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U:\ODBOR_31\STATVERFIN\Open data MF\Zverejňovania\2. Datasety z účtovnej konsolidácie verejnej správy\"/>
    </mc:Choice>
  </mc:AlternateContent>
  <xr:revisionPtr revIDLastSave="0" documentId="13_ncr:1_{90AF6178-EEFA-4980-8AD7-F7CFAE7C73E0}" xr6:coauthVersionLast="47" xr6:coauthVersionMax="47" xr10:uidLastSave="{00000000-0000-0000-0000-000000000000}"/>
  <bookViews>
    <workbookView xWindow="-28920" yWindow="-120" windowWidth="29040" windowHeight="15720" firstSheet="2" activeTab="18" xr2:uid="{00000000-000D-0000-FFFF-FFFF00000000}"/>
  </bookViews>
  <sheets>
    <sheet name="2006" sheetId="1" r:id="rId1"/>
    <sheet name="2007-2008" sheetId="2" r:id="rId2"/>
    <sheet name="2009" sheetId="3" r:id="rId3"/>
    <sheet name="2010" sheetId="4" r:id="rId4"/>
    <sheet name="2011" sheetId="5" r:id="rId5"/>
    <sheet name="2012" sheetId="6" r:id="rId6"/>
    <sheet name="2013" sheetId="7" r:id="rId7"/>
    <sheet name="2014" sheetId="8" r:id="rId8"/>
    <sheet name="2015" sheetId="9" r:id="rId9"/>
    <sheet name="2016" sheetId="10" r:id="rId10"/>
    <sheet name="2017" sheetId="11" r:id="rId11"/>
    <sheet name="2018" sheetId="12" r:id="rId12"/>
    <sheet name="2019" sheetId="13" r:id="rId13"/>
    <sheet name="2020" sheetId="14" r:id="rId14"/>
    <sheet name="2021" sheetId="15" r:id="rId15"/>
    <sheet name="2022" sheetId="16" r:id="rId16"/>
    <sheet name="2023" sheetId="17" r:id="rId17"/>
    <sheet name="2024" sheetId="18" r:id="rId18"/>
    <sheet name="2025" sheetId="19" r:id="rId1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3" i="18" l="1"/>
  <c r="F88" i="18"/>
  <c r="F87" i="18"/>
  <c r="F86" i="18"/>
  <c r="F85" i="18"/>
  <c r="F84" i="18"/>
  <c r="F83" i="18"/>
  <c r="F82" i="18"/>
  <c r="F80" i="18" s="1"/>
  <c r="F93" i="18" s="1"/>
  <c r="F81" i="18"/>
  <c r="F79" i="18"/>
  <c r="F78" i="18"/>
  <c r="F77" i="18"/>
  <c r="F76" i="18"/>
  <c r="F75" i="18"/>
  <c r="F74" i="18"/>
  <c r="F73" i="18" s="1"/>
  <c r="F72" i="18"/>
  <c r="F71" i="18"/>
  <c r="F70" i="18" s="1"/>
  <c r="F69" i="18"/>
  <c r="F68" i="18"/>
  <c r="F67" i="18"/>
  <c r="F66" i="18"/>
  <c r="F64" i="18" s="1"/>
  <c r="F65" i="18"/>
  <c r="F63" i="18"/>
  <c r="F62" i="18"/>
  <c r="F61" i="18"/>
  <c r="F60" i="18"/>
  <c r="F59" i="18"/>
  <c r="F58" i="18"/>
  <c r="E58" i="18"/>
  <c r="F57" i="18"/>
  <c r="F56" i="18"/>
  <c r="F55" i="18"/>
  <c r="F54" i="18"/>
  <c r="F53" i="18"/>
  <c r="F52" i="18"/>
  <c r="F51" i="18"/>
  <c r="F50" i="18"/>
  <c r="F49" i="18"/>
  <c r="F48" i="18"/>
  <c r="F47" i="18"/>
  <c r="F46" i="18"/>
  <c r="F45" i="18"/>
  <c r="F44" i="18"/>
  <c r="F43" i="18"/>
  <c r="F41" i="18" s="1"/>
  <c r="F42" i="18"/>
  <c r="G41" i="18"/>
  <c r="G93" i="18" s="1"/>
  <c r="E41" i="18"/>
  <c r="F40" i="18"/>
  <c r="F39" i="18"/>
  <c r="F38" i="18"/>
  <c r="F37" i="18"/>
  <c r="F34" i="18" s="1"/>
  <c r="F36" i="18"/>
  <c r="F35" i="18"/>
  <c r="E34" i="18"/>
  <c r="F33" i="18"/>
  <c r="F32" i="18"/>
  <c r="F31" i="18"/>
  <c r="F30" i="18"/>
  <c r="F29" i="18"/>
  <c r="F28" i="18"/>
  <c r="F27" i="18"/>
  <c r="F26" i="18"/>
  <c r="F25" i="18"/>
  <c r="F24" i="18"/>
  <c r="F23" i="18"/>
  <c r="F22" i="18"/>
  <c r="F20" i="18" s="1"/>
  <c r="F21" i="18"/>
  <c r="E20" i="18"/>
  <c r="D20" i="18"/>
  <c r="D93" i="18" s="1"/>
  <c r="F19" i="18"/>
  <c r="F18" i="18"/>
  <c r="F17" i="18"/>
  <c r="F16" i="18"/>
  <c r="F15" i="18"/>
  <c r="F14" i="18"/>
  <c r="F13" i="18"/>
  <c r="F12" i="18"/>
  <c r="F11" i="18"/>
  <c r="F10" i="18"/>
  <c r="F9" i="18"/>
  <c r="F8" i="18"/>
  <c r="F6" i="18" s="1"/>
  <c r="F7" i="18"/>
  <c r="E6" i="18"/>
  <c r="F5" i="18"/>
  <c r="F4" i="18"/>
  <c r="F3" i="18"/>
  <c r="F2" i="18"/>
  <c r="G92" i="19" l="1"/>
  <c r="G86" i="19"/>
  <c r="F86" i="19"/>
  <c r="F85" i="19"/>
  <c r="F84" i="19"/>
  <c r="F83" i="19"/>
  <c r="F82" i="19"/>
  <c r="F81" i="19"/>
  <c r="F80" i="19"/>
  <c r="F79" i="19" s="1"/>
  <c r="F78" i="19"/>
  <c r="E77" i="19"/>
  <c r="E92" i="19" s="1"/>
  <c r="D77" i="19"/>
  <c r="D92" i="19" s="1"/>
  <c r="F76" i="19"/>
  <c r="F75" i="19"/>
  <c r="F74" i="19"/>
  <c r="F73" i="19"/>
  <c r="F72" i="19" s="1"/>
  <c r="F71" i="19"/>
  <c r="F70" i="19"/>
  <c r="F69" i="19"/>
  <c r="E69" i="19"/>
  <c r="F68" i="19"/>
  <c r="F67" i="19"/>
  <c r="F66" i="19"/>
  <c r="F65" i="19"/>
  <c r="F64" i="19"/>
  <c r="F63" i="19"/>
  <c r="E63" i="19"/>
  <c r="D63" i="19"/>
  <c r="F62" i="19"/>
  <c r="F61" i="19"/>
  <c r="F60" i="19"/>
  <c r="F59" i="19"/>
  <c r="F58" i="19"/>
  <c r="G57" i="19"/>
  <c r="F57" i="19"/>
  <c r="E57" i="19"/>
  <c r="D57" i="19"/>
  <c r="F56" i="19"/>
  <c r="F55" i="19"/>
  <c r="F54" i="19"/>
  <c r="F53" i="19"/>
  <c r="F52" i="19"/>
  <c r="F51" i="19"/>
  <c r="F50" i="19"/>
  <c r="F49" i="19"/>
  <c r="F48" i="19"/>
  <c r="F47" i="19"/>
  <c r="F46" i="19"/>
  <c r="F45" i="19"/>
  <c r="F44" i="19"/>
  <c r="F43" i="19"/>
  <c r="F40" i="19" s="1"/>
  <c r="F42" i="19"/>
  <c r="F41" i="19"/>
  <c r="G40" i="19"/>
  <c r="E40" i="19"/>
  <c r="D40" i="19"/>
  <c r="F39" i="19"/>
  <c r="F38" i="19"/>
  <c r="F37" i="19"/>
  <c r="F36" i="19"/>
  <c r="F35" i="19"/>
  <c r="F33" i="19" s="1"/>
  <c r="F34" i="19"/>
  <c r="E33" i="19"/>
  <c r="D33" i="19"/>
  <c r="F32" i="19"/>
  <c r="F31" i="19"/>
  <c r="F30" i="19"/>
  <c r="F29" i="19"/>
  <c r="F28" i="19"/>
  <c r="F27" i="19"/>
  <c r="F26" i="19"/>
  <c r="F25" i="19"/>
  <c r="F24" i="19"/>
  <c r="F23" i="19"/>
  <c r="F22" i="19"/>
  <c r="F21" i="19"/>
  <c r="F20" i="19" s="1"/>
  <c r="G20" i="19"/>
  <c r="E20" i="19"/>
  <c r="D20" i="19"/>
  <c r="F19" i="19"/>
  <c r="F18" i="19" s="1"/>
  <c r="F17" i="19"/>
  <c r="F16" i="19"/>
  <c r="F15" i="19"/>
  <c r="F14" i="19"/>
  <c r="F13" i="19"/>
  <c r="F12" i="19"/>
  <c r="F11" i="19"/>
  <c r="F6" i="19" s="1"/>
  <c r="F10" i="19"/>
  <c r="F9" i="19"/>
  <c r="F8" i="19"/>
  <c r="F7" i="19"/>
  <c r="G6" i="19"/>
  <c r="E6" i="19"/>
  <c r="D6" i="19"/>
  <c r="F5" i="19"/>
  <c r="F4" i="19"/>
  <c r="E4" i="19"/>
  <c r="F3" i="19"/>
  <c r="F2" i="19" s="1"/>
  <c r="F77" i="19" l="1"/>
  <c r="F92" i="19" s="1"/>
  <c r="G91" i="17" l="1"/>
  <c r="E91" i="17"/>
  <c r="D91" i="17"/>
  <c r="F91" i="17" s="1"/>
  <c r="F90" i="17"/>
  <c r="F89" i="17"/>
  <c r="F88" i="17"/>
  <c r="F87" i="17"/>
  <c r="F86" i="17"/>
  <c r="F85" i="17"/>
  <c r="F84" i="17"/>
  <c r="G83" i="17"/>
  <c r="E83" i="17"/>
  <c r="D83" i="17"/>
  <c r="F82" i="17"/>
  <c r="F81" i="17"/>
  <c r="F80" i="17" s="1"/>
  <c r="G80" i="17"/>
  <c r="E80" i="17"/>
  <c r="D80" i="17"/>
  <c r="F79" i="17"/>
  <c r="F77" i="17" s="1"/>
  <c r="F78" i="17"/>
  <c r="G77" i="17"/>
  <c r="E77" i="17"/>
  <c r="D77" i="17"/>
  <c r="F76" i="17"/>
  <c r="F75" i="17"/>
  <c r="G74" i="17"/>
  <c r="E74" i="17"/>
  <c r="D74" i="17"/>
  <c r="F73" i="17"/>
  <c r="G72" i="17"/>
  <c r="F72" i="17"/>
  <c r="E72" i="17"/>
  <c r="D72" i="17"/>
  <c r="F71" i="17"/>
  <c r="F70" i="17"/>
  <c r="F68" i="17" s="1"/>
  <c r="F69" i="17"/>
  <c r="G68" i="17"/>
  <c r="E68" i="17"/>
  <c r="D68" i="17"/>
  <c r="F67" i="17"/>
  <c r="F66" i="17"/>
  <c r="F62" i="17" s="1"/>
  <c r="F65" i="17"/>
  <c r="F64" i="17"/>
  <c r="F63" i="17"/>
  <c r="G62" i="17"/>
  <c r="E62" i="17"/>
  <c r="D62" i="17"/>
  <c r="F61" i="17"/>
  <c r="F60" i="17"/>
  <c r="F59" i="17"/>
  <c r="F58" i="17"/>
  <c r="F57" i="17"/>
  <c r="F56" i="17"/>
  <c r="F55" i="17"/>
  <c r="F54" i="17"/>
  <c r="F53" i="17"/>
  <c r="F52" i="17"/>
  <c r="F51" i="17"/>
  <c r="F50" i="17"/>
  <c r="F49" i="17"/>
  <c r="F48" i="17"/>
  <c r="F47" i="17"/>
  <c r="F46" i="17"/>
  <c r="G45" i="17"/>
  <c r="E45" i="17"/>
  <c r="D45" i="17"/>
  <c r="F44" i="17"/>
  <c r="F43" i="17"/>
  <c r="F42" i="17"/>
  <c r="F41" i="17"/>
  <c r="F40" i="17"/>
  <c r="F39" i="17"/>
  <c r="F38" i="17"/>
  <c r="F36" i="17" s="1"/>
  <c r="F37" i="17"/>
  <c r="G36" i="17"/>
  <c r="E36" i="17"/>
  <c r="D36" i="17"/>
  <c r="F35" i="17"/>
  <c r="F34" i="17"/>
  <c r="F33" i="17"/>
  <c r="F32" i="17"/>
  <c r="F31" i="17"/>
  <c r="F30" i="17"/>
  <c r="F29" i="17"/>
  <c r="F28" i="17"/>
  <c r="F27" i="17"/>
  <c r="F26" i="17"/>
  <c r="F25" i="17"/>
  <c r="F24" i="17"/>
  <c r="F23" i="17"/>
  <c r="G22" i="17"/>
  <c r="E22" i="17"/>
  <c r="D22" i="17"/>
  <c r="F21" i="17"/>
  <c r="F20" i="17" s="1"/>
  <c r="G20" i="17"/>
  <c r="E20" i="17"/>
  <c r="D20" i="17"/>
  <c r="F19" i="17"/>
  <c r="F18" i="17"/>
  <c r="F17" i="17"/>
  <c r="F16" i="17"/>
  <c r="F15" i="17"/>
  <c r="F14" i="17"/>
  <c r="F13" i="17"/>
  <c r="F12" i="17"/>
  <c r="F11" i="17"/>
  <c r="F10" i="17"/>
  <c r="F9" i="17"/>
  <c r="G8" i="17"/>
  <c r="E8" i="17"/>
  <c r="D8" i="17"/>
  <c r="F7" i="17"/>
  <c r="F6" i="17" s="1"/>
  <c r="G6" i="17"/>
  <c r="E6" i="17"/>
  <c r="D6" i="17"/>
  <c r="F5" i="17"/>
  <c r="G4" i="17"/>
  <c r="F4" i="17"/>
  <c r="E4" i="17"/>
  <c r="E96" i="17" s="1"/>
  <c r="D4" i="17"/>
  <c r="F74" i="17" l="1"/>
  <c r="F8" i="17"/>
  <c r="G96" i="17"/>
  <c r="F83" i="17"/>
  <c r="D96" i="17"/>
  <c r="F22" i="17"/>
  <c r="F45" i="17"/>
  <c r="F96" i="17" s="1"/>
  <c r="F90" i="12" l="1"/>
  <c r="G89" i="13"/>
  <c r="G93" i="16"/>
  <c r="E93" i="16"/>
  <c r="D93" i="16"/>
  <c r="F93" i="16" s="1"/>
  <c r="F92" i="16"/>
  <c r="F91" i="16"/>
  <c r="F90" i="16"/>
  <c r="F89" i="16"/>
  <c r="F88" i="16"/>
  <c r="F87" i="16"/>
  <c r="F86" i="16"/>
  <c r="G85" i="16"/>
  <c r="E85" i="16"/>
  <c r="D85" i="16"/>
  <c r="F84" i="16"/>
  <c r="F82" i="16" s="1"/>
  <c r="F83" i="16"/>
  <c r="G82" i="16"/>
  <c r="E82" i="16"/>
  <c r="D82" i="16"/>
  <c r="F81" i="16"/>
  <c r="F80" i="16"/>
  <c r="F79" i="16"/>
  <c r="G79" i="16"/>
  <c r="E79" i="16"/>
  <c r="D79" i="16"/>
  <c r="F78" i="16"/>
  <c r="F77" i="16"/>
  <c r="G76" i="16"/>
  <c r="F76" i="16"/>
  <c r="E76" i="16"/>
  <c r="D76" i="16"/>
  <c r="F75" i="16"/>
  <c r="F74" i="16"/>
  <c r="G74" i="16"/>
  <c r="E74" i="16"/>
  <c r="D74" i="16"/>
  <c r="F73" i="16"/>
  <c r="F70" i="16"/>
  <c r="F72" i="16"/>
  <c r="F71" i="16"/>
  <c r="G70" i="16"/>
  <c r="E70" i="16"/>
  <c r="D70" i="16"/>
  <c r="F69" i="16"/>
  <c r="F68" i="16"/>
  <c r="F67" i="16"/>
  <c r="F66" i="16"/>
  <c r="F64" i="16" s="1"/>
  <c r="F65" i="16"/>
  <c r="G64" i="16"/>
  <c r="E64" i="16"/>
  <c r="D64" i="16"/>
  <c r="F63" i="16"/>
  <c r="F62" i="16"/>
  <c r="F61" i="16"/>
  <c r="F60" i="16"/>
  <c r="F59" i="16"/>
  <c r="F58" i="16"/>
  <c r="F57" i="16"/>
  <c r="F56" i="16"/>
  <c r="F55" i="16"/>
  <c r="F54" i="16"/>
  <c r="F47" i="16" s="1"/>
  <c r="F53" i="16"/>
  <c r="F52" i="16"/>
  <c r="F51" i="16"/>
  <c r="F50" i="16"/>
  <c r="F49" i="16"/>
  <c r="F48" i="16"/>
  <c r="G47" i="16"/>
  <c r="E47" i="16"/>
  <c r="D47" i="16"/>
  <c r="F46" i="16"/>
  <c r="F45" i="16"/>
  <c r="F44" i="16"/>
  <c r="F43" i="16"/>
  <c r="F42" i="16"/>
  <c r="F41" i="16"/>
  <c r="F38" i="16" s="1"/>
  <c r="F40" i="16"/>
  <c r="F39" i="16"/>
  <c r="G38" i="16"/>
  <c r="E38" i="16"/>
  <c r="D38" i="16"/>
  <c r="F37" i="16"/>
  <c r="F36" i="16"/>
  <c r="F35" i="16"/>
  <c r="F34" i="16"/>
  <c r="F33" i="16"/>
  <c r="F32" i="16"/>
  <c r="F31" i="16"/>
  <c r="F30" i="16"/>
  <c r="F29" i="16"/>
  <c r="F28" i="16"/>
  <c r="F27" i="16"/>
  <c r="F26" i="16"/>
  <c r="F25" i="16"/>
  <c r="F24" i="16" s="1"/>
  <c r="G24" i="16"/>
  <c r="E24" i="16"/>
  <c r="D24" i="16"/>
  <c r="F23" i="16"/>
  <c r="F21" i="16" s="1"/>
  <c r="F22" i="16"/>
  <c r="G21" i="16"/>
  <c r="E21" i="16"/>
  <c r="D21" i="16"/>
  <c r="F20" i="16"/>
  <c r="F19" i="16"/>
  <c r="F18" i="16"/>
  <c r="F9" i="16" s="1"/>
  <c r="F17" i="16"/>
  <c r="F16" i="16"/>
  <c r="F15" i="16"/>
  <c r="F14" i="16"/>
  <c r="F13" i="16"/>
  <c r="F12" i="16"/>
  <c r="F11" i="16"/>
  <c r="F10" i="16"/>
  <c r="G9" i="16"/>
  <c r="E9" i="16"/>
  <c r="D9" i="16"/>
  <c r="F8" i="16"/>
  <c r="G7" i="16"/>
  <c r="F7" i="16"/>
  <c r="E7" i="16"/>
  <c r="E98" i="16" s="1"/>
  <c r="D7" i="16"/>
  <c r="F6" i="16"/>
  <c r="F5" i="16" s="1"/>
  <c r="G5" i="16"/>
  <c r="G98" i="16" s="1"/>
  <c r="E5" i="16"/>
  <c r="D5" i="16"/>
  <c r="D98" i="16"/>
  <c r="G93" i="15"/>
  <c r="E93" i="15"/>
  <c r="D93" i="15"/>
  <c r="F92" i="15"/>
  <c r="F91" i="15"/>
  <c r="F90" i="15"/>
  <c r="F89" i="15"/>
  <c r="F88" i="15"/>
  <c r="F87" i="15"/>
  <c r="F86" i="15"/>
  <c r="F85" i="15" s="1"/>
  <c r="G85" i="15"/>
  <c r="E85" i="15"/>
  <c r="D85" i="15"/>
  <c r="F84" i="15"/>
  <c r="F83" i="15"/>
  <c r="G82" i="15"/>
  <c r="F82" i="15"/>
  <c r="E82" i="15"/>
  <c r="D82" i="15"/>
  <c r="F81" i="15"/>
  <c r="F80" i="15"/>
  <c r="F79" i="15" s="1"/>
  <c r="G79" i="15"/>
  <c r="E79" i="15"/>
  <c r="D79" i="15"/>
  <c r="F78" i="15"/>
  <c r="F76" i="15" s="1"/>
  <c r="F77" i="15"/>
  <c r="G76" i="15"/>
  <c r="E76" i="15"/>
  <c r="D76" i="15"/>
  <c r="F75" i="15"/>
  <c r="F74" i="15" s="1"/>
  <c r="G74" i="15"/>
  <c r="E74" i="15"/>
  <c r="D74" i="15"/>
  <c r="F73" i="15"/>
  <c r="F72" i="15"/>
  <c r="F71" i="15"/>
  <c r="G70" i="15"/>
  <c r="F70" i="15"/>
  <c r="E70" i="15"/>
  <c r="D70" i="15"/>
  <c r="F69" i="15"/>
  <c r="F68" i="15"/>
  <c r="F67" i="15"/>
  <c r="F66" i="15"/>
  <c r="F65" i="15"/>
  <c r="F64" i="15" s="1"/>
  <c r="G64" i="15"/>
  <c r="E64" i="15"/>
  <c r="D64" i="15"/>
  <c r="F63" i="15"/>
  <c r="F62" i="15"/>
  <c r="F61" i="15"/>
  <c r="F60" i="15"/>
  <c r="F59" i="15"/>
  <c r="F58" i="15"/>
  <c r="F57" i="15"/>
  <c r="F56" i="15"/>
  <c r="F55" i="15"/>
  <c r="F54" i="15"/>
  <c r="F53" i="15"/>
  <c r="F52" i="15"/>
  <c r="F51" i="15"/>
  <c r="F50" i="15"/>
  <c r="F49" i="15"/>
  <c r="F48" i="15"/>
  <c r="F47" i="15" s="1"/>
  <c r="G47" i="15"/>
  <c r="E47" i="15"/>
  <c r="D47" i="15"/>
  <c r="F46" i="15"/>
  <c r="F45" i="15"/>
  <c r="F44" i="15"/>
  <c r="F43" i="15"/>
  <c r="F42" i="15"/>
  <c r="F41" i="15"/>
  <c r="F40" i="15"/>
  <c r="F39" i="15"/>
  <c r="F38" i="15" s="1"/>
  <c r="G38" i="15"/>
  <c r="E38" i="15"/>
  <c r="D38" i="15"/>
  <c r="F37" i="15"/>
  <c r="F36" i="15"/>
  <c r="F35" i="15"/>
  <c r="F34" i="15"/>
  <c r="F33" i="15"/>
  <c r="F32" i="15"/>
  <c r="F31" i="15"/>
  <c r="F30" i="15"/>
  <c r="F29" i="15"/>
  <c r="F28" i="15"/>
  <c r="F27" i="15"/>
  <c r="F26" i="15"/>
  <c r="F25" i="15" s="1"/>
  <c r="G25" i="15"/>
  <c r="E25" i="15"/>
  <c r="D25" i="15"/>
  <c r="F24" i="15"/>
  <c r="F23" i="15"/>
  <c r="G22" i="15"/>
  <c r="F22" i="15"/>
  <c r="E22" i="15"/>
  <c r="D22" i="15"/>
  <c r="F21" i="15"/>
  <c r="F20" i="15"/>
  <c r="F19" i="15"/>
  <c r="F18" i="15"/>
  <c r="F17" i="15"/>
  <c r="F16" i="15"/>
  <c r="F15" i="15"/>
  <c r="F14" i="15"/>
  <c r="F13" i="15"/>
  <c r="F12" i="15"/>
  <c r="F11" i="15"/>
  <c r="F10" i="15" s="1"/>
  <c r="G10" i="15"/>
  <c r="E10" i="15"/>
  <c r="D10" i="15"/>
  <c r="D98" i="15" s="1"/>
  <c r="F9" i="15"/>
  <c r="F8" i="15" s="1"/>
  <c r="G8" i="15"/>
  <c r="E8" i="15"/>
  <c r="D8" i="15"/>
  <c r="F7" i="15"/>
  <c r="G6" i="15"/>
  <c r="G98" i="15" s="1"/>
  <c r="F6" i="15"/>
  <c r="E6" i="15"/>
  <c r="E98" i="15" s="1"/>
  <c r="D6" i="15"/>
  <c r="G92" i="14"/>
  <c r="F92" i="14"/>
  <c r="F91" i="14"/>
  <c r="F90" i="14"/>
  <c r="F89" i="14"/>
  <c r="F88" i="14"/>
  <c r="F87" i="14"/>
  <c r="F84" i="14" s="1"/>
  <c r="F86" i="14"/>
  <c r="F85" i="14"/>
  <c r="G84" i="14"/>
  <c r="E84" i="14"/>
  <c r="D84" i="14"/>
  <c r="F83" i="14"/>
  <c r="F82" i="14"/>
  <c r="F81" i="14" s="1"/>
  <c r="G81" i="14"/>
  <c r="E81" i="14"/>
  <c r="D81" i="14"/>
  <c r="F80" i="14"/>
  <c r="F79" i="14"/>
  <c r="G78" i="14"/>
  <c r="E78" i="14"/>
  <c r="D78" i="14"/>
  <c r="F77" i="14"/>
  <c r="F75" i="14" s="1"/>
  <c r="F76" i="14"/>
  <c r="G75" i="14"/>
  <c r="E75" i="14"/>
  <c r="D75" i="14"/>
  <c r="F74" i="14"/>
  <c r="F73" i="14"/>
  <c r="G73" i="14"/>
  <c r="E73" i="14"/>
  <c r="D73" i="14"/>
  <c r="F72" i="14"/>
  <c r="F71" i="14"/>
  <c r="F70" i="14"/>
  <c r="F69" i="14" s="1"/>
  <c r="G69" i="14"/>
  <c r="E69" i="14"/>
  <c r="D69" i="14"/>
  <c r="F68" i="14"/>
  <c r="F67" i="14"/>
  <c r="F66" i="14"/>
  <c r="F65" i="14"/>
  <c r="F64" i="14"/>
  <c r="G63" i="14"/>
  <c r="E63" i="14"/>
  <c r="D63" i="14"/>
  <c r="F62" i="14"/>
  <c r="F61" i="14"/>
  <c r="F60" i="14"/>
  <c r="F59" i="14"/>
  <c r="F58" i="14"/>
  <c r="F57" i="14"/>
  <c r="F56" i="14"/>
  <c r="F55" i="14"/>
  <c r="F54" i="14"/>
  <c r="F53" i="14"/>
  <c r="F52" i="14"/>
  <c r="F51" i="14"/>
  <c r="F50" i="14"/>
  <c r="F49" i="14"/>
  <c r="F48" i="14"/>
  <c r="F47" i="14" s="1"/>
  <c r="G47" i="14"/>
  <c r="E47" i="14"/>
  <c r="D47" i="14"/>
  <c r="F46" i="14"/>
  <c r="F45" i="14"/>
  <c r="F44" i="14"/>
  <c r="F43" i="14"/>
  <c r="F42" i="14"/>
  <c r="F41" i="14"/>
  <c r="F40" i="14"/>
  <c r="F38" i="14" s="1"/>
  <c r="F39" i="14"/>
  <c r="G38" i="14"/>
  <c r="E38" i="14"/>
  <c r="D38" i="14"/>
  <c r="F37" i="14"/>
  <c r="F36" i="14"/>
  <c r="F35" i="14"/>
  <c r="F34" i="14"/>
  <c r="F33" i="14"/>
  <c r="F31" i="14"/>
  <c r="F30" i="14"/>
  <c r="F29" i="14"/>
  <c r="F28" i="14"/>
  <c r="F27" i="14"/>
  <c r="F26" i="14"/>
  <c r="F25" i="14"/>
  <c r="F24" i="14" s="1"/>
  <c r="G24" i="14"/>
  <c r="E24" i="14"/>
  <c r="D24" i="14"/>
  <c r="F23" i="14"/>
  <c r="F22" i="14"/>
  <c r="F21" i="14"/>
  <c r="G21" i="14"/>
  <c r="E21" i="14"/>
  <c r="D21" i="14"/>
  <c r="F20" i="14"/>
  <c r="F19" i="14"/>
  <c r="F18" i="14"/>
  <c r="F17" i="14"/>
  <c r="F16" i="14"/>
  <c r="F15" i="14"/>
  <c r="F14" i="14"/>
  <c r="F13" i="14"/>
  <c r="F12" i="14"/>
  <c r="F11" i="14"/>
  <c r="F10" i="14"/>
  <c r="F9" i="14" s="1"/>
  <c r="G9" i="14"/>
  <c r="E9" i="14"/>
  <c r="D9" i="14"/>
  <c r="D97" i="14" s="1"/>
  <c r="F8" i="14"/>
  <c r="F7" i="14" s="1"/>
  <c r="G7" i="14"/>
  <c r="E7" i="14"/>
  <c r="D7" i="14"/>
  <c r="F6" i="14"/>
  <c r="F5" i="14"/>
  <c r="G5" i="14"/>
  <c r="G97" i="14" s="1"/>
  <c r="E5" i="14"/>
  <c r="E97" i="14" s="1"/>
  <c r="D5" i="14"/>
  <c r="F63" i="14"/>
  <c r="F78" i="14"/>
  <c r="F88" i="13"/>
  <c r="F81" i="13" s="1"/>
  <c r="F87" i="13"/>
  <c r="F86" i="13"/>
  <c r="F85" i="13"/>
  <c r="F84" i="13"/>
  <c r="F83" i="13"/>
  <c r="F82" i="13"/>
  <c r="G81" i="13"/>
  <c r="E81" i="13"/>
  <c r="D81" i="13"/>
  <c r="F80" i="13"/>
  <c r="F79" i="13"/>
  <c r="G78" i="13"/>
  <c r="F78" i="13"/>
  <c r="E78" i="13"/>
  <c r="D78" i="13"/>
  <c r="F77" i="13"/>
  <c r="F76" i="13"/>
  <c r="F75" i="13" s="1"/>
  <c r="G75" i="13"/>
  <c r="E75" i="13"/>
  <c r="D75" i="13"/>
  <c r="F74" i="13"/>
  <c r="F73" i="13"/>
  <c r="F72" i="13" s="1"/>
  <c r="G72" i="13"/>
  <c r="E72" i="13"/>
  <c r="D72" i="13"/>
  <c r="F71" i="13"/>
  <c r="F70" i="13"/>
  <c r="G70" i="13"/>
  <c r="E70" i="13"/>
  <c r="D70" i="13"/>
  <c r="F69" i="13"/>
  <c r="F68" i="13"/>
  <c r="F67" i="13"/>
  <c r="F66" i="13" s="1"/>
  <c r="G66" i="13"/>
  <c r="E66" i="13"/>
  <c r="D66" i="13"/>
  <c r="F65" i="13"/>
  <c r="F64" i="13"/>
  <c r="F63" i="13"/>
  <c r="F62" i="13"/>
  <c r="F61" i="13"/>
  <c r="G60" i="13"/>
  <c r="E60" i="13"/>
  <c r="D60" i="13"/>
  <c r="F59" i="13"/>
  <c r="F58" i="13"/>
  <c r="F57" i="13"/>
  <c r="F56" i="13"/>
  <c r="F55" i="13"/>
  <c r="F54" i="13"/>
  <c r="F53" i="13"/>
  <c r="F52" i="13"/>
  <c r="F51" i="13"/>
  <c r="F50" i="13"/>
  <c r="F49" i="13"/>
  <c r="F48" i="13"/>
  <c r="F47" i="13"/>
  <c r="F46" i="13"/>
  <c r="F45" i="13"/>
  <c r="F44" i="13" s="1"/>
  <c r="G44" i="13"/>
  <c r="E44" i="13"/>
  <c r="D44" i="13"/>
  <c r="F43" i="13"/>
  <c r="F42" i="13"/>
  <c r="F41" i="13"/>
  <c r="F40" i="13"/>
  <c r="F39" i="13"/>
  <c r="F38" i="13"/>
  <c r="F37" i="13"/>
  <c r="F36" i="13"/>
  <c r="F35" i="13" s="1"/>
  <c r="G35" i="13"/>
  <c r="E35" i="13"/>
  <c r="D35" i="13"/>
  <c r="F34" i="13"/>
  <c r="F33" i="13"/>
  <c r="F32" i="13"/>
  <c r="F31" i="13"/>
  <c r="F30" i="13"/>
  <c r="F29" i="13"/>
  <c r="F28" i="13"/>
  <c r="F27" i="13"/>
  <c r="F26" i="13"/>
  <c r="F25" i="13"/>
  <c r="F24" i="13"/>
  <c r="F23" i="13"/>
  <c r="F22" i="13"/>
  <c r="F21" i="13"/>
  <c r="F20" i="13" s="1"/>
  <c r="G20" i="13"/>
  <c r="E20" i="13"/>
  <c r="D20" i="13"/>
  <c r="G18" i="13"/>
  <c r="F18" i="13"/>
  <c r="E18" i="13"/>
  <c r="D18" i="13"/>
  <c r="F17" i="13"/>
  <c r="F16" i="13"/>
  <c r="F15" i="13"/>
  <c r="F14" i="13"/>
  <c r="F13" i="13"/>
  <c r="F12" i="13"/>
  <c r="F11" i="13"/>
  <c r="F10" i="13"/>
  <c r="F7" i="13" s="1"/>
  <c r="F9" i="13"/>
  <c r="F8" i="13"/>
  <c r="G7" i="13"/>
  <c r="E7" i="13"/>
  <c r="D7" i="13"/>
  <c r="D94" i="13" s="1"/>
  <c r="F6" i="13"/>
  <c r="F5" i="13"/>
  <c r="F94" i="13" s="1"/>
  <c r="G5" i="13"/>
  <c r="G94" i="13" s="1"/>
  <c r="E5" i="13"/>
  <c r="E94" i="13" s="1"/>
  <c r="D5" i="13"/>
  <c r="F60" i="13"/>
  <c r="E89" i="12"/>
  <c r="E88" i="12"/>
  <c r="E87" i="12"/>
  <c r="E86" i="12"/>
  <c r="E85" i="12"/>
  <c r="E81" i="12" s="1"/>
  <c r="E84" i="12"/>
  <c r="E83" i="12"/>
  <c r="E82" i="12"/>
  <c r="F81" i="12"/>
  <c r="F95" i="12" s="1"/>
  <c r="D81" i="12"/>
  <c r="C81" i="12"/>
  <c r="F78" i="12"/>
  <c r="E78" i="12"/>
  <c r="D78" i="12"/>
  <c r="C78" i="12"/>
  <c r="E77" i="12"/>
  <c r="F75" i="12"/>
  <c r="F72" i="12" s="1"/>
  <c r="E75" i="12"/>
  <c r="E72" i="12" s="1"/>
  <c r="D75" i="12"/>
  <c r="D72" i="12" s="1"/>
  <c r="D95" i="12" s="1"/>
  <c r="C75" i="12"/>
  <c r="E74" i="12"/>
  <c r="E73" i="12"/>
  <c r="C72" i="12"/>
  <c r="F70" i="12"/>
  <c r="E70" i="12"/>
  <c r="D70" i="12"/>
  <c r="C70" i="12"/>
  <c r="F66" i="12"/>
  <c r="D66" i="12"/>
  <c r="C66" i="12"/>
  <c r="E65" i="12"/>
  <c r="E64" i="12"/>
  <c r="E63" i="12"/>
  <c r="E62" i="12"/>
  <c r="E61" i="12"/>
  <c r="F60" i="12"/>
  <c r="D60" i="12"/>
  <c r="C60" i="12"/>
  <c r="E59" i="12"/>
  <c r="E58" i="12"/>
  <c r="E57" i="12"/>
  <c r="E56" i="12"/>
  <c r="E55" i="12"/>
  <c r="E54" i="12"/>
  <c r="E53" i="12"/>
  <c r="E52" i="12"/>
  <c r="E51" i="12"/>
  <c r="E50" i="12"/>
  <c r="E49" i="12"/>
  <c r="E48" i="12"/>
  <c r="E47" i="12"/>
  <c r="E46" i="12"/>
  <c r="E45" i="12"/>
  <c r="E44" i="12"/>
  <c r="E43" i="12"/>
  <c r="E42" i="12" s="1"/>
  <c r="F42" i="12"/>
  <c r="D42" i="12"/>
  <c r="C42" i="12"/>
  <c r="E41" i="12"/>
  <c r="E40" i="12"/>
  <c r="E39" i="12"/>
  <c r="E38" i="12"/>
  <c r="E37" i="12"/>
  <c r="E36" i="12"/>
  <c r="E35" i="12"/>
  <c r="E34" i="12"/>
  <c r="E33" i="12" s="1"/>
  <c r="F33" i="12"/>
  <c r="D33" i="12"/>
  <c r="C33" i="12"/>
  <c r="E32" i="12"/>
  <c r="E31" i="12"/>
  <c r="E30" i="12"/>
  <c r="E29" i="12"/>
  <c r="E28" i="12"/>
  <c r="E25" i="12"/>
  <c r="E24" i="12"/>
  <c r="E23" i="12"/>
  <c r="E22" i="12"/>
  <c r="E21" i="12"/>
  <c r="E20" i="12" s="1"/>
  <c r="F20" i="12"/>
  <c r="D20" i="12"/>
  <c r="C20" i="12"/>
  <c r="C95" i="12" s="1"/>
  <c r="F18" i="12"/>
  <c r="E18" i="12"/>
  <c r="D18" i="12"/>
  <c r="C18" i="12"/>
  <c r="E17" i="12"/>
  <c r="E16" i="12"/>
  <c r="E15" i="12"/>
  <c r="E14" i="12"/>
  <c r="E13" i="12"/>
  <c r="E12" i="12"/>
  <c r="E11" i="12"/>
  <c r="E10" i="12"/>
  <c r="E9" i="12"/>
  <c r="E8" i="12"/>
  <c r="F7" i="12"/>
  <c r="D7" i="12"/>
  <c r="C7" i="12"/>
  <c r="E6" i="12"/>
  <c r="E5" i="12" s="1"/>
  <c r="F5" i="12"/>
  <c r="D5" i="12"/>
  <c r="C5" i="12"/>
  <c r="E7" i="12"/>
  <c r="E60" i="12"/>
  <c r="E66" i="12"/>
  <c r="E76" i="2"/>
  <c r="D76" i="2"/>
  <c r="F75" i="2"/>
  <c r="F74" i="2"/>
  <c r="F73" i="2"/>
  <c r="F72" i="2"/>
  <c r="F71" i="2"/>
  <c r="F76" i="2" s="1"/>
  <c r="F70" i="2"/>
  <c r="G64" i="2"/>
  <c r="G63" i="2"/>
  <c r="F62" i="2"/>
  <c r="E62" i="2"/>
  <c r="G62" i="2" s="1"/>
  <c r="G61" i="2"/>
  <c r="G60" i="2"/>
  <c r="F59" i="2"/>
  <c r="F65" i="2" s="1"/>
  <c r="E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F44" i="2"/>
  <c r="G44" i="2" s="1"/>
  <c r="E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25" i="2" s="1"/>
  <c r="G30" i="2"/>
  <c r="G29" i="2"/>
  <c r="G28" i="2"/>
  <c r="G27" i="2"/>
  <c r="G26" i="2"/>
  <c r="F25" i="2"/>
  <c r="E25" i="2"/>
  <c r="E65" i="2" s="1"/>
  <c r="G24" i="2"/>
  <c r="G23" i="2"/>
  <c r="G22" i="2" s="1"/>
  <c r="F22" i="2"/>
  <c r="E22" i="2"/>
  <c r="G21" i="2"/>
  <c r="G20" i="2"/>
  <c r="G19" i="2"/>
  <c r="G18" i="2"/>
  <c r="G17" i="2"/>
  <c r="G16" i="2"/>
  <c r="G12" i="2" s="1"/>
  <c r="G15" i="2"/>
  <c r="G14" i="2"/>
  <c r="G13" i="2"/>
  <c r="F12" i="2"/>
  <c r="E12" i="2"/>
  <c r="G11" i="2"/>
  <c r="F10" i="2"/>
  <c r="G10" i="2" s="1"/>
  <c r="E10" i="2"/>
  <c r="G9" i="2"/>
  <c r="F8" i="2"/>
  <c r="G8" i="2"/>
  <c r="E8" i="2"/>
  <c r="G7" i="2"/>
  <c r="G5" i="2"/>
  <c r="F5" i="2"/>
  <c r="E5" i="2"/>
  <c r="D14" i="1"/>
  <c r="D19" i="1"/>
  <c r="D30" i="1"/>
  <c r="D67" i="1" s="1"/>
  <c r="D33" i="1"/>
  <c r="D51" i="1"/>
  <c r="D60" i="1"/>
  <c r="D64" i="1"/>
  <c r="E14" i="1"/>
  <c r="E19" i="1"/>
  <c r="E30" i="1"/>
  <c r="E67" i="1" s="1"/>
  <c r="E33" i="1"/>
  <c r="E51" i="1"/>
  <c r="E60" i="1"/>
  <c r="E64" i="1"/>
  <c r="F10" i="1"/>
  <c r="F19" i="1"/>
  <c r="F67" i="1" s="1"/>
  <c r="F30" i="1"/>
  <c r="F33" i="1"/>
  <c r="F51" i="1"/>
  <c r="F60" i="1"/>
  <c r="F64" i="1"/>
  <c r="F93" i="15"/>
  <c r="E95" i="12" l="1"/>
  <c r="F98" i="15"/>
  <c r="F97" i="14"/>
  <c r="F85" i="16"/>
  <c r="F98" i="16" s="1"/>
  <c r="G59" i="2"/>
  <c r="G65" i="2" s="1"/>
</calcChain>
</file>

<file path=xl/sharedStrings.xml><?xml version="1.0" encoding="utf-8"?>
<sst xmlns="http://schemas.openxmlformats.org/spreadsheetml/2006/main" count="2768" uniqueCount="601">
  <si>
    <t>Forma účasti</t>
  </si>
  <si>
    <t>ÚRAD VLÁDY SR</t>
  </si>
  <si>
    <t>akcie</t>
  </si>
  <si>
    <t>MINISTERSTVO ZAHRANIČNÝCH VECÍ SR</t>
  </si>
  <si>
    <t>MINISTERSTVO FINANCIÍ SR</t>
  </si>
  <si>
    <t>kapitálová účasť</t>
  </si>
  <si>
    <t>MINISTERSTVO ZDRAVOTNÍCTVA SR</t>
  </si>
  <si>
    <t>cenné papiere</t>
  </si>
  <si>
    <t>MINISTERSTVO ŠKOLSTVA SR</t>
  </si>
  <si>
    <t>MINISTERSTVO HOSPODÁRSTVA SR</t>
  </si>
  <si>
    <t>obch. podiel</t>
  </si>
  <si>
    <t xml:space="preserve">           METRO Bratislava, a.s.</t>
  </si>
  <si>
    <t xml:space="preserve">           Slovak Telecom, a.s.</t>
  </si>
  <si>
    <t>cenné paiere</t>
  </si>
  <si>
    <t xml:space="preserve">           Poštová banka, a.s.</t>
  </si>
  <si>
    <t xml:space="preserve">           Dopravná banka, a.s.</t>
  </si>
  <si>
    <t xml:space="preserve">           Železničná spoločnosť Cargo, a.s.</t>
  </si>
  <si>
    <t xml:space="preserve">           Slovenská pošta, a.s.</t>
  </si>
  <si>
    <t xml:space="preserve">           Letisková spoločnosť Žilina, a.s.</t>
  </si>
  <si>
    <t xml:space="preserve">           Dlhodobé pôžičky</t>
  </si>
  <si>
    <t>MINISTERSTVO OBRANY SR</t>
  </si>
  <si>
    <t>kmeňové akcie</t>
  </si>
  <si>
    <t xml:space="preserve">           Letisko Sliač, Sliač</t>
  </si>
  <si>
    <t xml:space="preserve">           Letecká vojenská nemocnica, Košice</t>
  </si>
  <si>
    <t xml:space="preserve">           Letecké opravovne Trenčín</t>
  </si>
  <si>
    <t xml:space="preserve">           Vojenský opravárenský podnik, Trenčín</t>
  </si>
  <si>
    <t xml:space="preserve">           Vojenské zdravotnícke zariadenia, Piešťany</t>
  </si>
  <si>
    <t>MINISTERSTVO VNÚTRA SR</t>
  </si>
  <si>
    <t>v tom:  Spoločná zdravotná poisťovňa, a.s.</t>
  </si>
  <si>
    <t xml:space="preserve">cenné papiere </t>
  </si>
  <si>
    <t xml:space="preserve">           Obstaranie dlhodobého finančného majetku</t>
  </si>
  <si>
    <t>SPOLU</t>
  </si>
  <si>
    <t>Stav k 31.12.2006</t>
  </si>
  <si>
    <t>Zmena v roku 2006</t>
  </si>
  <si>
    <t>Stav k 1.1.2006</t>
  </si>
  <si>
    <t xml:space="preserve">            Obstaranie dlhodobého finančného majetku </t>
  </si>
  <si>
    <t>ÚRAD PRE MORMALIZÁCIU, METROL., A SKÚŠOBNÍCTVO SR</t>
  </si>
  <si>
    <t>v tom: Správa služieb diplomatického zboru, a.s.</t>
  </si>
  <si>
    <t xml:space="preserve">           Vklad do SSDZ, a.s.</t>
  </si>
  <si>
    <t>v tom: Veriteľ, a.s.</t>
  </si>
  <si>
    <t xml:space="preserve">          ZŤS Dubnica nad Váhom, a.s. v konkurze</t>
  </si>
  <si>
    <t>v tom: ZŤS Výskumno - vývojový ústav Martin, a.s. v konkurze</t>
  </si>
  <si>
    <t xml:space="preserve">          ZŤS TEES , a.s., Martin, v konkurze</t>
  </si>
  <si>
    <t xml:space="preserve">          Transpetrol, a.s.</t>
  </si>
  <si>
    <t xml:space="preserve">          Javys, a.s.</t>
  </si>
  <si>
    <t xml:space="preserve">          Biont, a.s.</t>
  </si>
  <si>
    <t xml:space="preserve">v tom: Biont, a.s. </t>
  </si>
  <si>
    <t xml:space="preserve">           Biont, a.s.</t>
  </si>
  <si>
    <t xml:space="preserve">          MH Development, s.r.o.</t>
  </si>
  <si>
    <t xml:space="preserve">          MH Invest, s.r.o.</t>
  </si>
  <si>
    <t xml:space="preserve">          Sario, a.s.</t>
  </si>
  <si>
    <t xml:space="preserve">          ARMEX, a.s.</t>
  </si>
  <si>
    <t>MINISTERSTVO PôDOHOSPODÁRSTVA SR</t>
  </si>
  <si>
    <t>MINISTERSTVO DOPRAVY, POŠT a TELEKOM. SR</t>
  </si>
  <si>
    <t xml:space="preserve">           Železničná spoločnosť, a.s.</t>
  </si>
  <si>
    <t>v tom: Sario, a.s.</t>
  </si>
  <si>
    <t xml:space="preserve">           Medzinárodné združenie pre rozvoj -  IDA</t>
  </si>
  <si>
    <t xml:space="preserve">           Európska banka pre obnovu a rozvoj</t>
  </si>
  <si>
    <t>v tom: Veriteľ , a.s.</t>
  </si>
  <si>
    <t>v tom: Slovenské aerolínie, a.s.</t>
  </si>
  <si>
    <t>v tom: UniBanka, a.s.</t>
  </si>
  <si>
    <t xml:space="preserve">           Letisko M. R. Štefánika - Airport Bratislava, a.s. ( BTS)</t>
  </si>
  <si>
    <t xml:space="preserve">           Letisko Košice - Airport Košice, a.s.</t>
  </si>
  <si>
    <t xml:space="preserve">           Národná diaľničná spoločnosť, a.s.</t>
  </si>
  <si>
    <t xml:space="preserve">           Letisko Poprad - Tatry, a.s.</t>
  </si>
  <si>
    <t xml:space="preserve">           Letisko - Piešťany, a.s. </t>
  </si>
  <si>
    <t xml:space="preserve">           Spoločná zdravotná poisťovňa, a.s. </t>
  </si>
  <si>
    <t>v tom: Spoločná zdravotná poisťovňa, a.s.</t>
  </si>
  <si>
    <t xml:space="preserve">           Letisko Sliač, a.s. </t>
  </si>
  <si>
    <t xml:space="preserve">           Nemocnica MO SR, a.s., Bratislava</t>
  </si>
  <si>
    <t xml:space="preserve">           Podielové cenné paiere držané do splatnosti</t>
  </si>
  <si>
    <t>v tom :  Biont, a.s.</t>
  </si>
  <si>
    <t>Kapitola</t>
  </si>
  <si>
    <t>Stav k 31.12.2007</t>
  </si>
  <si>
    <t>Stav k 31.12.2008</t>
  </si>
  <si>
    <t>Zmena v roku 2008</t>
  </si>
  <si>
    <t xml:space="preserve">            Vklad do SSDZ, a.s.</t>
  </si>
  <si>
    <t>v tom: Biont, a.s.</t>
  </si>
  <si>
    <t xml:space="preserve">           ZŤS Dubnica nad Váhom, a.s. v konkurze</t>
  </si>
  <si>
    <t xml:space="preserve">           ZŤS TEES , a.s., Martin, v konkurze</t>
  </si>
  <si>
    <t xml:space="preserve">           Transpetrol, a.s.</t>
  </si>
  <si>
    <t xml:space="preserve">           Javys, a.s.</t>
  </si>
  <si>
    <t xml:space="preserve">           MH Development, s.r.o.</t>
  </si>
  <si>
    <t xml:space="preserve">           MH Invest, s.r.o.</t>
  </si>
  <si>
    <t xml:space="preserve">          Slovak Telecom</t>
  </si>
  <si>
    <t xml:space="preserve">           Verejné prístavy, a.s. Bratislava</t>
  </si>
  <si>
    <t xml:space="preserve">           Technická obnova a ochrana železníc, a.s. Žilina</t>
  </si>
  <si>
    <t xml:space="preserve">          LOBB Banská Bystrica, a.s.</t>
  </si>
  <si>
    <t xml:space="preserve">          Slovenský letecký inštitút, a.s.</t>
  </si>
  <si>
    <t xml:space="preserve">          Vojenská zotavovňa a hotel Zemplínska Šírava, a.s.</t>
  </si>
  <si>
    <t xml:space="preserve">          Vojenský technický ústav, a.s.</t>
  </si>
  <si>
    <t xml:space="preserve">          Vojenský opravárenský podnik Nováky, a.s.</t>
  </si>
  <si>
    <t xml:space="preserve">          Vojenská zotavovňa a hotel Smrekovica, a.s.</t>
  </si>
  <si>
    <t xml:space="preserve">             Nemocnica sv. Michala, a.s., Bratislava</t>
  </si>
  <si>
    <t xml:space="preserve">             Obstaranie dlhodobého finančného majetku </t>
  </si>
  <si>
    <t>Položka aktív</t>
  </si>
  <si>
    <t>Tipos, nár. lotériová spoločnosť, a.s., Bratislava</t>
  </si>
  <si>
    <t>Slovenská záručná a rozvojová banka, a.s., Bratislava</t>
  </si>
  <si>
    <t>Slovenská konsolidačná, a.s. Bratislava</t>
  </si>
  <si>
    <t>EXIM Banka, a.s., Bratislava</t>
  </si>
  <si>
    <t>RVS, a.s.,</t>
  </si>
  <si>
    <t>Mincovňa Kremnica, š.p.</t>
  </si>
  <si>
    <t>Kapitola štátneho rozpočtu</t>
  </si>
  <si>
    <t>Stav k 31.12.2009</t>
  </si>
  <si>
    <t>Zmena v roku 2009</t>
  </si>
  <si>
    <t xml:space="preserve">     Správa služieb diplomatického zboru, a.s.</t>
  </si>
  <si>
    <t xml:space="preserve">     Vklad do Správy služieb diplomatického zboru, a. s.</t>
  </si>
  <si>
    <t xml:space="preserve">     Národný ústav srdcových a cievnych chorôb, a. s., Bratislava</t>
  </si>
  <si>
    <t xml:space="preserve">     Letecká vojenská nemocnica, a. s. Košice</t>
  </si>
  <si>
    <t xml:space="preserve">     Nemocnica, Poprad, a. s.</t>
  </si>
  <si>
    <t xml:space="preserve">     Stredoslovenský ústav srdcových a cievnych chorôb, a. s.</t>
  </si>
  <si>
    <t xml:space="preserve">     Východoslovenský onkologický ústav ,a. s., Košice</t>
  </si>
  <si>
    <t xml:space="preserve">     Východoslovenský ústav srdcových a cievnych chorôb, a. s., Košice</t>
  </si>
  <si>
    <t xml:space="preserve">     Všeobecná zdravotná poisťovňa ,a. s.</t>
  </si>
  <si>
    <t xml:space="preserve">     Biont, a.s. </t>
  </si>
  <si>
    <t xml:space="preserve">     ZŤS Výskumno-vývojový ústav Martin, a. s. (v konkurze)</t>
  </si>
  <si>
    <t xml:space="preserve">     ZŤS Dubnica nad Váhom, a. s. (v konkurze)</t>
  </si>
  <si>
    <t xml:space="preserve">     ZŤS TEES , a. s., Martin, (v konkurze)</t>
  </si>
  <si>
    <t xml:space="preserve">     Transpetrol, a. s.</t>
  </si>
  <si>
    <t xml:space="preserve">     Javys, a. s.</t>
  </si>
  <si>
    <t xml:space="preserve">     MH Development, s. r. o.</t>
  </si>
  <si>
    <t xml:space="preserve">     MH Invest, s. r. o.</t>
  </si>
  <si>
    <t xml:space="preserve">     Slovak Telecom, a. s. </t>
  </si>
  <si>
    <t xml:space="preserve">     UniBanka, a. s.</t>
  </si>
  <si>
    <t xml:space="preserve">     Dlhodobé pôžičky</t>
  </si>
  <si>
    <t xml:space="preserve">     Železničná spoločnosť Cargo, a. s.</t>
  </si>
  <si>
    <t xml:space="preserve">     Železničná spoločnosť, a. s.</t>
  </si>
  <si>
    <t xml:space="preserve">     Slovenská pošta, a. s.</t>
  </si>
  <si>
    <t xml:space="preserve">     Národná diaľničná spoločnosť, a. s.</t>
  </si>
  <si>
    <t xml:space="preserve">     Technická obnova a ochrana železníc, a. s. Žilina</t>
  </si>
  <si>
    <t xml:space="preserve">     Verejné prístavy, a. s. Bratislava</t>
  </si>
  <si>
    <t xml:space="preserve">     Letisková spoločnosť Žilina, a. s.</t>
  </si>
  <si>
    <t xml:space="preserve">     Letisko Poprad - Tatry, a. s.</t>
  </si>
  <si>
    <t xml:space="preserve">     Letisko M. R. Štefánika - Airport Bratislava, a. s. </t>
  </si>
  <si>
    <t xml:space="preserve">     Letisko Košice - Airport Košice, a. s.</t>
  </si>
  <si>
    <t xml:space="preserve">     Letisko - Piešťany, a. s. </t>
  </si>
  <si>
    <t xml:space="preserve">     Spoločná zdravotná poisťovňa, a. s. </t>
  </si>
  <si>
    <t xml:space="preserve">     Metro Bratislava, a. s.</t>
  </si>
  <si>
    <t xml:space="preserve">     Slovenské aerolínie, a. s. Bratislava (v konkurze)</t>
  </si>
  <si>
    <t xml:space="preserve">     Poštová banka, a. s., Bratislava</t>
  </si>
  <si>
    <t>0,0 </t>
  </si>
  <si>
    <t xml:space="preserve">      Dopravná banka, a. s. (v konkurze)</t>
  </si>
  <si>
    <t xml:space="preserve">      Dlhodobé pôžičky</t>
  </si>
  <si>
    <t xml:space="preserve">      Vojenský opravárenský podnik Trenčín, a. s.</t>
  </si>
  <si>
    <t xml:space="preserve">      Vojenské zdravotnícke zariadenia Piešťany, a. s.</t>
  </si>
  <si>
    <t xml:space="preserve">      LOBB Banská Bystrica, a. s.</t>
  </si>
  <si>
    <t xml:space="preserve">      Slovenský letecký inštitút, a. s.</t>
  </si>
  <si>
    <t xml:space="preserve">      Vojenská zotavovňa a hotel Zemplínska Šírava, a. s.</t>
  </si>
  <si>
    <t xml:space="preserve">      Vojenský technický ústav, a.s.</t>
  </si>
  <si>
    <t xml:space="preserve">      Vojenský opravárenský podnik Nováky, a. s.</t>
  </si>
  <si>
    <t xml:space="preserve">      Vojenská zotavovňa a hotel Smrekovica, a. s.</t>
  </si>
  <si>
    <t xml:space="preserve">       Letecké opravovne Trenčín , a. s.</t>
  </si>
  <si>
    <t xml:space="preserve">       Nemocnica MO SR, a. s. Bratislava</t>
  </si>
  <si>
    <t xml:space="preserve">       Letisko Sliač, a. s. Sliač</t>
  </si>
  <si>
    <t xml:space="preserve">       Spoločná zdravotná poisťovňa, a. s.</t>
  </si>
  <si>
    <t xml:space="preserve">       Nemocnica sv. Michala , a. s., Bratislava</t>
  </si>
  <si>
    <t xml:space="preserve">       Nemocnica sv. Michala, a. s., Bratislava</t>
  </si>
  <si>
    <t xml:space="preserve">       Automobilové opravovne MV SR, a. s., Bratislava</t>
  </si>
  <si>
    <t>MINISTERSTVO PRÁCE, SOC. VECÍ A RODINY SR</t>
  </si>
  <si>
    <t xml:space="preserve">        Technická inšpekcia, a. s. Bratislava</t>
  </si>
  <si>
    <t>SPRÁVA ŠTÁTNYCH HMOTNÝCH REZERV SR</t>
  </si>
  <si>
    <t xml:space="preserve">        Poľnonákup Tatry, a. s. Kežmarok</t>
  </si>
  <si>
    <t>ÚRAD PRE MORMALIZ. METROL A SKÚŠOBNÍCTVO SR</t>
  </si>
  <si>
    <t xml:space="preserve">        Biont, a.s.</t>
  </si>
  <si>
    <t>5 796 684,5</t>
  </si>
  <si>
    <t>Stav k 31.12.2010</t>
  </si>
  <si>
    <t>Zmena v roku 2010</t>
  </si>
  <si>
    <t>52 087,1</t>
  </si>
  <si>
    <t xml:space="preserve">             Správa služieb diplomatického zboru, a.s.</t>
  </si>
  <si>
    <t xml:space="preserve">             Vklad do Správy služieb diplomatického zboru, a.s.</t>
  </si>
  <si>
    <t>336 616,1</t>
  </si>
  <si>
    <t>32 863,4</t>
  </si>
  <si>
    <t xml:space="preserve">             Národný ústav srdcových a ciev. chorôb, a.s., Bratislava</t>
  </si>
  <si>
    <t xml:space="preserve">             Letecká vojenská nemocnica, a.s. Košice</t>
  </si>
  <si>
    <t xml:space="preserve">             Nemocnica, Poprad, a.s.</t>
  </si>
  <si>
    <t>22 483,0</t>
  </si>
  <si>
    <t xml:space="preserve">             Stredosl. ústav srdcových a ciev. chorôb, a.s., B. Bystrica .</t>
  </si>
  <si>
    <t xml:space="preserve">18 442,2 </t>
  </si>
  <si>
    <t xml:space="preserve">             Východoslov. onkologický ústav ,a.s., Košice</t>
  </si>
  <si>
    <t>9 866,9</t>
  </si>
  <si>
    <t xml:space="preserve">             Východoslov. ústav srdcových a ciev. chorôb, a.s., Košice</t>
  </si>
  <si>
    <t>24 126,9</t>
  </si>
  <si>
    <t xml:space="preserve">             Všeobecná zdravotná poisťovňa ,a.s.</t>
  </si>
  <si>
    <t>161 179,9</t>
  </si>
  <si>
    <t>33 300,6</t>
  </si>
  <si>
    <t xml:space="preserve">             Biont, a.s. </t>
  </si>
  <si>
    <t>605 795,1</t>
  </si>
  <si>
    <t>-18 408,6</t>
  </si>
  <si>
    <t xml:space="preserve">            ZŤS Výskumno - vývojový ústav Martin, a.s.( v konkurze)</t>
  </si>
  <si>
    <t>-2 671,9</t>
  </si>
  <si>
    <t xml:space="preserve">            ZŤS Dubnica nad Váhom, a.s. ( v konkurze)</t>
  </si>
  <si>
    <t>-29 926,4</t>
  </si>
  <si>
    <t xml:space="preserve">            ZŤS TEES , a.s., Martin, (v konkurze)</t>
  </si>
  <si>
    <t xml:space="preserve">            Transpetrol, a.s.</t>
  </si>
  <si>
    <t>231 946,0</t>
  </si>
  <si>
    <t xml:space="preserve">            Javys, a.s.</t>
  </si>
  <si>
    <t xml:space="preserve">36 447,0 </t>
  </si>
  <si>
    <t xml:space="preserve">            MH Development, s.r.o.</t>
  </si>
  <si>
    <t>38 704,1</t>
  </si>
  <si>
    <t xml:space="preserve">            MH Invest, s.r.o.</t>
  </si>
  <si>
    <t>4 899,6</t>
  </si>
  <si>
    <t xml:space="preserve">            Slovak Telecom, a.s. </t>
  </si>
  <si>
    <t>293 798,4</t>
  </si>
  <si>
    <t xml:space="preserve">MINISTERSTVO PôDOHOSPODÁRSTVA a ROZVOJE VIDIEKA SR </t>
  </si>
  <si>
    <t xml:space="preserve">            UniBanka, a.s.</t>
  </si>
  <si>
    <t>MINISTERSTVO DOPRAVY,VÝSTAVBY a REGIONÁLNEHO. ROZVOJA  SR</t>
  </si>
  <si>
    <t>4 592 138,8</t>
  </si>
  <si>
    <t>- 2 182,3</t>
  </si>
  <si>
    <t xml:space="preserve">401 646,4 </t>
  </si>
  <si>
    <t>212 441,1</t>
  </si>
  <si>
    <t>2 993 740,6</t>
  </si>
  <si>
    <t>7 212,5</t>
  </si>
  <si>
    <t>564 296,6</t>
  </si>
  <si>
    <t>1 177,2</t>
  </si>
  <si>
    <t>19 356,0</t>
  </si>
  <si>
    <t xml:space="preserve">           Letisko M. R. Štefánika - Airport Bratislava, a.s. </t>
  </si>
  <si>
    <t>145 432,2</t>
  </si>
  <si>
    <t>9 958,2</t>
  </si>
  <si>
    <t>17 147,0</t>
  </si>
  <si>
    <t>5 034,9</t>
  </si>
  <si>
    <t>-10 321,0</t>
  </si>
  <si>
    <t xml:space="preserve">           Metro Bratislava, a.s.</t>
  </si>
  <si>
    <t>5 182,7</t>
  </si>
  <si>
    <t xml:space="preserve">           Slovenské aerolínie, a.s. Bratislava(v konkurze)</t>
  </si>
  <si>
    <t>2 086,9</t>
  </si>
  <si>
    <t xml:space="preserve">           Poštová banka, a.s., Bratislava</t>
  </si>
  <si>
    <t xml:space="preserve">           Dopravná banka, a.s.(v konkurze)</t>
  </si>
  <si>
    <t>104 406,6</t>
  </si>
  <si>
    <t>17 926,0</t>
  </si>
  <si>
    <t xml:space="preserve">           Vojenský opravárenský podnik, Trenčín, a.s.</t>
  </si>
  <si>
    <t>9 752,6</t>
  </si>
  <si>
    <t xml:space="preserve">           Vojenské zdravotnícke zariadenia, Piešťany, a.s.</t>
  </si>
  <si>
    <t>16 331,6</t>
  </si>
  <si>
    <t xml:space="preserve">           Vojenská zotavovňa a hotel Zemplínska Šírava, a.s.</t>
  </si>
  <si>
    <t>2 625,0</t>
  </si>
  <si>
    <t xml:space="preserve">           Vojenský opravárenský podnik Nováky, a.s.</t>
  </si>
  <si>
    <t>12 661,4</t>
  </si>
  <si>
    <t xml:space="preserve">           Vojenská zotavovňa a hotel Smrekovica, a.s.</t>
  </si>
  <si>
    <t>1 265,4</t>
  </si>
  <si>
    <t xml:space="preserve">           Letecké opravovne Trenčín , a.s.</t>
  </si>
  <si>
    <t xml:space="preserve">            Letisko Sliač, a.s. Sliač</t>
  </si>
  <si>
    <t xml:space="preserve">           Spoločná zdravotná poisťovňa, a.s.</t>
  </si>
  <si>
    <t xml:space="preserve">            Nemocnica sv. Michala, a.s., Bratislava</t>
  </si>
  <si>
    <t>36 651,3</t>
  </si>
  <si>
    <t>27 657,6</t>
  </si>
  <si>
    <t>-37 675,1</t>
  </si>
  <si>
    <t xml:space="preserve">            Automobilové . opravovne MV SR, a.s., Bratislava</t>
  </si>
  <si>
    <t>20 757,3</t>
  </si>
  <si>
    <t xml:space="preserve">            Spoločná zdravotná poisťovňa, a.s.</t>
  </si>
  <si>
    <t>-10 017,4</t>
  </si>
  <si>
    <t>2 049,3</t>
  </si>
  <si>
    <t xml:space="preserve">          Technická inšpekcia, a.s. Bratislava</t>
  </si>
  <si>
    <t>2 793,9</t>
  </si>
  <si>
    <t xml:space="preserve">           Poľnonákup Tatry, a.s. Kežmarok</t>
  </si>
  <si>
    <t>1 752,6</t>
  </si>
  <si>
    <t>12 700,0</t>
  </si>
  <si>
    <t>234 758,3</t>
  </si>
  <si>
    <t>Stav k 31.12.2011</t>
  </si>
  <si>
    <t>Zmena v roku 2011</t>
  </si>
  <si>
    <t>50 364,4</t>
  </si>
  <si>
    <t>1 722,7</t>
  </si>
  <si>
    <t>94 267,1</t>
  </si>
  <si>
    <t>6 250,1</t>
  </si>
  <si>
    <t>18 442,2</t>
  </si>
  <si>
    <t>606 855,6</t>
  </si>
  <si>
    <t>1 060,5</t>
  </si>
  <si>
    <t>36 447,0</t>
  </si>
  <si>
    <t>5 960,1</t>
  </si>
  <si>
    <t>4 592 205,2</t>
  </si>
  <si>
    <t>401 646,4</t>
  </si>
  <si>
    <t>214 300,5</t>
  </si>
  <si>
    <t>2 993 807,0</t>
  </si>
  <si>
    <t>2 982,2</t>
  </si>
  <si>
    <t>104 432,8</t>
  </si>
  <si>
    <t xml:space="preserve"> </t>
  </si>
  <si>
    <t xml:space="preserve">          Vojenské zdravotnícke zariadenia, Piešťany, a.s.</t>
  </si>
  <si>
    <t>16  331,6</t>
  </si>
  <si>
    <t>25 119,3</t>
  </si>
  <si>
    <t>53 285,5</t>
  </si>
  <si>
    <t>-4 123,1</t>
  </si>
  <si>
    <t>16 634,2</t>
  </si>
  <si>
    <t>ÚRAD PRE NORMALIZ. METROL.</t>
  </si>
  <si>
    <t xml:space="preserve"> A SKÚŠOBNÍCTVO SR</t>
  </si>
  <si>
    <t>-2 970,0</t>
  </si>
  <si>
    <t>120 000,0</t>
  </si>
  <si>
    <t>1 660,0</t>
  </si>
  <si>
    <t>100 000,0</t>
  </si>
  <si>
    <t>13 600,0</t>
  </si>
  <si>
    <t>Stav k 31.12.2012</t>
  </si>
  <si>
    <t>Zmena v roku 2012</t>
  </si>
  <si>
    <t>8 328,9</t>
  </si>
  <si>
    <t>4 742 977,5</t>
  </si>
  <si>
    <t>3 144 579,3</t>
  </si>
  <si>
    <t>150 772,0</t>
  </si>
  <si>
    <t>151 682,4</t>
  </si>
  <si>
    <t>130 000,0</t>
  </si>
  <si>
    <t>14 000,0</t>
  </si>
  <si>
    <t>Slovenská elektrizačná prenosová sústava, a.s.</t>
  </si>
  <si>
    <t xml:space="preserve">    81 832,6</t>
  </si>
  <si>
    <t xml:space="preserve">         </t>
  </si>
  <si>
    <t>327 890,9</t>
  </si>
  <si>
    <t>92 232,6</t>
  </si>
  <si>
    <t>Stav k 31.12.2013</t>
  </si>
  <si>
    <t>Zmena v roku 2013</t>
  </si>
  <si>
    <t>Vypl. dividenda/</t>
  </si>
  <si>
    <t>odvod zo zisku v r. 2013</t>
  </si>
  <si>
    <t>52 087</t>
  </si>
  <si>
    <t>50 364</t>
  </si>
  <si>
    <t>1 723</t>
  </si>
  <si>
    <t>94 267</t>
  </si>
  <si>
    <t>6 250</t>
  </si>
  <si>
    <t>22 483</t>
  </si>
  <si>
    <t xml:space="preserve">            Stredosl. ústav srdcových a ciev. chorôb, a.s., B. Bystrica .</t>
  </si>
  <si>
    <t>18 442</t>
  </si>
  <si>
    <t xml:space="preserve">             Východoslov. onkologický ústav, a.s., Košice</t>
  </si>
  <si>
    <t>9 867</t>
  </si>
  <si>
    <t xml:space="preserve">             Východoslov. ústav srdcových a ciev. chorôb, a.s., Košice    </t>
  </si>
  <si>
    <t>24 127</t>
  </si>
  <si>
    <t xml:space="preserve">             Všeobecná zdravotná poisťovňa , a.s.</t>
  </si>
  <si>
    <t>161 180</t>
  </si>
  <si>
    <t xml:space="preserve">             Spoločnosť pre zavedenie unitárneho systému ver. ZP,a.s.</t>
  </si>
  <si>
    <t xml:space="preserve">             Špecializovaný liečebný ústav Marína, š.p.</t>
  </si>
  <si>
    <t xml:space="preserve">              SLOVTHERMAE Kúpele Diamant Dudince, š.p.</t>
  </si>
  <si>
    <t>*31 854</t>
  </si>
  <si>
    <t>231 946</t>
  </si>
  <si>
    <t>36 447</t>
  </si>
  <si>
    <t>38 704</t>
  </si>
  <si>
    <t>8 329</t>
  </si>
  <si>
    <t xml:space="preserve">            Slovak Telekom, a.s. </t>
  </si>
  <si>
    <t>293 798</t>
  </si>
  <si>
    <t xml:space="preserve">            Rudné bane, š.p., Banská Bystrica</t>
  </si>
  <si>
    <t xml:space="preserve">            UniCredit Bank  Slovakia, a.s.</t>
  </si>
  <si>
    <t xml:space="preserve">            Lesy SR, š.p.</t>
  </si>
  <si>
    <t xml:space="preserve">            Lesopoľnohospodársky majetok Ulič, š.p.</t>
  </si>
  <si>
    <t xml:space="preserve">            Národný žrebčín „Topoľčianky“, š.p.</t>
  </si>
  <si>
    <t xml:space="preserve">            Závodisko, š.p.</t>
  </si>
  <si>
    <t xml:space="preserve">            Hydromeliorácie. š..p.</t>
  </si>
  <si>
    <t xml:space="preserve">            Agrokomplex-Výstavníctvo Nitra, š.p. </t>
  </si>
  <si>
    <t xml:space="preserve">            Plemenárske služby SR, š.p.</t>
  </si>
  <si>
    <t xml:space="preserve">            Agroinštitút Nitra, š.p.</t>
  </si>
  <si>
    <t>5 551 961</t>
  </si>
  <si>
    <t>5 545 642</t>
  </si>
  <si>
    <t>401 646</t>
  </si>
  <si>
    <t>212 441</t>
  </si>
  <si>
    <t>214 300</t>
  </si>
  <si>
    <t>3 144 579</t>
  </si>
  <si>
    <t>7 213</t>
  </si>
  <si>
    <t>564 297</t>
  </si>
  <si>
    <t>1 177</t>
  </si>
  <si>
    <t>2 982</t>
  </si>
  <si>
    <t>19 356</t>
  </si>
  <si>
    <t>145 432</t>
  </si>
  <si>
    <t>17 147</t>
  </si>
  <si>
    <t>5 035</t>
  </si>
  <si>
    <t>5 183</t>
  </si>
  <si>
    <t xml:space="preserve">           Letové prevádzkové služby SR, š.p.</t>
  </si>
  <si>
    <t xml:space="preserve">           Železnice SR </t>
  </si>
  <si>
    <t>125 340</t>
  </si>
  <si>
    <t>9 753</t>
  </si>
  <si>
    <t xml:space="preserve">           HOREZZA, a.s. (Voj. zdrav. zariadenia, Piešťany, a.s.)</t>
  </si>
  <si>
    <t>16  332</t>
  </si>
  <si>
    <t>2 625</t>
  </si>
  <si>
    <t>25 119</t>
  </si>
  <si>
    <t xml:space="preserve">           Nemocnica sv. Michala, a.s., Bratislava</t>
  </si>
  <si>
    <t>36 651</t>
  </si>
  <si>
    <t xml:space="preserve">           Vojenské lesy a majetky, š.p., Pliešovce</t>
  </si>
  <si>
    <t>53 285</t>
  </si>
  <si>
    <t xml:space="preserve">           Automobilové . opravovne MV SR, a.s., Bratislava</t>
  </si>
  <si>
    <t>16 634</t>
  </si>
  <si>
    <t>2 049</t>
  </si>
  <si>
    <t xml:space="preserve">           Technická inšpekcia, a.s. Bratislava</t>
  </si>
  <si>
    <t>1 197 541</t>
  </si>
  <si>
    <t xml:space="preserve">           Vodohospodárska výstavba, š. p.</t>
  </si>
  <si>
    <t xml:space="preserve">           Slovenský vodohospodársky podnik, š.p.</t>
  </si>
  <si>
    <t>2 794</t>
  </si>
  <si>
    <t xml:space="preserve">           Spoločnosť pre skladovanie, a.s.</t>
  </si>
  <si>
    <t xml:space="preserve">           Technický skúšobný ústav Piešťany, š.p.</t>
  </si>
  <si>
    <t>328  191</t>
  </si>
  <si>
    <t xml:space="preserve">          Tipos, nár. lotériová spoločnosť, a.s., Bratislava</t>
  </si>
  <si>
    <t xml:space="preserve">          Slovenská záručná a rozvojová banka, a.s., Bratislava</t>
  </si>
  <si>
    <t>130 000</t>
  </si>
  <si>
    <t xml:space="preserve">         Slovenská konsolidačná, a.s. Bratislava</t>
  </si>
  <si>
    <t>1 660</t>
  </si>
  <si>
    <t xml:space="preserve">         EXIM Banka, Bratislava</t>
  </si>
  <si>
    <t>100 000</t>
  </si>
  <si>
    <t xml:space="preserve">         RVS, a.s.,</t>
  </si>
  <si>
    <t xml:space="preserve">         Slovenská elektrizačná prenosová sústava, a.s..</t>
  </si>
  <si>
    <t>81 833</t>
  </si>
  <si>
    <t xml:space="preserve">          Mincovňa Kremnica, š.p.</t>
  </si>
  <si>
    <t>14 000</t>
  </si>
  <si>
    <t>14 300</t>
  </si>
  <si>
    <t>SPOLU kapitoly a VPS</t>
  </si>
  <si>
    <t>9 189 407</t>
  </si>
  <si>
    <t>9 183 504</t>
  </si>
  <si>
    <t>Stav k 31.12.2014</t>
  </si>
  <si>
    <t>Zmena v roku 2014</t>
  </si>
  <si>
    <t>odvod zo zisku v r. 2014</t>
  </si>
  <si>
    <t>2 130 761</t>
  </si>
  <si>
    <t>1 519 460</t>
  </si>
  <si>
    <t xml:space="preserve">5 576  </t>
  </si>
  <si>
    <t xml:space="preserve">            Slovenský plynárenský priemysel, a.s.</t>
  </si>
  <si>
    <t xml:space="preserve">            Slovenské elektrárne, a.s.</t>
  </si>
  <si>
    <t xml:space="preserve">            Západoslovenská energetika, a.s.</t>
  </si>
  <si>
    <t xml:space="preserve">            Stredoslovenská energetika ,a.s.</t>
  </si>
  <si>
    <t xml:space="preserve">            Východoslovenská energetika Holding, a.s.</t>
  </si>
  <si>
    <t>875 736</t>
  </si>
  <si>
    <t>868 271*</t>
  </si>
  <si>
    <t>-7 465</t>
  </si>
  <si>
    <t>24 369</t>
  </si>
  <si>
    <t>2 427</t>
  </si>
  <si>
    <t>5 545 624</t>
  </si>
  <si>
    <t>5 692 654</t>
  </si>
  <si>
    <t>147 030</t>
  </si>
  <si>
    <t>1 669 743</t>
  </si>
  <si>
    <t>9 182 626</t>
  </si>
  <si>
    <t>10 852 369</t>
  </si>
  <si>
    <t>Stav k 31.12.2015</t>
  </si>
  <si>
    <t>Zmena v roku 2015</t>
  </si>
  <si>
    <t>odvod zo zisku v r. 2015</t>
  </si>
  <si>
    <t>2 130 762</t>
  </si>
  <si>
    <t>1 904 471</t>
  </si>
  <si>
    <t xml:space="preserve">            MH Invest II</t>
  </si>
  <si>
    <t xml:space="preserve">            MH Manažment</t>
  </si>
  <si>
    <t>868 271</t>
  </si>
  <si>
    <t>2 280</t>
  </si>
  <si>
    <t>5 692 654</t>
  </si>
  <si>
    <t xml:space="preserve">           Železničná spoločnosť Slovensko, a.s.</t>
  </si>
  <si>
    <t xml:space="preserve">           DMP Group, a.s..</t>
  </si>
  <si>
    <t>1 198 151</t>
  </si>
  <si>
    <t xml:space="preserve">          Slovenská reštrukturalizačná s.r.o.</t>
  </si>
  <si>
    <t>10 852 370</t>
  </si>
  <si>
    <t>10 692 704</t>
  </si>
  <si>
    <t>38  704</t>
  </si>
  <si>
    <t>108  117</t>
  </si>
  <si>
    <t>24     369</t>
  </si>
  <si>
    <t>Stav k 31.12.2016</t>
  </si>
  <si>
    <t>Zmena v roku 2016</t>
  </si>
  <si>
    <t>odvod zo zisku v r. 2016</t>
  </si>
  <si>
    <t>1 816 912</t>
  </si>
  <si>
    <t>-10 661</t>
  </si>
  <si>
    <t>*5 696 637</t>
  </si>
  <si>
    <t>6 024 754</t>
  </si>
  <si>
    <t>328 117</t>
  </si>
  <si>
    <t>3 364 579</t>
  </si>
  <si>
    <t>*54 821</t>
  </si>
  <si>
    <t>*760 233</t>
  </si>
  <si>
    <t xml:space="preserve">           MH Invest s.r.o.  </t>
  </si>
  <si>
    <t xml:space="preserve">        Technická inšpekcia, a.s. Bratislava</t>
  </si>
  <si>
    <t>10 696 686</t>
  </si>
  <si>
    <t>10 927 683</t>
  </si>
  <si>
    <t>*Ministerstvo dopravy a výstavby SR  nevykázalo k 31.12. 2015 úpravu ZI u organizácií Letové prevádzkové služby SR š.p. a Železnice SR v celkovej sume  + 3 984 tis. Eur ( Železnice SR -103 tis. Eur, Letové prevádzkové služby š.p. +4 087 tis. Eur). Preto je celková hodnota majetkovej účasti k 31.12.2015 u Ministerstva dopravy a výstavby SR v tabuľke o 3 984 tis. Eur vyšší než je vykázané v Súvahe 2016 v stĺpci Predchádzajúce účtovné obdobie.</t>
  </si>
  <si>
    <t>Vklady štátu v tuzemských
spoločnostiach, štátnych podnikoch a vyplatené dividendy
(v tis. eur k 31.12.2014)</t>
  </si>
  <si>
    <t>Vklady štátu v tuzemských
spoločnostiach, štátnych podnikoch a vyplatené dividendy
(v tis. eur k 31.12.2015)</t>
  </si>
  <si>
    <t>Stav k 31.12.2017</t>
  </si>
  <si>
    <t>Zmena v roku 2017</t>
  </si>
  <si>
    <t>odvod zo zisku v r. 2017</t>
  </si>
  <si>
    <t>1 844 937</t>
  </si>
  <si>
    <t>-7 934</t>
  </si>
  <si>
    <t xml:space="preserve">27 619 </t>
  </si>
  <si>
    <t>6 084 396</t>
  </si>
  <si>
    <t>59 642</t>
  </si>
  <si>
    <t>3 384 085</t>
  </si>
  <si>
    <t xml:space="preserve">MF SR </t>
  </si>
  <si>
    <t xml:space="preserve">         Tipos, nár. lotériová spoločnosť, a.s., Bratislava</t>
  </si>
  <si>
    <t xml:space="preserve">         Slovenská záručná a rozvojová banka, a.s., Bratislava</t>
  </si>
  <si>
    <t xml:space="preserve">          Slovenská elektrizačná prenosová sústava, a.s..</t>
  </si>
  <si>
    <t xml:space="preserve">           Slovenská reštrukturalizačná s.r.o.</t>
  </si>
  <si>
    <t xml:space="preserve">           Slovenský plynárenský priemysel, a.s.</t>
  </si>
  <si>
    <t xml:space="preserve">           Západoslovenská energetika, a.s.</t>
  </si>
  <si>
    <t xml:space="preserve">           Stredoslovenská energetika ,a.s.</t>
  </si>
  <si>
    <t xml:space="preserve">           Východoslovenská energetika Holding, a.s.</t>
  </si>
  <si>
    <t xml:space="preserve">SPOLU kapitoly a MFSR </t>
  </si>
  <si>
    <t>10 927 684</t>
  </si>
  <si>
    <t>11 027 420</t>
  </si>
  <si>
    <t>31.12.2017 Netto</t>
  </si>
  <si>
    <t>31.12.2018 Netto</t>
  </si>
  <si>
    <t>Zmena medzi rokmi</t>
  </si>
  <si>
    <t>Vypl. dividenda/odvod zo zisku v r. 2018</t>
  </si>
  <si>
    <t>MINISTERSTVO ZAHRANIČNÝCH VECÍ A EÚ ZÁLEŽITOSTÍ SR</t>
  </si>
  <si>
    <t xml:space="preserve">             Stredosl. ústav srdcových a ciev. chorôb, a.s., B. Bystrica</t>
  </si>
  <si>
    <t xml:space="preserve">             Debitum, a.s.</t>
  </si>
  <si>
    <t>MINISTERSTVO ŠKOLSTVA. VEDY, VÝSKUMU a ŠPORTU SR</t>
  </si>
  <si>
    <t xml:space="preserve">            MH Invest I</t>
  </si>
  <si>
    <t>-</t>
  </si>
  <si>
    <t xml:space="preserve">            InvEast SK</t>
  </si>
  <si>
    <t xml:space="preserve">            Hydromeliorácie. š.p.</t>
  </si>
  <si>
    <t>MINISTERSTVO DOPRAVY A VÝSTAVBY SR</t>
  </si>
  <si>
    <t xml:space="preserve">           Poštová banka, a.s., </t>
  </si>
  <si>
    <t xml:space="preserve">           Nemocnica sv. Michala, a.s., </t>
  </si>
  <si>
    <t xml:space="preserve">           Automobilové opravovne MV SR, a.s., </t>
  </si>
  <si>
    <t xml:space="preserve">           Letecká vojenská nemocnica, a.s.</t>
  </si>
  <si>
    <t xml:space="preserve">        Technická inšpekcia, a.s. </t>
  </si>
  <si>
    <t xml:space="preserve">           Vodohospodárska výstavba, š.p.</t>
  </si>
  <si>
    <t xml:space="preserve"> ÚRAD PRE NORMALIZÁCIU, METROLÓGIU A SKÚŠOBNÍCTVO SR</t>
  </si>
  <si>
    <t xml:space="preserve">         Tipos, nár. lotériová spoločnosť, a.s., </t>
  </si>
  <si>
    <t xml:space="preserve">         Slovenská záručná a rozvojová banka, a.s., </t>
  </si>
  <si>
    <t xml:space="preserve">         Slovenská konsolidačná, a.s. </t>
  </si>
  <si>
    <t xml:space="preserve">          Slovenská elektrizačná prenosová sústava, a.s.</t>
  </si>
  <si>
    <t>SPOLU kapitoly</t>
  </si>
  <si>
    <t>Podiel na ZI v %</t>
  </si>
  <si>
    <t>31.12.2019 Netto</t>
  </si>
  <si>
    <t>Vypl. dividenda/odvod zo zisku v r. 2019</t>
  </si>
  <si>
    <t>100.0</t>
  </si>
  <si>
    <t xml:space="preserve">             Nemocnica budúcnosti Martin, a.s.</t>
  </si>
  <si>
    <t xml:space="preserve">             SLOVTHERMAE Kúpele Diamant Dudince, š.p.</t>
  </si>
  <si>
    <t>95.0</t>
  </si>
  <si>
    <t xml:space="preserve">            MH Invest II ,s.r.o.</t>
  </si>
  <si>
    <t xml:space="preserve">                   Obstaranie zvýšenia ZI v MH Invest II</t>
  </si>
  <si>
    <t xml:space="preserve">            MH Manažment, a.s.</t>
  </si>
  <si>
    <t xml:space="preserve">            MH Invest I, s.r.o.</t>
  </si>
  <si>
    <t xml:space="preserve">            InvEast SK, s.r.o.</t>
  </si>
  <si>
    <t xml:space="preserve">            Letisková spoločnosť Žilina, a.s.</t>
  </si>
  <si>
    <t>65.52</t>
  </si>
  <si>
    <t>34.0</t>
  </si>
  <si>
    <t>51.0</t>
  </si>
  <si>
    <t>97.61</t>
  </si>
  <si>
    <t>34.01</t>
  </si>
  <si>
    <t>34.00</t>
  </si>
  <si>
    <t>20.65</t>
  </si>
  <si>
    <t>0.03</t>
  </si>
  <si>
    <t xml:space="preserve">           Univerzitná nemocnica - Nemocnica sv. Michala, a.s.</t>
  </si>
  <si>
    <t>50.0</t>
  </si>
  <si>
    <t xml:space="preserve">           Univerzitná nemocncia - Nemocnica sv. Michala, a.s.</t>
  </si>
  <si>
    <t xml:space="preserve">           Automobilové opravovne MV SR, a.s.</t>
  </si>
  <si>
    <t>13.45</t>
  </si>
  <si>
    <t>5.0</t>
  </si>
  <si>
    <t xml:space="preserve">         Tipos, nár. lotériová spoločnosť, a.s.</t>
  </si>
  <si>
    <t xml:space="preserve">         Slovenská záručná a rozvojová banka, a.s.</t>
  </si>
  <si>
    <t>31.12.2020 Netto</t>
  </si>
  <si>
    <t>Vypl. dividenda/odvod zo zisku v r. 2020</t>
  </si>
  <si>
    <t>MINISTERSTVO INVESTÍCIÍ, REG:ROZVOJA A INFORMATIZÁCIE SR</t>
  </si>
  <si>
    <t xml:space="preserve">             Slovensko IT, a.s.</t>
  </si>
  <si>
    <t xml:space="preserve">podiely vo fáze obstarávania </t>
  </si>
  <si>
    <t>60.0</t>
  </si>
  <si>
    <t xml:space="preserve">             Národný štadión, a.s.</t>
  </si>
  <si>
    <t>x</t>
  </si>
  <si>
    <t xml:space="preserve">           Vojenské lesy a majetky SR, š.p., Pliešovce</t>
  </si>
  <si>
    <t>65.29</t>
  </si>
  <si>
    <t xml:space="preserve">           Stredoslovenská energetika Holding ,a.s.</t>
  </si>
  <si>
    <t>Vklady štátu v tuzemských
spoločnostiach, štátnych podnikoch a vyplatené dividendy
(v tis. eur k 31.12.2016)</t>
  </si>
  <si>
    <t>Vklady štátu v tuzemských
spoločnostiach, štátnych podnikoch a vyplatené dividendy
(v tis. eur k 31.12.2017)</t>
  </si>
  <si>
    <t>Vklady štátu v tuzemských
spoločnostiach, štátnych podnikoch a vyplatené dividendy
(v tis. eur k 31.12.2018)</t>
  </si>
  <si>
    <t>Vklady štátu v tuzemských
spoločnostiach, štátnych podnikoch a vyplatené dividendy
(v tis. eur k 31.12.2019)</t>
  </si>
  <si>
    <t>Vklady štátu v tuzemských
spoločnostiach, štátnych podnikoch a vyplatené dividendy
(v tis. eur k 31.12.2020)</t>
  </si>
  <si>
    <t>Vklady štátu v tuzemských
spoločnostiach, štátnych podnikoch a vyplatené dividendy
(v tis. eur k 31.12.2021)</t>
  </si>
  <si>
    <r>
      <t>MINISTERSTVO ŽIVOTNÉHO PROSTREDIA SR</t>
    </r>
    <r>
      <rPr>
        <sz val="10"/>
        <rFont val="Arial"/>
        <family val="2"/>
        <charset val="238"/>
      </rPr>
      <t xml:space="preserve"> </t>
    </r>
    <r>
      <rPr>
        <b/>
        <sz val="10"/>
        <color indexed="8"/>
        <rFont val="Arial Narrow"/>
        <family val="2"/>
        <charset val="238"/>
      </rPr>
      <t xml:space="preserve">                                                                            </t>
    </r>
  </si>
  <si>
    <r>
      <t>MINISTERSTVO ŽIVOTNÉHO PROSTREDIA SR</t>
    </r>
    <r>
      <rPr>
        <sz val="10"/>
        <color indexed="8"/>
        <rFont val="Arial Narrow"/>
        <family val="2"/>
        <charset val="238"/>
      </rPr>
      <t xml:space="preserve"> </t>
    </r>
    <r>
      <rPr>
        <b/>
        <sz val="10"/>
        <color indexed="8"/>
        <rFont val="Arial Narrow"/>
        <family val="2"/>
        <charset val="238"/>
      </rPr>
      <t xml:space="preserve">                                                                            </t>
    </r>
  </si>
  <si>
    <r>
      <t>MINISTERSTVO ŽIVOTNÉHO PROSTREDIA SR</t>
    </r>
    <r>
      <rPr>
        <sz val="10"/>
        <rFont val="Arial Narrow"/>
        <family val="2"/>
        <charset val="238"/>
      </rPr>
      <t xml:space="preserve"> </t>
    </r>
    <r>
      <rPr>
        <b/>
        <sz val="10"/>
        <rFont val="Arial Narrow"/>
        <family val="2"/>
        <charset val="238"/>
      </rPr>
      <t xml:space="preserve">                                                                            </t>
    </r>
  </si>
  <si>
    <t>-        115</t>
  </si>
  <si>
    <t>69     85</t>
  </si>
  <si>
    <t>-        23</t>
  </si>
  <si>
    <t>-        300</t>
  </si>
  <si>
    <t>Vklady štátu v tuzemských
spoločnostiach, štátnych podnikoch a vyplatené dividendy
(v tis. eur k 31.12.2013)</t>
  </si>
  <si>
    <t>Vklady štátu v tuzemských
spoločnostiach a štátnych podnikoch
(v tis. eur k 31.12.2011)</t>
  </si>
  <si>
    <t xml:space="preserve">            Automobilové opravovne MV SR, a.s., Bratislava</t>
  </si>
  <si>
    <t>Vklady štátu v tuzemských
spoločnostiach a štátnych podnikoch
(v tis. eur k 31.12.2012)</t>
  </si>
  <si>
    <t>Vklady štátu v tuzemských
spoločnostiach a štátnych podnikoch
(v tis. eur k 31.12.2010)</t>
  </si>
  <si>
    <t>MFSR -VPS</t>
  </si>
  <si>
    <t>Vklady štátu v tuzemských
spoločnostiach a štátnych podnikoch
(v tis. eur k 31.12.2009)</t>
  </si>
  <si>
    <t>Vklady štátu v tuzemských
spoločnostiach a štátnych podnikoch
(v tis. SKK k 31.12.2007 a 2008)</t>
  </si>
  <si>
    <t>Vklady štátu v tuzemských
spoločnostiach a štátnych podnikoch
(v tis. SKK k 31.12.2006)</t>
  </si>
  <si>
    <r>
      <t>MINISTERSTVO ŽIVOTNÉHO PROSTREDIA SR</t>
    </r>
    <r>
      <rPr>
        <sz val="10"/>
        <rFont val="Arial Narrow"/>
        <family val="2"/>
        <charset val="238"/>
      </rPr>
      <t xml:space="preserve"> </t>
    </r>
    <r>
      <rPr>
        <b/>
        <sz val="10"/>
        <color indexed="8"/>
        <rFont val="Arial Narrow"/>
        <family val="2"/>
        <charset val="238"/>
      </rPr>
      <t xml:space="preserve">                                                                            </t>
    </r>
  </si>
  <si>
    <t>* v tom aj dividendy vyplatené v priebehu roka 2013 spoločnosťou  Transpetrol, a.s. v sume 4 195 tis. Eur z nerozdeleného zisku minulých rokov a 3 583 tis. eur spoločnosťou Slovak Telekom, a.s. z nerozdeleného zisku r. 2011</t>
  </si>
  <si>
    <t>31.12.2021 Netto</t>
  </si>
  <si>
    <t>Vypl. dividenda/odvod zo zisku v r. 2021</t>
  </si>
  <si>
    <t xml:space="preserve">           365.bank, a.s.</t>
  </si>
  <si>
    <t xml:space="preserve">           DMD Group, a.s..</t>
  </si>
  <si>
    <r>
      <t>MINISTERSTVO ŽIVOTNÉHO PROSTREDIA SR</t>
    </r>
    <r>
      <rPr>
        <sz val="10"/>
        <rFont val="Arial"/>
        <family val="2"/>
        <charset val="238"/>
      </rPr>
      <t xml:space="preserve"> </t>
    </r>
    <r>
      <rPr>
        <b/>
        <sz val="11"/>
        <color indexed="8"/>
        <rFont val="Arial Narrow"/>
        <family val="2"/>
        <charset val="238"/>
      </rPr>
      <t xml:space="preserve">                                                                            </t>
    </r>
  </si>
  <si>
    <t>31.12.2022 Netto</t>
  </si>
  <si>
    <t>Vypl. dividenda/odvod zo zisku v r. 2022</t>
  </si>
  <si>
    <t xml:space="preserve">            Valaliky Industrial Park</t>
  </si>
  <si>
    <t xml:space="preserve">MINISTERSTVO PôDOHOSPODÁRSTVA a ROZVOJA VIDIEKA SR </t>
  </si>
  <si>
    <t>MINISTERSTVO DOPRAVY SR</t>
  </si>
  <si>
    <r>
      <t>MINISTERSTVO ŽIVOTNÉHO PROSTREDIA SR</t>
    </r>
    <r>
      <rPr>
        <sz val="10"/>
        <rFont val="Arial"/>
        <family val="2"/>
        <charset val="238"/>
      </rPr>
      <t xml:space="preserve"> </t>
    </r>
    <r>
      <rPr>
        <b/>
        <sz val="11"/>
        <color indexed="8"/>
        <rFont val="Arial Narrow"/>
        <family val="2"/>
        <charset val="238"/>
      </rPr>
      <t xml:space="preserve">                                                                            </t>
    </r>
  </si>
  <si>
    <t>Vklady štátu v tuzemských
spoločnostiach, štátnych podnikoch a vyplatené dividendy
(v tis. eur k 31.12.2022)</t>
  </si>
  <si>
    <t>Ministerstvo financií a Všeobecná pokladničná správa</t>
  </si>
  <si>
    <t>Štátne finančné aktíva  ako vklady štátu v tuzemských
spoločnostiach, štátne podniky a ostatné finančné investície, vyplatené dividendy
k 31.12.2023 (v tis. eur)</t>
  </si>
  <si>
    <t>31.12.2023 Netto</t>
  </si>
  <si>
    <t>Vypl. dividenda/odvod zo zisku v r. 2023</t>
  </si>
  <si>
    <t>Ok</t>
  </si>
  <si>
    <t>zrušený</t>
  </si>
  <si>
    <t xml:space="preserve">            Agrokomplex-Národné výstavisko, š.p. </t>
  </si>
  <si>
    <t>OK</t>
  </si>
  <si>
    <r>
      <t>MINISTERSTVO ŽIVOTNÉHO PROSTREDIA SR</t>
    </r>
    <r>
      <rPr>
        <sz val="10"/>
        <rFont val="Arial"/>
        <family val="2"/>
        <charset val="238"/>
      </rPr>
      <t xml:space="preserve"> </t>
    </r>
    <r>
      <rPr>
        <b/>
        <sz val="11"/>
        <color theme="1"/>
        <rFont val="Arial Narrow"/>
        <family val="2"/>
        <charset val="238"/>
      </rPr>
      <t xml:space="preserve">                                                                            </t>
    </r>
  </si>
  <si>
    <t xml:space="preserve">        Všeobecná pokladničná správa*</t>
  </si>
  <si>
    <t>* Kapitola je len príjemcom dividend, nie vlastníkom podielov v spoločnostiach</t>
  </si>
  <si>
    <t>Všeobecná pokladničná správa*</t>
  </si>
  <si>
    <t>31.12.2024 Netto (hodnota vkladu do ZI</t>
  </si>
  <si>
    <t>31.12.2025 Netto (hodnota vkladu do ZI</t>
  </si>
  <si>
    <t>Vypl. dividenda/odvod zo zisku v r. 2025</t>
  </si>
  <si>
    <t xml:space="preserve">             MIRRI Developments</t>
  </si>
  <si>
    <t>97.74</t>
  </si>
  <si>
    <r>
      <t>MINISTERSTVO ŽIVOTNÉHO PROSTREDIA SR</t>
    </r>
    <r>
      <rPr>
        <sz val="10"/>
        <rFont val="Arial"/>
        <charset val="238"/>
      </rPr>
      <t xml:space="preserve"> </t>
    </r>
    <r>
      <rPr>
        <b/>
        <sz val="11"/>
        <color theme="1"/>
        <rFont val="Arial Narrow"/>
        <family val="2"/>
        <charset val="238"/>
      </rPr>
      <t xml:space="preserve">                                                                            </t>
    </r>
  </si>
  <si>
    <t xml:space="preserve">           Technický skúšobný ústav Piešťany, a.s.</t>
  </si>
  <si>
    <t>MINISTERSTVO CESTOVNEHO RUCHU A SPORTU SR</t>
  </si>
  <si>
    <t>TIPOS, národná lotériová spoločnosť, a.s.</t>
  </si>
  <si>
    <t xml:space="preserve">        VPS</t>
  </si>
  <si>
    <t xml:space="preserve">           Slovenské elektrárne, a.s.</t>
  </si>
  <si>
    <t>31.12.2024 Netto</t>
  </si>
  <si>
    <t>Vypl. dividenda/odvod zo zisku v r. 2024</t>
  </si>
  <si>
    <r>
      <t>MINISTERSTVO ŽIVOTNÉHO PROSTREDIA SR</t>
    </r>
    <r>
      <rPr>
        <sz val="11"/>
        <rFont val="Arial Narrow"/>
        <family val="2"/>
        <charset val="238"/>
      </rPr>
      <t xml:space="preserve"> </t>
    </r>
    <r>
      <rPr>
        <b/>
        <sz val="11"/>
        <rFont val="Arial Narrow"/>
        <family val="2"/>
        <charset val="238"/>
      </rPr>
      <t xml:space="preserve"> 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</si>
</sst>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0.00\ &quot;EUR&quot;;\-\ #,##0.00\ &quot;EUR&quot;"/>
  </numFmts>
  <fonts count="26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i/>
      <sz val="1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color indexed="8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i/>
      <sz val="10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i/>
      <sz val="10"/>
      <color theme="1"/>
      <name val="Arial Narrow"/>
      <family val="2"/>
      <charset val="238"/>
    </font>
    <font>
      <sz val="10"/>
      <color rgb="FF7030A0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i/>
      <sz val="11"/>
      <color theme="1"/>
      <name val="Arial Narrow"/>
      <family val="2"/>
      <charset val="238"/>
    </font>
    <font>
      <sz val="11"/>
      <color rgb="FF7030A0"/>
      <name val="Arial Narrow"/>
      <family val="2"/>
      <charset val="238"/>
    </font>
    <font>
      <sz val="11"/>
      <color rgb="FFFF0000"/>
      <name val="Arial Narrow"/>
      <family val="2"/>
      <charset val="238"/>
    </font>
    <font>
      <sz val="11"/>
      <color rgb="FF00000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i/>
      <sz val="11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33">
    <xf numFmtId="0" fontId="0" fillId="0" borderId="0" xfId="0"/>
    <xf numFmtId="0" fontId="3" fillId="0" borderId="0" xfId="0" applyFont="1"/>
    <xf numFmtId="0" fontId="3" fillId="0" borderId="0" xfId="0" applyFont="1" applyBorder="1"/>
    <xf numFmtId="3" fontId="3" fillId="0" borderId="0" xfId="0" applyNumberFormat="1" applyFont="1" applyBorder="1" applyAlignment="1">
      <alignment horizontal="right"/>
    </xf>
    <xf numFmtId="0" fontId="3" fillId="0" borderId="0" xfId="0" applyFont="1" applyBorder="1" applyAlignment="1">
      <alignment horizontal="right"/>
    </xf>
    <xf numFmtId="0" fontId="4" fillId="0" borderId="0" xfId="0" applyFont="1"/>
    <xf numFmtId="0" fontId="3" fillId="2" borderId="0" xfId="0" applyFont="1" applyFill="1"/>
    <xf numFmtId="3" fontId="3" fillId="0" borderId="0" xfId="0" applyNumberFormat="1" applyFont="1"/>
    <xf numFmtId="0" fontId="5" fillId="0" borderId="0" xfId="0" applyFont="1"/>
    <xf numFmtId="3" fontId="5" fillId="0" borderId="0" xfId="0" applyNumberFormat="1" applyFont="1"/>
    <xf numFmtId="0" fontId="0" fillId="0" borderId="0" xfId="0" applyAlignment="1">
      <alignment horizontal="right"/>
    </xf>
    <xf numFmtId="0" fontId="6" fillId="0" borderId="0" xfId="0" applyFont="1"/>
    <xf numFmtId="0" fontId="14" fillId="0" borderId="1" xfId="0" applyFont="1" applyBorder="1" applyAlignment="1">
      <alignment vertical="center"/>
    </xf>
    <xf numFmtId="3" fontId="14" fillId="0" borderId="2" xfId="0" applyNumberFormat="1" applyFont="1" applyBorder="1" applyAlignment="1">
      <alignment horizontal="right" vertical="center"/>
    </xf>
    <xf numFmtId="3" fontId="14" fillId="3" borderId="2" xfId="0" applyNumberFormat="1" applyFont="1" applyFill="1" applyBorder="1" applyAlignment="1">
      <alignment horizontal="right" vertical="center"/>
    </xf>
    <xf numFmtId="3" fontId="14" fillId="3" borderId="3" xfId="0" applyNumberFormat="1" applyFont="1" applyFill="1" applyBorder="1" applyAlignment="1">
      <alignment horizontal="right" vertical="center" wrapText="1"/>
    </xf>
    <xf numFmtId="0" fontId="14" fillId="3" borderId="1" xfId="0" applyFont="1" applyFill="1" applyBorder="1" applyAlignment="1">
      <alignment vertical="center"/>
    </xf>
    <xf numFmtId="3" fontId="14" fillId="0" borderId="3" xfId="0" applyNumberFormat="1" applyFont="1" applyBorder="1" applyAlignment="1">
      <alignment horizontal="right" vertical="center" wrapText="1"/>
    </xf>
    <xf numFmtId="3" fontId="15" fillId="0" borderId="2" xfId="0" applyNumberFormat="1" applyFont="1" applyBorder="1" applyAlignment="1">
      <alignment horizontal="right" vertical="center"/>
    </xf>
    <xf numFmtId="3" fontId="15" fillId="4" borderId="2" xfId="0" applyNumberFormat="1" applyFont="1" applyFill="1" applyBorder="1" applyAlignment="1">
      <alignment horizontal="right" vertical="center"/>
    </xf>
    <xf numFmtId="0" fontId="14" fillId="0" borderId="4" xfId="0" applyFont="1" applyBorder="1" applyAlignment="1">
      <alignment vertical="center"/>
    </xf>
    <xf numFmtId="3" fontId="14" fillId="0" borderId="5" xfId="0" applyNumberFormat="1" applyFont="1" applyBorder="1" applyAlignment="1">
      <alignment horizontal="right" vertical="center"/>
    </xf>
    <xf numFmtId="3" fontId="14" fillId="0" borderId="6" xfId="0" applyNumberFormat="1" applyFont="1" applyBorder="1" applyAlignment="1">
      <alignment horizontal="right" vertical="center" wrapText="1"/>
    </xf>
    <xf numFmtId="3" fontId="14" fillId="0" borderId="7" xfId="0" applyNumberFormat="1" applyFont="1" applyFill="1" applyBorder="1" applyAlignment="1">
      <alignment horizontal="right" vertical="center"/>
    </xf>
    <xf numFmtId="0" fontId="15" fillId="0" borderId="8" xfId="0" applyFont="1" applyBorder="1" applyAlignment="1">
      <alignment vertical="center"/>
    </xf>
    <xf numFmtId="14" fontId="15" fillId="0" borderId="8" xfId="0" applyNumberFormat="1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4" borderId="10" xfId="0" applyFont="1" applyFill="1" applyBorder="1" applyAlignment="1">
      <alignment vertical="center"/>
    </xf>
    <xf numFmtId="0" fontId="15" fillId="4" borderId="11" xfId="0" applyFont="1" applyFill="1" applyBorder="1" applyAlignment="1">
      <alignment horizontal="center" vertical="center"/>
    </xf>
    <xf numFmtId="3" fontId="15" fillId="4" borderId="12" xfId="0" applyNumberFormat="1" applyFont="1" applyFill="1" applyBorder="1" applyAlignment="1">
      <alignment horizontal="right" vertical="center"/>
    </xf>
    <xf numFmtId="3" fontId="15" fillId="4" borderId="13" xfId="0" applyNumberFormat="1" applyFont="1" applyFill="1" applyBorder="1" applyAlignment="1">
      <alignment horizontal="right" vertical="center"/>
    </xf>
    <xf numFmtId="0" fontId="6" fillId="0" borderId="1" xfId="0" applyFont="1" applyBorder="1" applyAlignment="1">
      <alignment vertical="center"/>
    </xf>
    <xf numFmtId="0" fontId="6" fillId="3" borderId="14" xfId="0" applyFont="1" applyFill="1" applyBorder="1" applyAlignment="1">
      <alignment horizontal="center" vertical="center"/>
    </xf>
    <xf numFmtId="3" fontId="6" fillId="0" borderId="2" xfId="0" applyNumberFormat="1" applyFont="1" applyBorder="1" applyAlignment="1">
      <alignment horizontal="right" vertical="center"/>
    </xf>
    <xf numFmtId="3" fontId="6" fillId="3" borderId="2" xfId="0" applyNumberFormat="1" applyFont="1" applyFill="1" applyBorder="1" applyAlignment="1">
      <alignment horizontal="right" vertical="center"/>
    </xf>
    <xf numFmtId="0" fontId="15" fillId="4" borderId="1" xfId="0" applyFont="1" applyFill="1" applyBorder="1" applyAlignment="1">
      <alignment vertical="center"/>
    </xf>
    <xf numFmtId="0" fontId="6" fillId="4" borderId="14" xfId="0" applyFont="1" applyFill="1" applyBorder="1" applyAlignment="1">
      <alignment horizontal="center" vertical="center"/>
    </xf>
    <xf numFmtId="3" fontId="15" fillId="4" borderId="15" xfId="0" applyNumberFormat="1" applyFont="1" applyFill="1" applyBorder="1" applyAlignment="1">
      <alignment horizontal="right" vertical="center"/>
    </xf>
    <xf numFmtId="3" fontId="15" fillId="4" borderId="16" xfId="0" applyNumberFormat="1" applyFont="1" applyFill="1" applyBorder="1" applyAlignment="1">
      <alignment horizontal="right" vertical="center"/>
    </xf>
    <xf numFmtId="0" fontId="15" fillId="4" borderId="14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horizontal="right" vertical="center" wrapText="1"/>
    </xf>
    <xf numFmtId="3" fontId="6" fillId="0" borderId="0" xfId="0" applyNumberFormat="1" applyFont="1"/>
    <xf numFmtId="0" fontId="16" fillId="3" borderId="1" xfId="0" applyFont="1" applyFill="1" applyBorder="1" applyAlignment="1">
      <alignment horizontal="center" vertical="center"/>
    </xf>
    <xf numFmtId="0" fontId="16" fillId="3" borderId="14" xfId="0" applyFont="1" applyFill="1" applyBorder="1" applyAlignment="1">
      <alignment horizontal="center" vertical="center"/>
    </xf>
    <xf numFmtId="3" fontId="16" fillId="3" borderId="2" xfId="0" applyNumberFormat="1" applyFont="1" applyFill="1" applyBorder="1" applyAlignment="1">
      <alignment horizontal="right" vertical="center"/>
    </xf>
    <xf numFmtId="3" fontId="16" fillId="0" borderId="2" xfId="0" applyNumberFormat="1" applyFont="1" applyBorder="1"/>
    <xf numFmtId="3" fontId="6" fillId="0" borderId="3" xfId="0" applyNumberFormat="1" applyFont="1" applyBorder="1" applyAlignment="1">
      <alignment horizontal="right" vertical="center" wrapText="1"/>
    </xf>
    <xf numFmtId="3" fontId="15" fillId="4" borderId="3" xfId="0" applyNumberFormat="1" applyFont="1" applyFill="1" applyBorder="1" applyAlignment="1">
      <alignment horizontal="right" vertical="center"/>
    </xf>
    <xf numFmtId="3" fontId="17" fillId="3" borderId="3" xfId="0" applyNumberFormat="1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vertical="center"/>
    </xf>
    <xf numFmtId="0" fontId="6" fillId="0" borderId="14" xfId="0" applyFont="1" applyFill="1" applyBorder="1" applyAlignment="1">
      <alignment horizontal="center" vertical="center"/>
    </xf>
    <xf numFmtId="3" fontId="6" fillId="0" borderId="2" xfId="0" applyNumberFormat="1" applyFont="1" applyFill="1" applyBorder="1" applyAlignment="1">
      <alignment horizontal="right" vertical="center"/>
    </xf>
    <xf numFmtId="3" fontId="6" fillId="0" borderId="3" xfId="0" applyNumberFormat="1" applyFont="1" applyFill="1" applyBorder="1" applyAlignment="1">
      <alignment horizontal="right" vertical="center" wrapText="1"/>
    </xf>
    <xf numFmtId="3" fontId="6" fillId="0" borderId="2" xfId="0" applyNumberFormat="1" applyFont="1" applyBorder="1"/>
    <xf numFmtId="3" fontId="16" fillId="0" borderId="2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/>
    </xf>
    <xf numFmtId="3" fontId="6" fillId="4" borderId="2" xfId="0" applyNumberFormat="1" applyFont="1" applyFill="1" applyBorder="1" applyAlignment="1">
      <alignment horizontal="right" vertical="center"/>
    </xf>
    <xf numFmtId="3" fontId="15" fillId="4" borderId="3" xfId="0" applyNumberFormat="1" applyFont="1" applyFill="1" applyBorder="1" applyAlignment="1">
      <alignment horizontal="right" vertical="center" wrapText="1"/>
    </xf>
    <xf numFmtId="0" fontId="6" fillId="0" borderId="14" xfId="0" applyFont="1" applyBorder="1" applyAlignment="1">
      <alignment horizontal="center" vertical="center"/>
    </xf>
    <xf numFmtId="3" fontId="6" fillId="0" borderId="0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vertical="center"/>
    </xf>
    <xf numFmtId="0" fontId="6" fillId="0" borderId="17" xfId="0" applyFont="1" applyBorder="1" applyAlignment="1">
      <alignment horizontal="center" vertical="center"/>
    </xf>
    <xf numFmtId="3" fontId="6" fillId="0" borderId="18" xfId="0" applyNumberFormat="1" applyFont="1" applyBorder="1" applyAlignment="1">
      <alignment horizontal="right" vertical="center"/>
    </xf>
    <xf numFmtId="3" fontId="6" fillId="0" borderId="6" xfId="0" applyNumberFormat="1" applyFont="1" applyBorder="1" applyAlignment="1">
      <alignment horizontal="right" vertical="center" wrapText="1"/>
    </xf>
    <xf numFmtId="0" fontId="15" fillId="5" borderId="19" xfId="0" applyFont="1" applyFill="1" applyBorder="1" applyAlignment="1">
      <alignment vertical="center"/>
    </xf>
    <xf numFmtId="0" fontId="15" fillId="5" borderId="20" xfId="0" applyFont="1" applyFill="1" applyBorder="1" applyAlignment="1">
      <alignment horizontal="center" vertical="center"/>
    </xf>
    <xf numFmtId="3" fontId="15" fillId="5" borderId="21" xfId="0" applyNumberFormat="1" applyFont="1" applyFill="1" applyBorder="1" applyAlignment="1">
      <alignment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vertical="center"/>
    </xf>
    <xf numFmtId="0" fontId="10" fillId="0" borderId="25" xfId="0" applyFont="1" applyBorder="1" applyAlignment="1">
      <alignment horizontal="center" vertical="center" wrapText="1"/>
    </xf>
    <xf numFmtId="0" fontId="10" fillId="4" borderId="24" xfId="0" applyFont="1" applyFill="1" applyBorder="1" applyAlignment="1">
      <alignment vertical="center"/>
    </xf>
    <xf numFmtId="0" fontId="10" fillId="0" borderId="24" xfId="0" applyFont="1" applyBorder="1" applyAlignment="1">
      <alignment horizontal="right" vertical="center"/>
    </xf>
    <xf numFmtId="0" fontId="11" fillId="0" borderId="24" xfId="0" applyFont="1" applyBorder="1" applyAlignment="1">
      <alignment vertical="center"/>
    </xf>
    <xf numFmtId="3" fontId="11" fillId="0" borderId="26" xfId="0" applyNumberFormat="1" applyFont="1" applyBorder="1" applyAlignment="1">
      <alignment horizontal="right" vertical="center"/>
    </xf>
    <xf numFmtId="3" fontId="11" fillId="0" borderId="27" xfId="0" applyNumberFormat="1" applyFont="1" applyBorder="1" applyAlignment="1">
      <alignment horizontal="right" vertical="center"/>
    </xf>
    <xf numFmtId="0" fontId="11" fillId="3" borderId="24" xfId="0" applyFont="1" applyFill="1" applyBorder="1" applyAlignment="1">
      <alignment horizontal="right" vertical="center"/>
    </xf>
    <xf numFmtId="0" fontId="11" fillId="3" borderId="25" xfId="0" applyFont="1" applyFill="1" applyBorder="1" applyAlignment="1">
      <alignment horizontal="right" vertical="center" wrapText="1"/>
    </xf>
    <xf numFmtId="0" fontId="11" fillId="3" borderId="24" xfId="0" applyFont="1" applyFill="1" applyBorder="1" applyAlignment="1">
      <alignment vertical="center"/>
    </xf>
    <xf numFmtId="3" fontId="11" fillId="3" borderId="26" xfId="0" applyNumberFormat="1" applyFont="1" applyFill="1" applyBorder="1" applyAlignment="1">
      <alignment horizontal="right" vertical="center"/>
    </xf>
    <xf numFmtId="3" fontId="11" fillId="3" borderId="27" xfId="0" applyNumberFormat="1" applyFont="1" applyFill="1" applyBorder="1" applyAlignment="1">
      <alignment horizontal="right" vertical="center"/>
    </xf>
    <xf numFmtId="0" fontId="11" fillId="3" borderId="26" xfId="0" applyFont="1" applyFill="1" applyBorder="1" applyAlignment="1">
      <alignment horizontal="right" vertical="center"/>
    </xf>
    <xf numFmtId="0" fontId="11" fillId="3" borderId="27" xfId="0" applyFont="1" applyFill="1" applyBorder="1" applyAlignment="1">
      <alignment horizontal="right" vertical="center"/>
    </xf>
    <xf numFmtId="0" fontId="11" fillId="0" borderId="24" xfId="0" applyFont="1" applyBorder="1" applyAlignment="1">
      <alignment horizontal="right" vertical="center"/>
    </xf>
    <xf numFmtId="0" fontId="11" fillId="0" borderId="25" xfId="0" applyFont="1" applyBorder="1" applyAlignment="1">
      <alignment horizontal="right" vertical="center" wrapText="1"/>
    </xf>
    <xf numFmtId="3" fontId="10" fillId="0" borderId="24" xfId="0" applyNumberFormat="1" applyFont="1" applyBorder="1" applyAlignment="1">
      <alignment horizontal="right" vertical="center"/>
    </xf>
    <xf numFmtId="3" fontId="10" fillId="0" borderId="25" xfId="0" applyNumberFormat="1" applyFont="1" applyBorder="1" applyAlignment="1">
      <alignment horizontal="right" vertical="center" wrapText="1"/>
    </xf>
    <xf numFmtId="3" fontId="11" fillId="3" borderId="25" xfId="0" applyNumberFormat="1" applyFont="1" applyFill="1" applyBorder="1" applyAlignment="1">
      <alignment horizontal="right" vertical="center" wrapText="1"/>
    </xf>
    <xf numFmtId="3" fontId="11" fillId="0" borderId="24" xfId="0" applyNumberFormat="1" applyFont="1" applyBorder="1" applyAlignment="1">
      <alignment horizontal="right" vertical="center"/>
    </xf>
    <xf numFmtId="3" fontId="11" fillId="0" borderId="25" xfId="0" applyNumberFormat="1" applyFont="1" applyBorder="1" applyAlignment="1">
      <alignment horizontal="right" vertical="center" wrapText="1"/>
    </xf>
    <xf numFmtId="0" fontId="11" fillId="0" borderId="26" xfId="0" applyFont="1" applyBorder="1" applyAlignment="1">
      <alignment horizontal="right" vertical="center"/>
    </xf>
    <xf numFmtId="0" fontId="11" fillId="0" borderId="27" xfId="0" applyFont="1" applyBorder="1" applyAlignment="1">
      <alignment horizontal="right" vertical="center"/>
    </xf>
    <xf numFmtId="0" fontId="10" fillId="4" borderId="28" xfId="0" applyFont="1" applyFill="1" applyBorder="1" applyAlignment="1">
      <alignment vertical="center"/>
    </xf>
    <xf numFmtId="0" fontId="11" fillId="0" borderId="25" xfId="0" applyFont="1" applyBorder="1" applyAlignment="1">
      <alignment horizontal="right" vertical="center"/>
    </xf>
    <xf numFmtId="3" fontId="11" fillId="0" borderId="25" xfId="0" applyNumberFormat="1" applyFont="1" applyBorder="1" applyAlignment="1">
      <alignment horizontal="right" vertical="center"/>
    </xf>
    <xf numFmtId="0" fontId="11" fillId="0" borderId="28" xfId="0" applyFont="1" applyBorder="1" applyAlignment="1">
      <alignment vertical="center"/>
    </xf>
    <xf numFmtId="0" fontId="11" fillId="0" borderId="18" xfId="0" applyFont="1" applyBorder="1" applyAlignment="1">
      <alignment horizontal="right" vertical="center"/>
    </xf>
    <xf numFmtId="0" fontId="11" fillId="0" borderId="18" xfId="0" applyFont="1" applyBorder="1" applyAlignment="1">
      <alignment horizontal="right" vertical="center" wrapText="1"/>
    </xf>
    <xf numFmtId="0" fontId="11" fillId="0" borderId="22" xfId="0" applyFont="1" applyBorder="1" applyAlignment="1">
      <alignment vertical="center"/>
    </xf>
    <xf numFmtId="3" fontId="11" fillId="0" borderId="23" xfId="0" applyNumberFormat="1" applyFont="1" applyBorder="1" applyAlignment="1">
      <alignment horizontal="right" vertical="center"/>
    </xf>
    <xf numFmtId="0" fontId="11" fillId="0" borderId="23" xfId="0" applyFont="1" applyBorder="1" applyAlignment="1">
      <alignment horizontal="right" vertical="center"/>
    </xf>
    <xf numFmtId="3" fontId="11" fillId="0" borderId="23" xfId="0" applyNumberFormat="1" applyFont="1" applyBorder="1" applyAlignment="1">
      <alignment horizontal="right" vertical="center" wrapText="1"/>
    </xf>
    <xf numFmtId="0" fontId="11" fillId="0" borderId="8" xfId="0" applyFont="1" applyBorder="1" applyAlignment="1">
      <alignment vertical="center"/>
    </xf>
    <xf numFmtId="3" fontId="11" fillId="0" borderId="9" xfId="0" applyNumberFormat="1" applyFont="1" applyBorder="1" applyAlignment="1">
      <alignment horizontal="right" vertical="center"/>
    </xf>
    <xf numFmtId="0" fontId="11" fillId="0" borderId="9" xfId="0" applyFont="1" applyBorder="1" applyAlignment="1">
      <alignment horizontal="right" vertical="center"/>
    </xf>
    <xf numFmtId="0" fontId="11" fillId="0" borderId="9" xfId="0" applyFont="1" applyBorder="1" applyAlignment="1">
      <alignment horizontal="right" vertical="center" wrapText="1"/>
    </xf>
    <xf numFmtId="3" fontId="11" fillId="3" borderId="24" xfId="0" applyNumberFormat="1" applyFont="1" applyFill="1" applyBorder="1" applyAlignment="1">
      <alignment horizontal="right" vertical="center"/>
    </xf>
    <xf numFmtId="3" fontId="11" fillId="0" borderId="18" xfId="0" applyNumberFormat="1" applyFont="1" applyBorder="1" applyAlignment="1">
      <alignment horizontal="right" vertical="center"/>
    </xf>
    <xf numFmtId="3" fontId="11" fillId="0" borderId="18" xfId="0" applyNumberFormat="1" applyFont="1" applyBorder="1" applyAlignment="1">
      <alignment horizontal="right" vertical="center" wrapText="1"/>
    </xf>
    <xf numFmtId="3" fontId="11" fillId="0" borderId="9" xfId="0" applyNumberFormat="1" applyFont="1" applyBorder="1" applyAlignment="1">
      <alignment horizontal="right" vertical="center" wrapText="1"/>
    </xf>
    <xf numFmtId="3" fontId="10" fillId="4" borderId="26" xfId="0" applyNumberFormat="1" applyFont="1" applyFill="1" applyBorder="1" applyAlignment="1">
      <alignment horizontal="right" vertical="center"/>
    </xf>
    <xf numFmtId="3" fontId="10" fillId="4" borderId="27" xfId="0" applyNumberFormat="1" applyFont="1" applyFill="1" applyBorder="1" applyAlignment="1">
      <alignment horizontal="right" vertical="center"/>
    </xf>
    <xf numFmtId="3" fontId="10" fillId="4" borderId="24" xfId="0" applyNumberFormat="1" applyFont="1" applyFill="1" applyBorder="1" applyAlignment="1">
      <alignment horizontal="right" vertical="center"/>
    </xf>
    <xf numFmtId="3" fontId="10" fillId="4" borderId="25" xfId="0" applyNumberFormat="1" applyFont="1" applyFill="1" applyBorder="1" applyAlignment="1">
      <alignment horizontal="right" vertical="center" wrapText="1"/>
    </xf>
    <xf numFmtId="3" fontId="10" fillId="4" borderId="18" xfId="0" applyNumberFormat="1" applyFont="1" applyFill="1" applyBorder="1" applyAlignment="1">
      <alignment horizontal="right" vertical="center" wrapText="1"/>
    </xf>
    <xf numFmtId="3" fontId="10" fillId="4" borderId="25" xfId="0" applyNumberFormat="1" applyFont="1" applyFill="1" applyBorder="1" applyAlignment="1">
      <alignment horizontal="right" vertical="center"/>
    </xf>
    <xf numFmtId="3" fontId="6" fillId="0" borderId="3" xfId="0" applyNumberFormat="1" applyFont="1" applyBorder="1"/>
    <xf numFmtId="3" fontId="6" fillId="0" borderId="29" xfId="0" applyNumberFormat="1" applyFont="1" applyBorder="1"/>
    <xf numFmtId="0" fontId="10" fillId="4" borderId="24" xfId="0" applyFont="1" applyFill="1" applyBorder="1" applyAlignment="1">
      <alignment horizontal="right" vertical="center"/>
    </xf>
    <xf numFmtId="0" fontId="10" fillId="4" borderId="25" xfId="0" applyFont="1" applyFill="1" applyBorder="1" applyAlignment="1">
      <alignment horizontal="right" vertical="center" wrapText="1"/>
    </xf>
    <xf numFmtId="0" fontId="10" fillId="4" borderId="26" xfId="0" applyFont="1" applyFill="1" applyBorder="1" applyAlignment="1">
      <alignment horizontal="right" vertical="center"/>
    </xf>
    <xf numFmtId="0" fontId="10" fillId="4" borderId="27" xfId="0" applyFont="1" applyFill="1" applyBorder="1" applyAlignment="1">
      <alignment horizontal="right" vertical="center"/>
    </xf>
    <xf numFmtId="0" fontId="10" fillId="4" borderId="18" xfId="0" applyFont="1" applyFill="1" applyBorder="1" applyAlignment="1">
      <alignment horizontal="right" vertical="center" wrapText="1"/>
    </xf>
    <xf numFmtId="0" fontId="11" fillId="0" borderId="0" xfId="0" applyFont="1"/>
    <xf numFmtId="0" fontId="10" fillId="4" borderId="25" xfId="0" applyFont="1" applyFill="1" applyBorder="1" applyAlignment="1">
      <alignment horizontal="right" vertical="center"/>
    </xf>
    <xf numFmtId="0" fontId="11" fillId="0" borderId="23" xfId="0" applyFont="1" applyBorder="1" applyAlignment="1">
      <alignment horizontal="right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1" fillId="0" borderId="24" xfId="0" applyFont="1" applyBorder="1" applyAlignment="1">
      <alignment vertical="center" wrapText="1"/>
    </xf>
    <xf numFmtId="0" fontId="10" fillId="4" borderId="0" xfId="0" applyFont="1" applyFill="1" applyAlignment="1">
      <alignment vertical="center"/>
    </xf>
    <xf numFmtId="4" fontId="11" fillId="0" borderId="27" xfId="0" applyNumberFormat="1" applyFont="1" applyBorder="1" applyAlignment="1">
      <alignment horizontal="right" vertical="center"/>
    </xf>
    <xf numFmtId="4" fontId="11" fillId="3" borderId="24" xfId="0" applyNumberFormat="1" applyFont="1" applyFill="1" applyBorder="1" applyAlignment="1">
      <alignment horizontal="right" vertical="center"/>
    </xf>
    <xf numFmtId="0" fontId="11" fillId="3" borderId="28" xfId="0" applyFont="1" applyFill="1" applyBorder="1" applyAlignment="1">
      <alignment vertical="center"/>
    </xf>
    <xf numFmtId="4" fontId="11" fillId="0" borderId="26" xfId="0" applyNumberFormat="1" applyFont="1" applyBorder="1" applyAlignment="1">
      <alignment horizontal="right" vertical="center"/>
    </xf>
    <xf numFmtId="4" fontId="11" fillId="0" borderId="25" xfId="0" applyNumberFormat="1" applyFont="1" applyBorder="1" applyAlignment="1">
      <alignment horizontal="right" vertical="center" wrapText="1"/>
    </xf>
    <xf numFmtId="0" fontId="11" fillId="0" borderId="28" xfId="0" applyFont="1" applyBorder="1" applyAlignment="1">
      <alignment vertical="center" wrapText="1"/>
    </xf>
    <xf numFmtId="4" fontId="10" fillId="4" borderId="27" xfId="0" applyNumberFormat="1" applyFont="1" applyFill="1" applyBorder="1" applyAlignment="1">
      <alignment horizontal="right" vertical="center"/>
    </xf>
    <xf numFmtId="4" fontId="10" fillId="4" borderId="24" xfId="0" applyNumberFormat="1" applyFont="1" applyFill="1" applyBorder="1" applyAlignment="1">
      <alignment horizontal="right" vertical="center"/>
    </xf>
    <xf numFmtId="4" fontId="11" fillId="3" borderId="26" xfId="0" applyNumberFormat="1" applyFont="1" applyFill="1" applyBorder="1" applyAlignment="1">
      <alignment horizontal="right" vertical="center"/>
    </xf>
    <xf numFmtId="0" fontId="11" fillId="0" borderId="24" xfId="0" applyFont="1" applyBorder="1"/>
    <xf numFmtId="4" fontId="11" fillId="0" borderId="24" xfId="0" applyNumberFormat="1" applyFont="1" applyBorder="1" applyAlignment="1">
      <alignment horizontal="right" vertical="center"/>
    </xf>
    <xf numFmtId="0" fontId="10" fillId="0" borderId="8" xfId="0" applyFont="1" applyBorder="1" applyAlignment="1">
      <alignment horizontal="center" vertical="center"/>
    </xf>
    <xf numFmtId="4" fontId="11" fillId="0" borderId="25" xfId="0" applyNumberFormat="1" applyFont="1" applyBorder="1" applyAlignment="1">
      <alignment horizontal="right" vertical="center"/>
    </xf>
    <xf numFmtId="0" fontId="10" fillId="0" borderId="30" xfId="0" applyFont="1" applyBorder="1" applyAlignment="1">
      <alignment vertical="center"/>
    </xf>
    <xf numFmtId="0" fontId="10" fillId="0" borderId="31" xfId="0" applyFont="1" applyBorder="1" applyAlignment="1">
      <alignment horizontal="right" vertical="center"/>
    </xf>
    <xf numFmtId="4" fontId="10" fillId="0" borderId="31" xfId="0" applyNumberFormat="1" applyFont="1" applyBorder="1" applyAlignment="1">
      <alignment horizontal="right" vertical="center"/>
    </xf>
    <xf numFmtId="4" fontId="10" fillId="4" borderId="26" xfId="0" applyNumberFormat="1" applyFont="1" applyFill="1" applyBorder="1" applyAlignment="1">
      <alignment horizontal="right" vertical="center"/>
    </xf>
    <xf numFmtId="4" fontId="11" fillId="3" borderId="27" xfId="0" applyNumberFormat="1" applyFont="1" applyFill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0" fontId="10" fillId="0" borderId="24" xfId="0" applyFont="1" applyBorder="1" applyAlignment="1">
      <alignment horizontal="center" vertical="center"/>
    </xf>
    <xf numFmtId="0" fontId="11" fillId="0" borderId="27" xfId="0" applyFont="1" applyBorder="1"/>
    <xf numFmtId="0" fontId="10" fillId="0" borderId="32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/>
    </xf>
    <xf numFmtId="0" fontId="11" fillId="0" borderId="1" xfId="0" applyFont="1" applyBorder="1"/>
    <xf numFmtId="3" fontId="11" fillId="0" borderId="36" xfId="0" applyNumberFormat="1" applyFont="1" applyBorder="1" applyAlignment="1">
      <alignment horizontal="right"/>
    </xf>
    <xf numFmtId="0" fontId="11" fillId="0" borderId="3" xfId="0" applyFont="1" applyBorder="1" applyAlignment="1">
      <alignment horizontal="right"/>
    </xf>
    <xf numFmtId="3" fontId="11" fillId="0" borderId="3" xfId="0" applyNumberFormat="1" applyFont="1" applyBorder="1" applyAlignment="1">
      <alignment horizontal="right"/>
    </xf>
    <xf numFmtId="3" fontId="10" fillId="0" borderId="3" xfId="0" applyNumberFormat="1" applyFont="1" applyBorder="1" applyAlignment="1">
      <alignment horizontal="right"/>
    </xf>
    <xf numFmtId="3" fontId="12" fillId="0" borderId="36" xfId="0" applyNumberFormat="1" applyFont="1" applyBorder="1" applyAlignment="1">
      <alignment horizontal="right"/>
    </xf>
    <xf numFmtId="3" fontId="11" fillId="0" borderId="36" xfId="0" applyNumberFormat="1" applyFont="1" applyFill="1" applyBorder="1" applyAlignment="1">
      <alignment horizontal="right"/>
    </xf>
    <xf numFmtId="0" fontId="11" fillId="0" borderId="37" xfId="0" applyFont="1" applyBorder="1"/>
    <xf numFmtId="0" fontId="11" fillId="0" borderId="15" xfId="0" applyFont="1" applyBorder="1" applyAlignment="1">
      <alignment horizontal="center"/>
    </xf>
    <xf numFmtId="3" fontId="11" fillId="0" borderId="38" xfId="0" applyNumberFormat="1" applyFont="1" applyFill="1" applyBorder="1" applyAlignment="1">
      <alignment horizontal="right"/>
    </xf>
    <xf numFmtId="0" fontId="11" fillId="0" borderId="4" xfId="0" applyFont="1" applyBorder="1"/>
    <xf numFmtId="0" fontId="11" fillId="0" borderId="5" xfId="0" applyFont="1" applyBorder="1" applyAlignment="1">
      <alignment horizontal="center"/>
    </xf>
    <xf numFmtId="3" fontId="11" fillId="0" borderId="39" xfId="0" applyNumberFormat="1" applyFont="1" applyBorder="1" applyAlignment="1">
      <alignment horizontal="right"/>
    </xf>
    <xf numFmtId="0" fontId="11" fillId="0" borderId="5" xfId="0" applyFont="1" applyBorder="1"/>
    <xf numFmtId="3" fontId="11" fillId="0" borderId="6" xfId="0" applyNumberFormat="1" applyFont="1" applyBorder="1" applyAlignment="1">
      <alignment horizontal="right"/>
    </xf>
    <xf numFmtId="0" fontId="10" fillId="4" borderId="1" xfId="0" applyFont="1" applyFill="1" applyBorder="1"/>
    <xf numFmtId="0" fontId="11" fillId="4" borderId="2" xfId="0" applyFont="1" applyFill="1" applyBorder="1" applyAlignment="1">
      <alignment horizontal="center"/>
    </xf>
    <xf numFmtId="3" fontId="10" fillId="4" borderId="36" xfId="0" applyNumberFormat="1" applyFont="1" applyFill="1" applyBorder="1" applyAlignment="1">
      <alignment horizontal="right"/>
    </xf>
    <xf numFmtId="0" fontId="10" fillId="4" borderId="3" xfId="0" applyFont="1" applyFill="1" applyBorder="1" applyAlignment="1">
      <alignment horizontal="right"/>
    </xf>
    <xf numFmtId="0" fontId="10" fillId="4" borderId="2" xfId="0" applyFont="1" applyFill="1" applyBorder="1" applyAlignment="1">
      <alignment horizontal="center"/>
    </xf>
    <xf numFmtId="0" fontId="10" fillId="4" borderId="36" xfId="0" applyFont="1" applyFill="1" applyBorder="1" applyAlignment="1">
      <alignment horizontal="right"/>
    </xf>
    <xf numFmtId="3" fontId="10" fillId="4" borderId="3" xfId="0" applyNumberFormat="1" applyFont="1" applyFill="1" applyBorder="1" applyAlignment="1">
      <alignment horizontal="right"/>
    </xf>
    <xf numFmtId="0" fontId="11" fillId="0" borderId="1" xfId="0" applyFont="1" applyFill="1" applyBorder="1"/>
    <xf numFmtId="0" fontId="11" fillId="0" borderId="2" xfId="0" applyFont="1" applyFill="1" applyBorder="1" applyAlignment="1">
      <alignment horizontal="center"/>
    </xf>
    <xf numFmtId="3" fontId="11" fillId="0" borderId="3" xfId="0" applyNumberFormat="1" applyFont="1" applyFill="1" applyBorder="1" applyAlignment="1">
      <alignment horizontal="right"/>
    </xf>
    <xf numFmtId="3" fontId="10" fillId="0" borderId="32" xfId="0" applyNumberFormat="1" applyFont="1" applyBorder="1" applyAlignment="1">
      <alignment horizontal="center" vertical="center"/>
    </xf>
    <xf numFmtId="3" fontId="10" fillId="0" borderId="33" xfId="0" applyNumberFormat="1" applyFont="1" applyBorder="1" applyAlignment="1">
      <alignment horizontal="center" vertical="center" wrapText="1"/>
    </xf>
    <xf numFmtId="3" fontId="10" fillId="0" borderId="35" xfId="0" applyNumberFormat="1" applyFont="1" applyBorder="1" applyAlignment="1">
      <alignment horizontal="center" vertical="center" wrapText="1"/>
    </xf>
    <xf numFmtId="3" fontId="11" fillId="0" borderId="10" xfId="0" applyNumberFormat="1" applyFont="1" applyBorder="1"/>
    <xf numFmtId="3" fontId="11" fillId="0" borderId="12" xfId="0" applyNumberFormat="1" applyFont="1" applyBorder="1"/>
    <xf numFmtId="3" fontId="11" fillId="0" borderId="13" xfId="0" applyNumberFormat="1" applyFont="1" applyBorder="1"/>
    <xf numFmtId="3" fontId="11" fillId="0" borderId="1" xfId="0" applyNumberFormat="1" applyFont="1" applyBorder="1"/>
    <xf numFmtId="3" fontId="11" fillId="0" borderId="2" xfId="0" applyNumberFormat="1" applyFont="1" applyBorder="1"/>
    <xf numFmtId="3" fontId="11" fillId="0" borderId="3" xfId="0" applyNumberFormat="1" applyFont="1" applyBorder="1"/>
    <xf numFmtId="3" fontId="11" fillId="0" borderId="40" xfId="0" applyNumberFormat="1" applyFont="1" applyBorder="1"/>
    <xf numFmtId="3" fontId="11" fillId="0" borderId="7" xfId="0" applyNumberFormat="1" applyFont="1" applyBorder="1"/>
    <xf numFmtId="3" fontId="11" fillId="0" borderId="29" xfId="0" applyNumberFormat="1" applyFont="1" applyBorder="1"/>
    <xf numFmtId="0" fontId="10" fillId="0" borderId="33" xfId="0" applyFont="1" applyBorder="1" applyAlignment="1">
      <alignment horizontal="center" vertical="center" wrapText="1"/>
    </xf>
    <xf numFmtId="0" fontId="10" fillId="4" borderId="37" xfId="0" applyFont="1" applyFill="1" applyBorder="1"/>
    <xf numFmtId="0" fontId="11" fillId="4" borderId="15" xfId="0" applyFont="1" applyFill="1" applyBorder="1"/>
    <xf numFmtId="3" fontId="10" fillId="4" borderId="15" xfId="0" applyNumberFormat="1" applyFont="1" applyFill="1" applyBorder="1" applyAlignment="1">
      <alignment horizontal="right"/>
    </xf>
    <xf numFmtId="3" fontId="10" fillId="4" borderId="16" xfId="0" applyNumberFormat="1" applyFont="1" applyFill="1" applyBorder="1" applyAlignment="1">
      <alignment horizontal="right"/>
    </xf>
    <xf numFmtId="3" fontId="11" fillId="0" borderId="2" xfId="0" applyNumberFormat="1" applyFont="1" applyBorder="1" applyAlignment="1">
      <alignment horizontal="right"/>
    </xf>
    <xf numFmtId="3" fontId="10" fillId="4" borderId="2" xfId="0" applyNumberFormat="1" applyFont="1" applyFill="1" applyBorder="1" applyAlignment="1">
      <alignment horizontal="right"/>
    </xf>
    <xf numFmtId="3" fontId="11" fillId="0" borderId="15" xfId="0" applyNumberFormat="1" applyFont="1" applyBorder="1" applyAlignment="1">
      <alignment horizontal="right"/>
    </xf>
    <xf numFmtId="3" fontId="11" fillId="0" borderId="16" xfId="0" applyNumberFormat="1" applyFont="1" applyBorder="1" applyAlignment="1">
      <alignment horizontal="right"/>
    </xf>
    <xf numFmtId="3" fontId="11" fillId="0" borderId="5" xfId="0" applyNumberFormat="1" applyFont="1" applyBorder="1" applyAlignment="1">
      <alignment horizontal="right"/>
    </xf>
    <xf numFmtId="0" fontId="11" fillId="0" borderId="41" xfId="0" applyFont="1" applyBorder="1"/>
    <xf numFmtId="0" fontId="11" fillId="0" borderId="42" xfId="0" applyFont="1" applyBorder="1"/>
    <xf numFmtId="3" fontId="11" fillId="0" borderId="42" xfId="0" applyNumberFormat="1" applyFont="1" applyBorder="1" applyAlignment="1">
      <alignment horizontal="right"/>
    </xf>
    <xf numFmtId="3" fontId="11" fillId="0" borderId="43" xfId="0" applyNumberFormat="1" applyFont="1" applyBorder="1" applyAlignment="1">
      <alignment horizontal="right"/>
    </xf>
    <xf numFmtId="0" fontId="11" fillId="0" borderId="0" xfId="0" applyFont="1" applyAlignment="1">
      <alignment horizontal="justify" vertical="center"/>
    </xf>
    <xf numFmtId="0" fontId="11" fillId="0" borderId="1" xfId="0" applyFont="1" applyBorder="1" applyAlignment="1">
      <alignment vertical="center"/>
    </xf>
    <xf numFmtId="0" fontId="11" fillId="3" borderId="14" xfId="0" applyFont="1" applyFill="1" applyBorder="1" applyAlignment="1">
      <alignment horizontal="center" vertical="center"/>
    </xf>
    <xf numFmtId="3" fontId="11" fillId="0" borderId="2" xfId="0" applyNumberFormat="1" applyFont="1" applyBorder="1" applyAlignment="1">
      <alignment horizontal="right" vertical="center"/>
    </xf>
    <xf numFmtId="3" fontId="11" fillId="3" borderId="2" xfId="0" applyNumberFormat="1" applyFont="1" applyFill="1" applyBorder="1" applyAlignment="1">
      <alignment horizontal="right" vertical="center"/>
    </xf>
    <xf numFmtId="3" fontId="11" fillId="3" borderId="3" xfId="0" applyNumberFormat="1" applyFont="1" applyFill="1" applyBorder="1" applyAlignment="1">
      <alignment horizontal="right" vertical="center" wrapText="1"/>
    </xf>
    <xf numFmtId="0" fontId="11" fillId="3" borderId="1" xfId="0" applyFont="1" applyFill="1" applyBorder="1" applyAlignment="1">
      <alignment vertical="center"/>
    </xf>
    <xf numFmtId="3" fontId="11" fillId="0" borderId="3" xfId="0" applyNumberFormat="1" applyFont="1" applyBorder="1" applyAlignment="1">
      <alignment horizontal="right" vertical="center" wrapText="1"/>
    </xf>
    <xf numFmtId="0" fontId="11" fillId="0" borderId="14" xfId="0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11" fillId="0" borderId="17" xfId="0" applyFont="1" applyBorder="1" applyAlignment="1">
      <alignment horizontal="center" vertical="center"/>
    </xf>
    <xf numFmtId="3" fontId="11" fillId="0" borderId="5" xfId="0" applyNumberFormat="1" applyFont="1" applyBorder="1" applyAlignment="1">
      <alignment horizontal="right" vertical="center"/>
    </xf>
    <xf numFmtId="3" fontId="11" fillId="0" borderId="6" xfId="0" applyNumberFormat="1" applyFont="1" applyBorder="1" applyAlignment="1">
      <alignment horizontal="right" vertical="center" wrapText="1"/>
    </xf>
    <xf numFmtId="0" fontId="10" fillId="4" borderId="24" xfId="0" applyFont="1" applyFill="1" applyBorder="1" applyAlignment="1">
      <alignment vertical="center"/>
    </xf>
    <xf numFmtId="0" fontId="18" fillId="0" borderId="8" xfId="0" applyFont="1" applyBorder="1" applyAlignment="1">
      <alignment vertical="center"/>
    </xf>
    <xf numFmtId="14" fontId="18" fillId="0" borderId="8" xfId="0" applyNumberFormat="1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4" borderId="10" xfId="0" applyFont="1" applyFill="1" applyBorder="1" applyAlignment="1">
      <alignment vertical="center"/>
    </xf>
    <xf numFmtId="0" fontId="18" fillId="4" borderId="11" xfId="0" applyFont="1" applyFill="1" applyBorder="1" applyAlignment="1">
      <alignment horizontal="center" vertical="center"/>
    </xf>
    <xf numFmtId="3" fontId="18" fillId="4" borderId="12" xfId="0" applyNumberFormat="1" applyFont="1" applyFill="1" applyBorder="1" applyAlignment="1">
      <alignment horizontal="right" vertical="center"/>
    </xf>
    <xf numFmtId="3" fontId="18" fillId="4" borderId="13" xfId="0" applyNumberFormat="1" applyFont="1" applyFill="1" applyBorder="1" applyAlignment="1">
      <alignment horizontal="right" vertical="center"/>
    </xf>
    <xf numFmtId="0" fontId="0" fillId="0" borderId="1" xfId="0" applyFont="1" applyBorder="1" applyAlignment="1">
      <alignment vertical="center"/>
    </xf>
    <xf numFmtId="0" fontId="0" fillId="3" borderId="14" xfId="0" applyFont="1" applyFill="1" applyBorder="1" applyAlignment="1">
      <alignment horizontal="center" vertical="center"/>
    </xf>
    <xf numFmtId="3" fontId="0" fillId="0" borderId="2" xfId="0" applyNumberFormat="1" applyFont="1" applyBorder="1" applyAlignment="1">
      <alignment horizontal="right" vertical="center"/>
    </xf>
    <xf numFmtId="3" fontId="0" fillId="3" borderId="2" xfId="0" applyNumberFormat="1" applyFont="1" applyFill="1" applyBorder="1" applyAlignment="1">
      <alignment horizontal="right" vertical="center"/>
    </xf>
    <xf numFmtId="0" fontId="18" fillId="4" borderId="1" xfId="0" applyFont="1" applyFill="1" applyBorder="1" applyAlignment="1">
      <alignment vertical="center"/>
    </xf>
    <xf numFmtId="0" fontId="0" fillId="4" borderId="14" xfId="0" applyFont="1" applyFill="1" applyBorder="1" applyAlignment="1">
      <alignment horizontal="center" vertical="center"/>
    </xf>
    <xf numFmtId="3" fontId="18" fillId="4" borderId="15" xfId="0" applyNumberFormat="1" applyFont="1" applyFill="1" applyBorder="1" applyAlignment="1">
      <alignment horizontal="right" vertical="center"/>
    </xf>
    <xf numFmtId="3" fontId="18" fillId="4" borderId="16" xfId="0" applyNumberFormat="1" applyFont="1" applyFill="1" applyBorder="1" applyAlignment="1">
      <alignment horizontal="right" vertical="center"/>
    </xf>
    <xf numFmtId="0" fontId="18" fillId="4" borderId="14" xfId="0" applyFont="1" applyFill="1" applyBorder="1" applyAlignment="1">
      <alignment horizontal="center" vertical="center"/>
    </xf>
    <xf numFmtId="3" fontId="18" fillId="4" borderId="2" xfId="0" applyNumberFormat="1" applyFont="1" applyFill="1" applyBorder="1" applyAlignment="1">
      <alignment horizontal="right" vertical="center"/>
    </xf>
    <xf numFmtId="0" fontId="0" fillId="3" borderId="1" xfId="0" applyFont="1" applyFill="1" applyBorder="1" applyAlignment="1">
      <alignment vertical="center"/>
    </xf>
    <xf numFmtId="3" fontId="0" fillId="3" borderId="3" xfId="0" applyNumberFormat="1" applyFont="1" applyFill="1" applyBorder="1" applyAlignment="1">
      <alignment horizontal="right" vertical="center" wrapText="1"/>
    </xf>
    <xf numFmtId="3" fontId="0" fillId="0" borderId="0" xfId="0" applyNumberFormat="1" applyFont="1"/>
    <xf numFmtId="0" fontId="19" fillId="3" borderId="1" xfId="0" applyFont="1" applyFill="1" applyBorder="1" applyAlignment="1">
      <alignment horizontal="center" vertical="center"/>
    </xf>
    <xf numFmtId="0" fontId="19" fillId="3" borderId="14" xfId="0" applyFont="1" applyFill="1" applyBorder="1" applyAlignment="1">
      <alignment horizontal="center" vertical="center"/>
    </xf>
    <xf numFmtId="3" fontId="19" fillId="3" borderId="2" xfId="0" applyNumberFormat="1" applyFont="1" applyFill="1" applyBorder="1" applyAlignment="1">
      <alignment horizontal="right" vertical="center"/>
    </xf>
    <xf numFmtId="3" fontId="19" fillId="0" borderId="2" xfId="0" applyNumberFormat="1" applyFont="1" applyBorder="1"/>
    <xf numFmtId="3" fontId="0" fillId="0" borderId="3" xfId="0" applyNumberFormat="1" applyFont="1" applyBorder="1" applyAlignment="1">
      <alignment horizontal="right" vertical="center" wrapText="1"/>
    </xf>
    <xf numFmtId="3" fontId="18" fillId="4" borderId="3" xfId="0" applyNumberFormat="1" applyFont="1" applyFill="1" applyBorder="1" applyAlignment="1">
      <alignment horizontal="right" vertical="center"/>
    </xf>
    <xf numFmtId="3" fontId="20" fillId="3" borderId="3" xfId="0" applyNumberFormat="1" applyFont="1" applyFill="1" applyBorder="1" applyAlignment="1">
      <alignment horizontal="right" vertical="center" wrapText="1"/>
    </xf>
    <xf numFmtId="0" fontId="0" fillId="0" borderId="1" xfId="0" applyFont="1" applyFill="1" applyBorder="1" applyAlignment="1">
      <alignment vertical="center"/>
    </xf>
    <xf numFmtId="0" fontId="0" fillId="0" borderId="14" xfId="0" applyFont="1" applyFill="1" applyBorder="1" applyAlignment="1">
      <alignment horizontal="center" vertical="center"/>
    </xf>
    <xf numFmtId="3" fontId="0" fillId="0" borderId="2" xfId="0" applyNumberFormat="1" applyFont="1" applyFill="1" applyBorder="1" applyAlignment="1">
      <alignment horizontal="right" vertical="center"/>
    </xf>
    <xf numFmtId="3" fontId="0" fillId="0" borderId="3" xfId="0" applyNumberFormat="1" applyFont="1" applyFill="1" applyBorder="1" applyAlignment="1">
      <alignment horizontal="right" vertical="center" wrapText="1"/>
    </xf>
    <xf numFmtId="3" fontId="0" fillId="0" borderId="2" xfId="0" applyNumberFormat="1" applyFont="1" applyBorder="1"/>
    <xf numFmtId="3" fontId="19" fillId="0" borderId="2" xfId="0" applyNumberFormat="1" applyFont="1" applyBorder="1" applyAlignment="1">
      <alignment horizontal="right" vertical="center"/>
    </xf>
    <xf numFmtId="3" fontId="18" fillId="0" borderId="2" xfId="0" applyNumberFormat="1" applyFont="1" applyBorder="1" applyAlignment="1">
      <alignment horizontal="right" vertical="center"/>
    </xf>
    <xf numFmtId="3" fontId="0" fillId="0" borderId="2" xfId="0" applyNumberFormat="1" applyBorder="1" applyAlignment="1">
      <alignment horizontal="right"/>
    </xf>
    <xf numFmtId="3" fontId="0" fillId="4" borderId="2" xfId="0" applyNumberFormat="1" applyFont="1" applyFill="1" applyBorder="1" applyAlignment="1">
      <alignment horizontal="right" vertical="center"/>
    </xf>
    <xf numFmtId="3" fontId="18" fillId="4" borderId="3" xfId="0" applyNumberFormat="1" applyFont="1" applyFill="1" applyBorder="1" applyAlignment="1">
      <alignment horizontal="right" vertical="center" wrapText="1"/>
    </xf>
    <xf numFmtId="0" fontId="0" fillId="0" borderId="14" xfId="0" applyFont="1" applyBorder="1" applyAlignment="1">
      <alignment horizontal="center" vertical="center"/>
    </xf>
    <xf numFmtId="3" fontId="0" fillId="0" borderId="0" xfId="0" applyNumberFormat="1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17" xfId="0" applyFont="1" applyBorder="1" applyAlignment="1">
      <alignment horizontal="center" vertical="center"/>
    </xf>
    <xf numFmtId="3" fontId="0" fillId="0" borderId="18" xfId="0" applyNumberFormat="1" applyFont="1" applyBorder="1" applyAlignment="1">
      <alignment horizontal="right" vertical="center"/>
    </xf>
    <xf numFmtId="3" fontId="0" fillId="0" borderId="6" xfId="0" applyNumberFormat="1" applyFont="1" applyBorder="1" applyAlignment="1">
      <alignment horizontal="right" vertical="center" wrapText="1"/>
    </xf>
    <xf numFmtId="0" fontId="18" fillId="5" borderId="19" xfId="0" applyFont="1" applyFill="1" applyBorder="1" applyAlignment="1">
      <alignment vertical="center"/>
    </xf>
    <xf numFmtId="0" fontId="18" fillId="5" borderId="20" xfId="0" applyFont="1" applyFill="1" applyBorder="1" applyAlignment="1">
      <alignment horizontal="center" vertical="center"/>
    </xf>
    <xf numFmtId="3" fontId="18" fillId="5" borderId="21" xfId="0" applyNumberFormat="1" applyFont="1" applyFill="1" applyBorder="1" applyAlignment="1">
      <alignment vertical="center"/>
    </xf>
    <xf numFmtId="3" fontId="0" fillId="0" borderId="0" xfId="0" applyNumberFormat="1"/>
    <xf numFmtId="0" fontId="0" fillId="0" borderId="3" xfId="0" applyFont="1" applyBorder="1"/>
    <xf numFmtId="0" fontId="10" fillId="4" borderId="24" xfId="0" applyFont="1" applyFill="1" applyBorder="1" applyAlignment="1">
      <alignment vertical="center"/>
    </xf>
    <xf numFmtId="0" fontId="0" fillId="0" borderId="0" xfId="0" applyFont="1"/>
    <xf numFmtId="0" fontId="0" fillId="0" borderId="0" xfId="0" applyFont="1" applyAlignment="1">
      <alignment horizontal="center"/>
    </xf>
    <xf numFmtId="49" fontId="18" fillId="0" borderId="9" xfId="0" applyNumberFormat="1" applyFont="1" applyBorder="1" applyAlignment="1">
      <alignment horizontal="center" vertical="center" wrapText="1"/>
    </xf>
    <xf numFmtId="0" fontId="0" fillId="0" borderId="2" xfId="0" applyFont="1" applyBorder="1"/>
    <xf numFmtId="3" fontId="0" fillId="0" borderId="0" xfId="0" applyNumberFormat="1" applyFont="1" applyAlignment="1">
      <alignment horizontal="right" vertical="center"/>
    </xf>
    <xf numFmtId="0" fontId="0" fillId="3" borderId="1" xfId="0" applyFont="1" applyFill="1" applyBorder="1" applyAlignment="1">
      <alignment horizontal="left" vertical="center"/>
    </xf>
    <xf numFmtId="3" fontId="11" fillId="4" borderId="2" xfId="0" applyNumberFormat="1" applyFont="1" applyFill="1" applyBorder="1" applyAlignment="1">
      <alignment horizontal="right" vertical="center"/>
    </xf>
    <xf numFmtId="3" fontId="14" fillId="4" borderId="2" xfId="0" applyNumberFormat="1" applyFont="1" applyFill="1" applyBorder="1" applyAlignment="1">
      <alignment horizontal="right" vertical="center"/>
    </xf>
    <xf numFmtId="3" fontId="11" fillId="4" borderId="25" xfId="0" applyNumberFormat="1" applyFont="1" applyFill="1" applyBorder="1" applyAlignment="1">
      <alignment horizontal="right" vertical="center"/>
    </xf>
    <xf numFmtId="0" fontId="10" fillId="5" borderId="24" xfId="0" applyFont="1" applyFill="1" applyBorder="1" applyAlignment="1">
      <alignment vertical="center"/>
    </xf>
    <xf numFmtId="3" fontId="10" fillId="5" borderId="25" xfId="0" applyNumberFormat="1" applyFont="1" applyFill="1" applyBorder="1" applyAlignment="1">
      <alignment horizontal="right" vertical="center"/>
    </xf>
    <xf numFmtId="3" fontId="10" fillId="5" borderId="25" xfId="0" applyNumberFormat="1" applyFont="1" applyFill="1" applyBorder="1" applyAlignment="1">
      <alignment horizontal="right" vertical="center" wrapText="1"/>
    </xf>
    <xf numFmtId="0" fontId="10" fillId="5" borderId="25" xfId="0" applyFont="1" applyFill="1" applyBorder="1" applyAlignment="1">
      <alignment horizontal="right" vertical="center"/>
    </xf>
    <xf numFmtId="0" fontId="10" fillId="5" borderId="44" xfId="0" applyFont="1" applyFill="1" applyBorder="1"/>
    <xf numFmtId="0" fontId="11" fillId="5" borderId="45" xfId="0" applyFont="1" applyFill="1" applyBorder="1"/>
    <xf numFmtId="3" fontId="10" fillId="5" borderId="45" xfId="0" applyNumberFormat="1" applyFont="1" applyFill="1" applyBorder="1" applyAlignment="1">
      <alignment horizontal="right"/>
    </xf>
    <xf numFmtId="3" fontId="10" fillId="5" borderId="46" xfId="0" applyNumberFormat="1" applyFont="1" applyFill="1" applyBorder="1" applyAlignment="1">
      <alignment horizontal="right"/>
    </xf>
    <xf numFmtId="0" fontId="10" fillId="5" borderId="19" xfId="0" applyFont="1" applyFill="1" applyBorder="1"/>
    <xf numFmtId="0" fontId="11" fillId="5" borderId="21" xfId="0" applyFont="1" applyFill="1" applyBorder="1"/>
    <xf numFmtId="3" fontId="10" fillId="5" borderId="21" xfId="0" applyNumberFormat="1" applyFont="1" applyFill="1" applyBorder="1" applyAlignment="1">
      <alignment horizontal="right"/>
    </xf>
    <xf numFmtId="3" fontId="10" fillId="5" borderId="47" xfId="0" applyNumberFormat="1" applyFont="1" applyFill="1" applyBorder="1" applyAlignment="1">
      <alignment horizontal="right"/>
    </xf>
    <xf numFmtId="3" fontId="10" fillId="5" borderId="19" xfId="0" applyNumberFormat="1" applyFont="1" applyFill="1" applyBorder="1"/>
    <xf numFmtId="3" fontId="10" fillId="5" borderId="21" xfId="0" applyNumberFormat="1" applyFont="1" applyFill="1" applyBorder="1"/>
    <xf numFmtId="3" fontId="10" fillId="5" borderId="47" xfId="0" applyNumberFormat="1" applyFont="1" applyFill="1" applyBorder="1"/>
    <xf numFmtId="0" fontId="10" fillId="5" borderId="48" xfId="0" applyFont="1" applyFill="1" applyBorder="1" applyAlignment="1">
      <alignment vertical="center"/>
    </xf>
    <xf numFmtId="4" fontId="10" fillId="5" borderId="49" xfId="0" applyNumberFormat="1" applyFont="1" applyFill="1" applyBorder="1" applyAlignment="1">
      <alignment horizontal="right" vertical="center"/>
    </xf>
    <xf numFmtId="4" fontId="10" fillId="5" borderId="25" xfId="0" applyNumberFormat="1" applyFont="1" applyFill="1" applyBorder="1" applyAlignment="1">
      <alignment horizontal="right" vertical="center"/>
    </xf>
    <xf numFmtId="0" fontId="10" fillId="5" borderId="30" xfId="0" applyFont="1" applyFill="1" applyBorder="1" applyAlignment="1">
      <alignment vertical="center"/>
    </xf>
    <xf numFmtId="0" fontId="10" fillId="5" borderId="31" xfId="0" applyFont="1" applyFill="1" applyBorder="1" applyAlignment="1">
      <alignment horizontal="right" vertical="center"/>
    </xf>
    <xf numFmtId="4" fontId="10" fillId="5" borderId="31" xfId="0" applyNumberFormat="1" applyFont="1" applyFill="1" applyBorder="1" applyAlignment="1">
      <alignment horizontal="right" vertical="center"/>
    </xf>
    <xf numFmtId="164" fontId="10" fillId="5" borderId="25" xfId="0" applyNumberFormat="1" applyFont="1" applyFill="1" applyBorder="1" applyAlignment="1">
      <alignment horizontal="right" vertical="center"/>
    </xf>
    <xf numFmtId="0" fontId="10" fillId="5" borderId="8" xfId="0" applyFont="1" applyFill="1" applyBorder="1" applyAlignment="1">
      <alignment vertical="center"/>
    </xf>
    <xf numFmtId="164" fontId="10" fillId="5" borderId="9" xfId="0" applyNumberFormat="1" applyFont="1" applyFill="1" applyBorder="1" applyAlignment="1">
      <alignment horizontal="right" vertical="center"/>
    </xf>
    <xf numFmtId="0" fontId="10" fillId="5" borderId="9" xfId="0" applyFont="1" applyFill="1" applyBorder="1" applyAlignment="1">
      <alignment horizontal="right" vertical="center"/>
    </xf>
    <xf numFmtId="0" fontId="10" fillId="5" borderId="24" xfId="0" applyFont="1" applyFill="1" applyBorder="1" applyAlignment="1">
      <alignment vertical="center" wrapText="1"/>
    </xf>
    <xf numFmtId="4" fontId="10" fillId="5" borderId="25" xfId="0" applyNumberFormat="1" applyFont="1" applyFill="1" applyBorder="1" applyAlignment="1">
      <alignment horizontal="right" vertical="center" wrapText="1"/>
    </xf>
    <xf numFmtId="0" fontId="10" fillId="5" borderId="25" xfId="0" applyFont="1" applyFill="1" applyBorder="1" applyAlignment="1">
      <alignment horizontal="right" vertical="center" wrapText="1"/>
    </xf>
    <xf numFmtId="0" fontId="0" fillId="0" borderId="0" xfId="0" applyFont="1" applyFill="1"/>
    <xf numFmtId="3" fontId="0" fillId="0" borderId="0" xfId="0" applyNumberFormat="1" applyFont="1" applyFill="1"/>
    <xf numFmtId="3" fontId="0" fillId="0" borderId="0" xfId="0" applyNumberFormat="1" applyFont="1" applyAlignment="1">
      <alignment vertical="center"/>
    </xf>
    <xf numFmtId="0" fontId="0" fillId="0" borderId="0" xfId="0" applyFont="1" applyAlignment="1">
      <alignment wrapText="1"/>
    </xf>
    <xf numFmtId="3" fontId="21" fillId="0" borderId="3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top" wrapText="1"/>
    </xf>
    <xf numFmtId="3" fontId="0" fillId="0" borderId="2" xfId="0" applyNumberFormat="1" applyFont="1" applyBorder="1" applyAlignment="1">
      <alignment horizontal="right"/>
    </xf>
    <xf numFmtId="0" fontId="0" fillId="0" borderId="0" xfId="0" applyFill="1" applyBorder="1" applyAlignment="1">
      <alignment horizontal="center" vertical="center"/>
    </xf>
    <xf numFmtId="9" fontId="0" fillId="0" borderId="0" xfId="1" applyFont="1" applyFill="1" applyBorder="1" applyAlignment="1">
      <alignment horizontal="center" vertical="center"/>
    </xf>
    <xf numFmtId="0" fontId="18" fillId="0" borderId="0" xfId="0" applyFont="1"/>
    <xf numFmtId="165" fontId="0" fillId="0" borderId="0" xfId="0" applyNumberFormat="1" applyFont="1"/>
    <xf numFmtId="0" fontId="0" fillId="0" borderId="0" xfId="0" applyFont="1" applyFill="1" applyBorder="1" applyAlignment="1">
      <alignment vertical="center"/>
    </xf>
    <xf numFmtId="0" fontId="4" fillId="0" borderId="0" xfId="0" applyFont="1" applyAlignment="1">
      <alignment horizontal="center" vertical="center" wrapText="1" shrinkToFit="1"/>
    </xf>
    <xf numFmtId="0" fontId="7" fillId="0" borderId="0" xfId="0" applyFont="1" applyAlignment="1">
      <alignment horizontal="center" vertical="center" wrapText="1" shrinkToFit="1"/>
    </xf>
    <xf numFmtId="0" fontId="10" fillId="0" borderId="0" xfId="0" applyFont="1" applyAlignment="1">
      <alignment horizontal="center" vertical="center" wrapText="1" shrinkToFit="1"/>
    </xf>
    <xf numFmtId="0" fontId="10" fillId="0" borderId="22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1" fillId="0" borderId="0" xfId="0" applyFont="1" applyAlignment="1">
      <alignment wrapText="1" shrinkToFit="1"/>
    </xf>
    <xf numFmtId="0" fontId="10" fillId="4" borderId="22" xfId="0" applyFont="1" applyFill="1" applyBorder="1" applyAlignment="1">
      <alignment horizontal="right" vertical="center"/>
    </xf>
    <xf numFmtId="0" fontId="10" fillId="4" borderId="24" xfId="0" applyFont="1" applyFill="1" applyBorder="1" applyAlignment="1">
      <alignment horizontal="right" vertical="center"/>
    </xf>
    <xf numFmtId="0" fontId="11" fillId="0" borderId="22" xfId="0" applyFont="1" applyBorder="1" applyAlignment="1">
      <alignment horizontal="right" vertical="center"/>
    </xf>
    <xf numFmtId="0" fontId="11" fillId="0" borderId="24" xfId="0" applyFont="1" applyBorder="1" applyAlignment="1">
      <alignment horizontal="right" vertical="center"/>
    </xf>
    <xf numFmtId="0" fontId="11" fillId="0" borderId="26" xfId="0" applyFont="1" applyBorder="1" applyAlignment="1">
      <alignment vertical="center" wrapText="1"/>
    </xf>
    <xf numFmtId="0" fontId="11" fillId="0" borderId="22" xfId="0" applyFont="1" applyBorder="1" applyAlignment="1">
      <alignment horizontal="right" vertical="center" wrapText="1"/>
    </xf>
    <xf numFmtId="0" fontId="11" fillId="0" borderId="24" xfId="0" applyFont="1" applyBorder="1" applyAlignment="1">
      <alignment horizontal="right" vertical="center" wrapText="1"/>
    </xf>
    <xf numFmtId="0" fontId="10" fillId="4" borderId="22" xfId="0" applyFont="1" applyFill="1" applyBorder="1" applyAlignment="1">
      <alignment vertical="center"/>
    </xf>
    <xf numFmtId="0" fontId="10" fillId="4" borderId="24" xfId="0" applyFont="1" applyFill="1" applyBorder="1" applyAlignment="1">
      <alignment vertical="center"/>
    </xf>
    <xf numFmtId="3" fontId="10" fillId="4" borderId="22" xfId="0" applyNumberFormat="1" applyFont="1" applyFill="1" applyBorder="1" applyAlignment="1">
      <alignment horizontal="right" vertical="center"/>
    </xf>
    <xf numFmtId="3" fontId="10" fillId="4" borderId="24" xfId="0" applyNumberFormat="1" applyFont="1" applyFill="1" applyBorder="1" applyAlignment="1">
      <alignment horizontal="right" vertical="center"/>
    </xf>
    <xf numFmtId="0" fontId="11" fillId="0" borderId="22" xfId="0" applyFont="1" applyBorder="1" applyAlignment="1">
      <alignment vertical="center"/>
    </xf>
    <xf numFmtId="0" fontId="11" fillId="0" borderId="24" xfId="0" applyFont="1" applyBorder="1" applyAlignment="1">
      <alignment vertical="center"/>
    </xf>
    <xf numFmtId="0" fontId="10" fillId="5" borderId="22" xfId="0" applyFont="1" applyFill="1" applyBorder="1" applyAlignment="1">
      <alignment vertical="center"/>
    </xf>
    <xf numFmtId="0" fontId="10" fillId="5" borderId="24" xfId="0" applyFont="1" applyFill="1" applyBorder="1" applyAlignment="1">
      <alignment vertical="center"/>
    </xf>
    <xf numFmtId="0" fontId="10" fillId="5" borderId="22" xfId="0" applyFont="1" applyFill="1" applyBorder="1" applyAlignment="1">
      <alignment horizontal="right" vertical="center"/>
    </xf>
    <xf numFmtId="0" fontId="10" fillId="5" borderId="24" xfId="0" applyFont="1" applyFill="1" applyBorder="1" applyAlignment="1">
      <alignment horizontal="right" vertical="center"/>
    </xf>
    <xf numFmtId="3" fontId="10" fillId="5" borderId="22" xfId="0" applyNumberFormat="1" applyFont="1" applyFill="1" applyBorder="1" applyAlignment="1">
      <alignment horizontal="right" vertical="center"/>
    </xf>
    <xf numFmtId="3" fontId="10" fillId="5" borderId="24" xfId="0" applyNumberFormat="1" applyFont="1" applyFill="1" applyBorder="1" applyAlignment="1">
      <alignment horizontal="right" vertical="center"/>
    </xf>
    <xf numFmtId="3" fontId="10" fillId="5" borderId="22" xfId="0" applyNumberFormat="1" applyFont="1" applyFill="1" applyBorder="1" applyAlignment="1">
      <alignment horizontal="right" vertical="center" wrapText="1"/>
    </xf>
    <xf numFmtId="3" fontId="10" fillId="5" borderId="24" xfId="0" applyNumberFormat="1" applyFont="1" applyFill="1" applyBorder="1" applyAlignment="1">
      <alignment horizontal="right" vertical="center" wrapText="1"/>
    </xf>
    <xf numFmtId="0" fontId="10" fillId="4" borderId="22" xfId="0" applyFont="1" applyFill="1" applyBorder="1" applyAlignment="1">
      <alignment horizontal="right" vertical="center" wrapText="1"/>
    </xf>
    <xf numFmtId="0" fontId="10" fillId="4" borderId="24" xfId="0" applyFont="1" applyFill="1" applyBorder="1" applyAlignment="1">
      <alignment horizontal="right" vertical="center" wrapText="1"/>
    </xf>
    <xf numFmtId="0" fontId="11" fillId="4" borderId="22" xfId="0" applyFont="1" applyFill="1" applyBorder="1" applyAlignment="1">
      <alignment horizontal="right" vertical="center"/>
    </xf>
    <xf numFmtId="0" fontId="11" fillId="4" borderId="24" xfId="0" applyFont="1" applyFill="1" applyBorder="1" applyAlignment="1">
      <alignment horizontal="right" vertical="center"/>
    </xf>
    <xf numFmtId="0" fontId="7" fillId="0" borderId="0" xfId="0" applyFont="1" applyAlignment="1">
      <alignment horizontal="center" wrapText="1" shrinkToFit="1"/>
    </xf>
    <xf numFmtId="0" fontId="7" fillId="0" borderId="0" xfId="0" applyFont="1" applyAlignment="1">
      <alignment horizontal="center" shrinkToFit="1"/>
    </xf>
    <xf numFmtId="3" fontId="10" fillId="4" borderId="22" xfId="0" applyNumberFormat="1" applyFont="1" applyFill="1" applyBorder="1" applyAlignment="1">
      <alignment horizontal="right" vertical="center" wrapText="1"/>
    </xf>
    <xf numFmtId="3" fontId="10" fillId="4" borderId="24" xfId="0" applyNumberFormat="1" applyFont="1" applyFill="1" applyBorder="1" applyAlignment="1">
      <alignment horizontal="right" vertical="center" wrapText="1"/>
    </xf>
    <xf numFmtId="0" fontId="11" fillId="3" borderId="22" xfId="0" applyFont="1" applyFill="1" applyBorder="1" applyAlignment="1">
      <alignment vertical="center"/>
    </xf>
    <xf numFmtId="0" fontId="11" fillId="3" borderId="24" xfId="0" applyFont="1" applyFill="1" applyBorder="1" applyAlignment="1">
      <alignment vertical="center"/>
    </xf>
    <xf numFmtId="3" fontId="11" fillId="0" borderId="22" xfId="0" applyNumberFormat="1" applyFont="1" applyBorder="1" applyAlignment="1">
      <alignment horizontal="right" vertical="center"/>
    </xf>
    <xf numFmtId="3" fontId="11" fillId="0" borderId="24" xfId="0" applyNumberFormat="1" applyFont="1" applyBorder="1" applyAlignment="1">
      <alignment horizontal="right" vertical="center"/>
    </xf>
    <xf numFmtId="0" fontId="6" fillId="0" borderId="0" xfId="0" applyFont="1" applyAlignment="1">
      <alignment wrapText="1" shrinkToFit="1"/>
    </xf>
    <xf numFmtId="0" fontId="0" fillId="0" borderId="0" xfId="0" applyAlignment="1"/>
    <xf numFmtId="0" fontId="0" fillId="0" borderId="0" xfId="0" applyAlignment="1">
      <alignment wrapText="1" shrinkToFit="1"/>
    </xf>
    <xf numFmtId="49" fontId="18" fillId="0" borderId="0" xfId="0" applyNumberFormat="1" applyFont="1" applyAlignment="1">
      <alignment horizontal="center" wrapText="1"/>
    </xf>
    <xf numFmtId="49" fontId="0" fillId="0" borderId="0" xfId="0" applyNumberFormat="1" applyFont="1" applyAlignment="1">
      <alignment wrapText="1"/>
    </xf>
    <xf numFmtId="0" fontId="18" fillId="5" borderId="8" xfId="0" applyFont="1" applyFill="1" applyBorder="1" applyAlignment="1">
      <alignment vertical="center"/>
    </xf>
    <xf numFmtId="14" fontId="18" fillId="5" borderId="8" xfId="0" applyNumberFormat="1" applyFont="1" applyFill="1" applyBorder="1" applyAlignment="1">
      <alignment horizontal="center" vertical="center" wrapText="1"/>
    </xf>
    <xf numFmtId="0" fontId="18" fillId="5" borderId="8" xfId="0" applyFont="1" applyFill="1" applyBorder="1" applyAlignment="1">
      <alignment horizontal="center" vertical="center" wrapText="1"/>
    </xf>
    <xf numFmtId="49" fontId="18" fillId="5" borderId="9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4" xfId="0" applyBorder="1" applyAlignment="1">
      <alignment horizontal="center" vertical="center"/>
    </xf>
    <xf numFmtId="3" fontId="0" fillId="0" borderId="2" xfId="0" applyNumberFormat="1" applyBorder="1" applyAlignment="1">
      <alignment horizontal="right" vertical="center"/>
    </xf>
    <xf numFmtId="0" fontId="0" fillId="0" borderId="3" xfId="0" applyBorder="1"/>
    <xf numFmtId="3" fontId="0" fillId="0" borderId="3" xfId="0" applyNumberFormat="1" applyBorder="1" applyAlignment="1">
      <alignment horizontal="right" vertical="center" wrapText="1"/>
    </xf>
    <xf numFmtId="3" fontId="0" fillId="0" borderId="0" xfId="0" applyNumberFormat="1" applyAlignment="1">
      <alignment horizontal="right" vertical="center"/>
    </xf>
    <xf numFmtId="0" fontId="19" fillId="0" borderId="1" xfId="0" applyFont="1" applyBorder="1" applyAlignment="1">
      <alignment horizontal="center" vertical="center"/>
    </xf>
    <xf numFmtId="3" fontId="0" fillId="0" borderId="2" xfId="0" applyNumberFormat="1" applyBorder="1"/>
    <xf numFmtId="3" fontId="0" fillId="0" borderId="2" xfId="0" applyNumberFormat="1" applyBorder="1" applyAlignment="1">
      <alignment vertical="center"/>
    </xf>
    <xf numFmtId="0" fontId="0" fillId="0" borderId="1" xfId="0" applyBorder="1" applyAlignment="1">
      <alignment horizontal="left" vertical="center"/>
    </xf>
    <xf numFmtId="3" fontId="0" fillId="0" borderId="0" xfId="0" applyNumberFormat="1" applyAlignment="1">
      <alignment vertical="center"/>
    </xf>
    <xf numFmtId="3" fontId="0" fillId="0" borderId="1" xfId="0" applyNumberFormat="1" applyBorder="1" applyAlignment="1">
      <alignment horizontal="left" vertical="center"/>
    </xf>
    <xf numFmtId="0" fontId="22" fillId="0" borderId="1" xfId="0" applyFont="1" applyBorder="1" applyAlignment="1">
      <alignment vertical="center"/>
    </xf>
    <xf numFmtId="0" fontId="0" fillId="0" borderId="5" xfId="0" applyBorder="1" applyAlignment="1">
      <alignment horizontal="center" vertical="center"/>
    </xf>
    <xf numFmtId="3" fontId="0" fillId="0" borderId="5" xfId="0" applyNumberFormat="1" applyBorder="1" applyAlignment="1">
      <alignment horizontal="right" vertical="center"/>
    </xf>
    <xf numFmtId="0" fontId="0" fillId="0" borderId="51" xfId="0" applyBorder="1" applyAlignment="1">
      <alignment vertical="center"/>
    </xf>
    <xf numFmtId="0" fontId="0" fillId="0" borderId="52" xfId="0" applyBorder="1" applyAlignment="1">
      <alignment horizontal="center" vertical="center"/>
    </xf>
    <xf numFmtId="3" fontId="0" fillId="0" borderId="53" xfId="0" applyNumberFormat="1" applyBorder="1" applyAlignment="1">
      <alignment horizontal="right" vertical="center"/>
    </xf>
    <xf numFmtId="3" fontId="0" fillId="0" borderId="54" xfId="0" applyNumberFormat="1" applyBorder="1" applyAlignment="1">
      <alignment horizontal="right" vertical="center"/>
    </xf>
    <xf numFmtId="3" fontId="0" fillId="0" borderId="55" xfId="0" applyNumberFormat="1" applyBorder="1" applyAlignment="1">
      <alignment horizontal="right" vertical="center" wrapText="1"/>
    </xf>
    <xf numFmtId="0" fontId="18" fillId="0" borderId="56" xfId="0" applyFont="1" applyBorder="1" applyAlignment="1">
      <alignment vertical="center"/>
    </xf>
    <xf numFmtId="0" fontId="18" fillId="0" borderId="57" xfId="0" applyFont="1" applyBorder="1" applyAlignment="1">
      <alignment horizontal="center" vertical="center"/>
    </xf>
    <xf numFmtId="3" fontId="18" fillId="0" borderId="58" xfId="0" applyNumberFormat="1" applyFont="1" applyBorder="1" applyAlignment="1">
      <alignment vertical="center"/>
    </xf>
    <xf numFmtId="3" fontId="18" fillId="0" borderId="59" xfId="0" applyNumberFormat="1" applyFont="1" applyBorder="1" applyAlignment="1">
      <alignment vertical="center"/>
    </xf>
    <xf numFmtId="0" fontId="0" fillId="4" borderId="14" xfId="0" applyFill="1" applyBorder="1" applyAlignment="1">
      <alignment horizontal="center" vertical="center"/>
    </xf>
    <xf numFmtId="0" fontId="18" fillId="4" borderId="50" xfId="0" applyFont="1" applyFill="1" applyBorder="1" applyAlignment="1">
      <alignment vertical="center" wrapText="1"/>
    </xf>
    <xf numFmtId="0" fontId="18" fillId="4" borderId="14" xfId="0" applyFont="1" applyFill="1" applyBorder="1" applyAlignment="1">
      <alignment vertical="center" wrapText="1"/>
    </xf>
    <xf numFmtId="3" fontId="0" fillId="4" borderId="2" xfId="0" applyNumberFormat="1" applyFill="1" applyBorder="1" applyAlignment="1">
      <alignment horizontal="right" vertical="center"/>
    </xf>
    <xf numFmtId="3" fontId="0" fillId="4" borderId="3" xfId="0" applyNumberFormat="1" applyFill="1" applyBorder="1" applyAlignment="1">
      <alignment horizontal="right" vertical="center" wrapText="1"/>
    </xf>
    <xf numFmtId="0" fontId="24" fillId="0" borderId="1" xfId="0" applyFont="1" applyBorder="1" applyAlignment="1">
      <alignment vertical="center"/>
    </xf>
    <xf numFmtId="0" fontId="24" fillId="0" borderId="14" xfId="0" applyFont="1" applyBorder="1" applyAlignment="1">
      <alignment horizontal="center" vertical="center"/>
    </xf>
    <xf numFmtId="3" fontId="24" fillId="0" borderId="2" xfId="0" applyNumberFormat="1" applyFont="1" applyBorder="1" applyAlignment="1">
      <alignment horizontal="right" vertical="center"/>
    </xf>
    <xf numFmtId="0" fontId="24" fillId="0" borderId="2" xfId="0" applyFont="1" applyBorder="1"/>
    <xf numFmtId="3" fontId="23" fillId="0" borderId="2" xfId="0" applyNumberFormat="1" applyFont="1" applyBorder="1" applyAlignment="1">
      <alignment horizontal="right" vertical="center"/>
    </xf>
    <xf numFmtId="3" fontId="24" fillId="0" borderId="3" xfId="0" applyNumberFormat="1" applyFont="1" applyBorder="1" applyAlignment="1">
      <alignment horizontal="right" vertical="center" wrapText="1"/>
    </xf>
    <xf numFmtId="3" fontId="24" fillId="0" borderId="0" xfId="0" applyNumberFormat="1" applyFont="1" applyAlignment="1">
      <alignment horizontal="right" vertical="center"/>
    </xf>
    <xf numFmtId="0" fontId="25" fillId="0" borderId="1" xfId="0" applyFont="1" applyBorder="1" applyAlignment="1">
      <alignment horizontal="center" vertical="center"/>
    </xf>
    <xf numFmtId="3" fontId="24" fillId="0" borderId="2" xfId="0" applyNumberFormat="1" applyFont="1" applyBorder="1"/>
    <xf numFmtId="3" fontId="24" fillId="0" borderId="0" xfId="0" applyNumberFormat="1" applyFont="1"/>
    <xf numFmtId="3" fontId="24" fillId="0" borderId="0" xfId="0" applyNumberFormat="1" applyFont="1" applyAlignment="1">
      <alignment vertical="center"/>
    </xf>
    <xf numFmtId="0" fontId="24" fillId="0" borderId="1" xfId="0" applyFont="1" applyBorder="1" applyAlignment="1">
      <alignment horizontal="left" vertical="center"/>
    </xf>
    <xf numFmtId="3" fontId="24" fillId="0" borderId="2" xfId="0" applyNumberFormat="1" applyFont="1" applyBorder="1" applyAlignment="1">
      <alignment horizontal="right"/>
    </xf>
    <xf numFmtId="0" fontId="24" fillId="0" borderId="4" xfId="0" applyFont="1" applyBorder="1" applyAlignment="1">
      <alignment vertical="center"/>
    </xf>
    <xf numFmtId="0" fontId="24" fillId="0" borderId="17" xfId="0" applyFont="1" applyBorder="1" applyAlignment="1">
      <alignment horizontal="center" vertical="center"/>
    </xf>
    <xf numFmtId="3" fontId="24" fillId="0" borderId="18" xfId="0" applyNumberFormat="1" applyFont="1" applyBorder="1" applyAlignment="1">
      <alignment horizontal="right" vertical="center"/>
    </xf>
    <xf numFmtId="3" fontId="24" fillId="0" borderId="6" xfId="0" applyNumberFormat="1" applyFont="1" applyBorder="1" applyAlignment="1">
      <alignment horizontal="right" vertical="center" wrapText="1"/>
    </xf>
    <xf numFmtId="0" fontId="23" fillId="4" borderId="10" xfId="0" applyFont="1" applyFill="1" applyBorder="1" applyAlignment="1">
      <alignment vertical="center"/>
    </xf>
    <xf numFmtId="0" fontId="23" fillId="4" borderId="11" xfId="0" applyFont="1" applyFill="1" applyBorder="1" applyAlignment="1">
      <alignment horizontal="center" vertical="center"/>
    </xf>
    <xf numFmtId="3" fontId="23" fillId="4" borderId="12" xfId="0" applyNumberFormat="1" applyFont="1" applyFill="1" applyBorder="1" applyAlignment="1">
      <alignment horizontal="right" vertical="center"/>
    </xf>
    <xf numFmtId="3" fontId="23" fillId="4" borderId="13" xfId="0" applyNumberFormat="1" applyFont="1" applyFill="1" applyBorder="1" applyAlignment="1">
      <alignment horizontal="right" vertical="center"/>
    </xf>
    <xf numFmtId="0" fontId="23" fillId="4" borderId="1" xfId="0" applyFont="1" applyFill="1" applyBorder="1" applyAlignment="1">
      <alignment vertical="center"/>
    </xf>
    <xf numFmtId="0" fontId="24" fillId="4" borderId="14" xfId="0" applyFont="1" applyFill="1" applyBorder="1" applyAlignment="1">
      <alignment horizontal="center" vertical="center"/>
    </xf>
    <xf numFmtId="3" fontId="23" fillId="4" borderId="15" xfId="0" applyNumberFormat="1" applyFont="1" applyFill="1" applyBorder="1" applyAlignment="1">
      <alignment horizontal="right" vertical="center"/>
    </xf>
    <xf numFmtId="3" fontId="23" fillId="4" borderId="16" xfId="0" applyNumberFormat="1" applyFont="1" applyFill="1" applyBorder="1" applyAlignment="1">
      <alignment horizontal="right" vertical="center"/>
    </xf>
    <xf numFmtId="0" fontId="23" fillId="4" borderId="14" xfId="0" applyFont="1" applyFill="1" applyBorder="1" applyAlignment="1">
      <alignment horizontal="center" vertical="center"/>
    </xf>
    <xf numFmtId="3" fontId="23" fillId="4" borderId="2" xfId="0" applyNumberFormat="1" applyFont="1" applyFill="1" applyBorder="1" applyAlignment="1">
      <alignment horizontal="right" vertical="center"/>
    </xf>
    <xf numFmtId="3" fontId="23" fillId="4" borderId="3" xfId="0" applyNumberFormat="1" applyFont="1" applyFill="1" applyBorder="1" applyAlignment="1">
      <alignment horizontal="right" vertical="center"/>
    </xf>
    <xf numFmtId="0" fontId="23" fillId="4" borderId="50" xfId="0" applyFont="1" applyFill="1" applyBorder="1" applyAlignment="1">
      <alignment vertical="center"/>
    </xf>
    <xf numFmtId="0" fontId="23" fillId="4" borderId="2" xfId="0" applyFont="1" applyFill="1" applyBorder="1" applyAlignment="1">
      <alignment vertical="center"/>
    </xf>
    <xf numFmtId="0" fontId="23" fillId="4" borderId="50" xfId="0" applyFont="1" applyFill="1" applyBorder="1" applyAlignment="1">
      <alignment vertical="center" wrapText="1"/>
    </xf>
    <xf numFmtId="0" fontId="23" fillId="4" borderId="2" xfId="0" applyFont="1" applyFill="1" applyBorder="1" applyAlignment="1">
      <alignment vertical="center" wrapText="1"/>
    </xf>
    <xf numFmtId="3" fontId="23" fillId="4" borderId="3" xfId="0" applyNumberFormat="1" applyFont="1" applyFill="1" applyBorder="1" applyAlignment="1">
      <alignment horizontal="right" vertical="center" wrapText="1"/>
    </xf>
    <xf numFmtId="3" fontId="24" fillId="4" borderId="2" xfId="0" applyNumberFormat="1" applyFont="1" applyFill="1" applyBorder="1" applyAlignment="1">
      <alignment horizontal="right" vertical="center"/>
    </xf>
  </cellXfs>
  <cellStyles count="2">
    <cellStyle name="Normálna" xfId="0" builtinId="0"/>
    <cellStyle name="Percentá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68"/>
  <sheetViews>
    <sheetView zoomScaleNormal="100" workbookViewId="0">
      <selection activeCell="B67" sqref="B67:F67"/>
    </sheetView>
  </sheetViews>
  <sheetFormatPr defaultColWidth="9.140625" defaultRowHeight="12.75" x14ac:dyDescent="0.2"/>
  <cols>
    <col min="1" max="1" width="9.140625" style="1"/>
    <col min="2" max="2" width="53.42578125" style="1" customWidth="1"/>
    <col min="3" max="3" width="13.7109375" style="1" customWidth="1"/>
    <col min="4" max="5" width="12.7109375" style="1" customWidth="1"/>
    <col min="6" max="6" width="13.7109375" style="1" customWidth="1"/>
    <col min="7" max="16384" width="9.140625" style="1"/>
  </cols>
  <sheetData>
    <row r="2" spans="2:6" ht="42" customHeight="1" x14ac:dyDescent="0.2">
      <c r="B2" s="322" t="s">
        <v>560</v>
      </c>
      <c r="C2" s="323"/>
      <c r="D2" s="323"/>
      <c r="E2" s="323"/>
      <c r="F2" s="323"/>
    </row>
    <row r="3" spans="2:6" ht="13.5" thickBot="1" x14ac:dyDescent="0.25"/>
    <row r="4" spans="2:6" ht="27.75" customHeight="1" thickBot="1" x14ac:dyDescent="0.25">
      <c r="B4" s="153" t="s">
        <v>72</v>
      </c>
      <c r="C4" s="154" t="s">
        <v>0</v>
      </c>
      <c r="D4" s="195" t="s">
        <v>34</v>
      </c>
      <c r="E4" s="195" t="s">
        <v>32</v>
      </c>
      <c r="F4" s="156" t="s">
        <v>33</v>
      </c>
    </row>
    <row r="5" spans="2:6" ht="15" customHeight="1" x14ac:dyDescent="0.2">
      <c r="B5" s="196" t="s">
        <v>1</v>
      </c>
      <c r="C5" s="197"/>
      <c r="D5" s="198">
        <v>220</v>
      </c>
      <c r="E5" s="198">
        <v>0</v>
      </c>
      <c r="F5" s="199">
        <v>-220</v>
      </c>
    </row>
    <row r="6" spans="2:6" x14ac:dyDescent="0.2">
      <c r="B6" s="158" t="s">
        <v>55</v>
      </c>
      <c r="C6" s="157" t="s">
        <v>2</v>
      </c>
      <c r="D6" s="200">
        <v>220</v>
      </c>
      <c r="E6" s="200">
        <v>0</v>
      </c>
      <c r="F6" s="161">
        <v>-220</v>
      </c>
    </row>
    <row r="7" spans="2:6" ht="15" customHeight="1" x14ac:dyDescent="0.2">
      <c r="B7" s="173" t="s">
        <v>3</v>
      </c>
      <c r="C7" s="174"/>
      <c r="D7" s="201">
        <v>1570871</v>
      </c>
      <c r="E7" s="201">
        <v>1570871</v>
      </c>
      <c r="F7" s="179">
        <v>0</v>
      </c>
    </row>
    <row r="8" spans="2:6" x14ac:dyDescent="0.2">
      <c r="B8" s="158" t="s">
        <v>37</v>
      </c>
      <c r="C8" s="157" t="s">
        <v>2</v>
      </c>
      <c r="D8" s="200">
        <v>1517000</v>
      </c>
      <c r="E8" s="200">
        <v>1517000</v>
      </c>
      <c r="F8" s="161">
        <v>0</v>
      </c>
    </row>
    <row r="9" spans="2:6" x14ac:dyDescent="0.2">
      <c r="B9" s="158" t="s">
        <v>38</v>
      </c>
      <c r="C9" s="157"/>
      <c r="D9" s="200">
        <v>53871</v>
      </c>
      <c r="E9" s="200">
        <v>53871</v>
      </c>
      <c r="F9" s="161">
        <v>0</v>
      </c>
    </row>
    <row r="10" spans="2:6" ht="15" customHeight="1" x14ac:dyDescent="0.2">
      <c r="B10" s="173" t="s">
        <v>4</v>
      </c>
      <c r="C10" s="177"/>
      <c r="D10" s="201">
        <v>1795474</v>
      </c>
      <c r="E10" s="201">
        <v>0</v>
      </c>
      <c r="F10" s="179">
        <f>SUM(F11:F13)</f>
        <v>-1795474</v>
      </c>
    </row>
    <row r="11" spans="2:6" x14ac:dyDescent="0.2">
      <c r="B11" s="158" t="s">
        <v>39</v>
      </c>
      <c r="C11" s="157" t="s">
        <v>2</v>
      </c>
      <c r="D11" s="200">
        <v>1718050</v>
      </c>
      <c r="E11" s="200">
        <v>0</v>
      </c>
      <c r="F11" s="161">
        <v>-1718050</v>
      </c>
    </row>
    <row r="12" spans="2:6" x14ac:dyDescent="0.2">
      <c r="B12" s="158" t="s">
        <v>56</v>
      </c>
      <c r="C12" s="157" t="s">
        <v>5</v>
      </c>
      <c r="D12" s="200">
        <v>32007</v>
      </c>
      <c r="E12" s="200">
        <v>0</v>
      </c>
      <c r="F12" s="161">
        <v>-32007</v>
      </c>
    </row>
    <row r="13" spans="2:6" x14ac:dyDescent="0.2">
      <c r="B13" s="158" t="s">
        <v>57</v>
      </c>
      <c r="C13" s="157" t="s">
        <v>5</v>
      </c>
      <c r="D13" s="200">
        <v>45417</v>
      </c>
      <c r="E13" s="200">
        <v>0</v>
      </c>
      <c r="F13" s="161">
        <v>-45417</v>
      </c>
    </row>
    <row r="14" spans="2:6" ht="15" customHeight="1" x14ac:dyDescent="0.2">
      <c r="B14" s="173" t="s">
        <v>6</v>
      </c>
      <c r="C14" s="177"/>
      <c r="D14" s="201">
        <f>SUM(D15:D16)</f>
        <v>1730370</v>
      </c>
      <c r="E14" s="201">
        <f>SUM(E15:E16)</f>
        <v>12320</v>
      </c>
      <c r="F14" s="179">
        <v>-1718050</v>
      </c>
    </row>
    <row r="15" spans="2:6" x14ac:dyDescent="0.2">
      <c r="B15" s="158" t="s">
        <v>58</v>
      </c>
      <c r="C15" s="157" t="s">
        <v>7</v>
      </c>
      <c r="D15" s="200">
        <v>1718050</v>
      </c>
      <c r="E15" s="200">
        <v>0</v>
      </c>
      <c r="F15" s="161">
        <v>-1718050</v>
      </c>
    </row>
    <row r="16" spans="2:6" x14ac:dyDescent="0.2">
      <c r="B16" s="158" t="s">
        <v>47</v>
      </c>
      <c r="C16" s="157" t="s">
        <v>7</v>
      </c>
      <c r="D16" s="200">
        <v>12320</v>
      </c>
      <c r="E16" s="200">
        <v>12320</v>
      </c>
      <c r="F16" s="161">
        <v>0</v>
      </c>
    </row>
    <row r="17" spans="2:6" ht="15" customHeight="1" x14ac:dyDescent="0.2">
      <c r="B17" s="173" t="s">
        <v>8</v>
      </c>
      <c r="C17" s="177"/>
      <c r="D17" s="201">
        <v>8400</v>
      </c>
      <c r="E17" s="201">
        <v>8400</v>
      </c>
      <c r="F17" s="179">
        <v>0</v>
      </c>
    </row>
    <row r="18" spans="2:6" x14ac:dyDescent="0.2">
      <c r="B18" s="158" t="s">
        <v>46</v>
      </c>
      <c r="C18" s="157" t="s">
        <v>2</v>
      </c>
      <c r="D18" s="200">
        <v>8400</v>
      </c>
      <c r="E18" s="200">
        <v>8400</v>
      </c>
      <c r="F18" s="161">
        <v>0</v>
      </c>
    </row>
    <row r="19" spans="2:6" ht="15" customHeight="1" x14ac:dyDescent="0.2">
      <c r="B19" s="173" t="s">
        <v>9</v>
      </c>
      <c r="C19" s="177"/>
      <c r="D19" s="201">
        <f>SUM(D20:D29)</f>
        <v>2703832</v>
      </c>
      <c r="E19" s="201">
        <f>SUM(E20:E29)</f>
        <v>3893897</v>
      </c>
      <c r="F19" s="179">
        <f>SUM(F20:F29)</f>
        <v>1190065</v>
      </c>
    </row>
    <row r="20" spans="2:6" x14ac:dyDescent="0.2">
      <c r="B20" s="158" t="s">
        <v>41</v>
      </c>
      <c r="C20" s="157" t="s">
        <v>2</v>
      </c>
      <c r="D20" s="200">
        <v>80493</v>
      </c>
      <c r="E20" s="200">
        <v>80493</v>
      </c>
      <c r="F20" s="161">
        <v>0</v>
      </c>
    </row>
    <row r="21" spans="2:6" x14ac:dyDescent="0.2">
      <c r="B21" s="158" t="s">
        <v>40</v>
      </c>
      <c r="C21" s="157" t="s">
        <v>2</v>
      </c>
      <c r="D21" s="200">
        <v>901564</v>
      </c>
      <c r="E21" s="200">
        <v>901564</v>
      </c>
      <c r="F21" s="161">
        <v>0</v>
      </c>
    </row>
    <row r="22" spans="2:6" x14ac:dyDescent="0.2">
      <c r="B22" s="158" t="s">
        <v>42</v>
      </c>
      <c r="C22" s="157" t="s">
        <v>2</v>
      </c>
      <c r="D22" s="200">
        <v>742080</v>
      </c>
      <c r="E22" s="200">
        <v>742080</v>
      </c>
      <c r="F22" s="161">
        <v>0</v>
      </c>
    </row>
    <row r="23" spans="2:6" x14ac:dyDescent="0.2">
      <c r="B23" s="158" t="s">
        <v>43</v>
      </c>
      <c r="C23" s="157" t="s">
        <v>2</v>
      </c>
      <c r="D23" s="200">
        <v>969000</v>
      </c>
      <c r="E23" s="200">
        <v>969000</v>
      </c>
      <c r="F23" s="161">
        <v>0</v>
      </c>
    </row>
    <row r="24" spans="2:6" x14ac:dyDescent="0.2">
      <c r="B24" s="158" t="s">
        <v>44</v>
      </c>
      <c r="C24" s="157" t="s">
        <v>2</v>
      </c>
      <c r="D24" s="200">
        <v>6000</v>
      </c>
      <c r="E24" s="200">
        <v>6000</v>
      </c>
      <c r="F24" s="161">
        <v>0</v>
      </c>
    </row>
    <row r="25" spans="2:6" x14ac:dyDescent="0.2">
      <c r="B25" s="158" t="s">
        <v>45</v>
      </c>
      <c r="C25" s="157" t="s">
        <v>2</v>
      </c>
      <c r="D25" s="200">
        <v>0</v>
      </c>
      <c r="E25" s="200">
        <v>28560</v>
      </c>
      <c r="F25" s="161">
        <v>28560</v>
      </c>
    </row>
    <row r="26" spans="2:6" x14ac:dyDescent="0.2">
      <c r="B26" s="158" t="s">
        <v>48</v>
      </c>
      <c r="C26" s="157" t="s">
        <v>10</v>
      </c>
      <c r="D26" s="200">
        <v>0</v>
      </c>
      <c r="E26" s="200">
        <v>1166000</v>
      </c>
      <c r="F26" s="161">
        <v>1166000</v>
      </c>
    </row>
    <row r="27" spans="2:6" x14ac:dyDescent="0.2">
      <c r="B27" s="158" t="s">
        <v>49</v>
      </c>
      <c r="C27" s="157" t="s">
        <v>10</v>
      </c>
      <c r="D27" s="200">
        <v>0</v>
      </c>
      <c r="E27" s="200">
        <v>200</v>
      </c>
      <c r="F27" s="161">
        <v>200</v>
      </c>
    </row>
    <row r="28" spans="2:6" x14ac:dyDescent="0.2">
      <c r="B28" s="158" t="s">
        <v>50</v>
      </c>
      <c r="C28" s="157" t="s">
        <v>2</v>
      </c>
      <c r="D28" s="200">
        <v>1095</v>
      </c>
      <c r="E28" s="200">
        <v>0</v>
      </c>
      <c r="F28" s="161">
        <v>-1095</v>
      </c>
    </row>
    <row r="29" spans="2:6" x14ac:dyDescent="0.2">
      <c r="B29" s="158" t="s">
        <v>51</v>
      </c>
      <c r="C29" s="157" t="s">
        <v>2</v>
      </c>
      <c r="D29" s="200">
        <v>3600</v>
      </c>
      <c r="E29" s="200">
        <v>0</v>
      </c>
      <c r="F29" s="161">
        <v>-3600</v>
      </c>
    </row>
    <row r="30" spans="2:6" ht="15" customHeight="1" x14ac:dyDescent="0.2">
      <c r="B30" s="173" t="s">
        <v>52</v>
      </c>
      <c r="C30" s="177"/>
      <c r="D30" s="201">
        <f>SUM(D31:D32)</f>
        <v>198794</v>
      </c>
      <c r="E30" s="201">
        <f>SUM(E31:E32)</f>
        <v>196061</v>
      </c>
      <c r="F30" s="179">
        <f>SUM(F31:F32)</f>
        <v>-2733</v>
      </c>
    </row>
    <row r="31" spans="2:6" x14ac:dyDescent="0.2">
      <c r="B31" s="158" t="s">
        <v>60</v>
      </c>
      <c r="C31" s="157" t="s">
        <v>2</v>
      </c>
      <c r="D31" s="200">
        <v>25901</v>
      </c>
      <c r="E31" s="200">
        <v>25901</v>
      </c>
      <c r="F31" s="161">
        <v>0</v>
      </c>
    </row>
    <row r="32" spans="2:6" x14ac:dyDescent="0.2">
      <c r="B32" s="158" t="s">
        <v>19</v>
      </c>
      <c r="C32" s="157"/>
      <c r="D32" s="200">
        <v>172893</v>
      </c>
      <c r="E32" s="200">
        <v>170160</v>
      </c>
      <c r="F32" s="161">
        <v>-2733</v>
      </c>
    </row>
    <row r="33" spans="2:6" ht="15" customHeight="1" x14ac:dyDescent="0.2">
      <c r="B33" s="173" t="s">
        <v>53</v>
      </c>
      <c r="C33" s="177"/>
      <c r="D33" s="201">
        <f>SUM(D34:D50)</f>
        <v>134294431</v>
      </c>
      <c r="E33" s="201">
        <f>SUM(E34:E50)</f>
        <v>127797070</v>
      </c>
      <c r="F33" s="179">
        <f>SUM(F34:F50)</f>
        <v>-6497361</v>
      </c>
    </row>
    <row r="34" spans="2:6" x14ac:dyDescent="0.2">
      <c r="B34" s="158" t="s">
        <v>59</v>
      </c>
      <c r="C34" s="157" t="s">
        <v>7</v>
      </c>
      <c r="D34" s="200">
        <v>62872</v>
      </c>
      <c r="E34" s="200">
        <v>62872</v>
      </c>
      <c r="F34" s="161">
        <v>0</v>
      </c>
    </row>
    <row r="35" spans="2:6" x14ac:dyDescent="0.2">
      <c r="B35" s="158" t="s">
        <v>11</v>
      </c>
      <c r="C35" s="157" t="s">
        <v>7</v>
      </c>
      <c r="D35" s="200">
        <v>156133</v>
      </c>
      <c r="E35" s="200">
        <v>156133</v>
      </c>
      <c r="F35" s="161">
        <v>0</v>
      </c>
    </row>
    <row r="36" spans="2:6" x14ac:dyDescent="0.2">
      <c r="B36" s="158" t="s">
        <v>12</v>
      </c>
      <c r="C36" s="157" t="s">
        <v>13</v>
      </c>
      <c r="D36" s="200">
        <v>8849350</v>
      </c>
      <c r="E36" s="200">
        <v>8849350</v>
      </c>
      <c r="F36" s="161">
        <v>0</v>
      </c>
    </row>
    <row r="37" spans="2:6" x14ac:dyDescent="0.2">
      <c r="B37" s="165" t="s">
        <v>14</v>
      </c>
      <c r="C37" s="166" t="s">
        <v>7</v>
      </c>
      <c r="D37" s="202">
        <v>2532</v>
      </c>
      <c r="E37" s="202">
        <v>2532</v>
      </c>
      <c r="F37" s="203">
        <v>0</v>
      </c>
    </row>
    <row r="38" spans="2:6" x14ac:dyDescent="0.2">
      <c r="B38" s="158" t="s">
        <v>15</v>
      </c>
      <c r="C38" s="157" t="s">
        <v>7</v>
      </c>
      <c r="D38" s="200">
        <v>20000</v>
      </c>
      <c r="E38" s="200">
        <v>20000</v>
      </c>
      <c r="F38" s="161">
        <v>0</v>
      </c>
    </row>
    <row r="39" spans="2:6" x14ac:dyDescent="0.2">
      <c r="B39" s="165" t="s">
        <v>54</v>
      </c>
      <c r="C39" s="166" t="s">
        <v>7</v>
      </c>
      <c r="D39" s="202">
        <v>6400000</v>
      </c>
      <c r="E39" s="202">
        <v>6400000</v>
      </c>
      <c r="F39" s="203">
        <v>0</v>
      </c>
    </row>
    <row r="40" spans="2:6" x14ac:dyDescent="0.2">
      <c r="B40" s="165" t="s">
        <v>16</v>
      </c>
      <c r="C40" s="166" t="s">
        <v>7</v>
      </c>
      <c r="D40" s="202">
        <v>12100000</v>
      </c>
      <c r="E40" s="202">
        <v>12100000</v>
      </c>
      <c r="F40" s="203">
        <v>0</v>
      </c>
    </row>
    <row r="41" spans="2:6" x14ac:dyDescent="0.2">
      <c r="B41" s="158" t="s">
        <v>17</v>
      </c>
      <c r="C41" s="157" t="s">
        <v>7</v>
      </c>
      <c r="D41" s="200">
        <v>6456000</v>
      </c>
      <c r="E41" s="200">
        <v>6456000</v>
      </c>
      <c r="F41" s="161">
        <v>0</v>
      </c>
    </row>
    <row r="42" spans="2:6" x14ac:dyDescent="0.2">
      <c r="B42" s="158" t="s">
        <v>61</v>
      </c>
      <c r="C42" s="157" t="s">
        <v>7</v>
      </c>
      <c r="D42" s="200">
        <v>6709643</v>
      </c>
      <c r="E42" s="200">
        <v>2281278</v>
      </c>
      <c r="F42" s="161">
        <v>-4428365</v>
      </c>
    </row>
    <row r="43" spans="2:6" x14ac:dyDescent="0.2">
      <c r="B43" s="158" t="s">
        <v>62</v>
      </c>
      <c r="C43" s="157" t="s">
        <v>7</v>
      </c>
      <c r="D43" s="200">
        <v>2283460</v>
      </c>
      <c r="E43" s="200">
        <v>776376</v>
      </c>
      <c r="F43" s="161">
        <v>-1507084</v>
      </c>
    </row>
    <row r="44" spans="2:6" x14ac:dyDescent="0.2">
      <c r="B44" s="158" t="s">
        <v>63</v>
      </c>
      <c r="C44" s="157" t="s">
        <v>7</v>
      </c>
      <c r="D44" s="200">
        <v>90025830</v>
      </c>
      <c r="E44" s="200">
        <v>90025830</v>
      </c>
      <c r="F44" s="161">
        <v>0</v>
      </c>
    </row>
    <row r="45" spans="2:6" x14ac:dyDescent="0.2">
      <c r="B45" s="158" t="s">
        <v>18</v>
      </c>
      <c r="C45" s="157" t="s">
        <v>7</v>
      </c>
      <c r="D45" s="200">
        <v>1260</v>
      </c>
      <c r="E45" s="200">
        <v>430</v>
      </c>
      <c r="F45" s="161">
        <v>-830</v>
      </c>
    </row>
    <row r="46" spans="2:6" x14ac:dyDescent="0.2">
      <c r="B46" s="158" t="s">
        <v>64</v>
      </c>
      <c r="C46" s="157" t="s">
        <v>7</v>
      </c>
      <c r="D46" s="200">
        <v>597411</v>
      </c>
      <c r="E46" s="200">
        <v>203120</v>
      </c>
      <c r="F46" s="161">
        <v>-394291</v>
      </c>
    </row>
    <row r="47" spans="2:6" x14ac:dyDescent="0.2">
      <c r="B47" s="158" t="s">
        <v>65</v>
      </c>
      <c r="C47" s="157" t="s">
        <v>7</v>
      </c>
      <c r="D47" s="200">
        <v>446118</v>
      </c>
      <c r="E47" s="200">
        <v>151680</v>
      </c>
      <c r="F47" s="161">
        <v>-294438</v>
      </c>
    </row>
    <row r="48" spans="2:6" x14ac:dyDescent="0.2">
      <c r="B48" s="158" t="s">
        <v>68</v>
      </c>
      <c r="C48" s="157" t="s">
        <v>7</v>
      </c>
      <c r="D48" s="200">
        <v>25353</v>
      </c>
      <c r="E48" s="200">
        <v>0</v>
      </c>
      <c r="F48" s="161">
        <v>-25353</v>
      </c>
    </row>
    <row r="49" spans="2:6" x14ac:dyDescent="0.2">
      <c r="B49" s="158" t="s">
        <v>66</v>
      </c>
      <c r="C49" s="157" t="s">
        <v>7</v>
      </c>
      <c r="D49" s="200">
        <v>157930</v>
      </c>
      <c r="E49" s="200">
        <v>310930</v>
      </c>
      <c r="F49" s="161">
        <v>153000</v>
      </c>
    </row>
    <row r="50" spans="2:6" x14ac:dyDescent="0.2">
      <c r="B50" s="158" t="s">
        <v>19</v>
      </c>
      <c r="C50" s="157"/>
      <c r="D50" s="200">
        <v>539</v>
      </c>
      <c r="E50" s="200">
        <v>539</v>
      </c>
      <c r="F50" s="161">
        <v>0</v>
      </c>
    </row>
    <row r="51" spans="2:6" ht="15" customHeight="1" x14ac:dyDescent="0.2">
      <c r="B51" s="173" t="s">
        <v>20</v>
      </c>
      <c r="C51" s="177"/>
      <c r="D51" s="201">
        <f>SUM(D52:D59)</f>
        <v>160005</v>
      </c>
      <c r="E51" s="201">
        <f>SUM(E52:E59)</f>
        <v>2405435</v>
      </c>
      <c r="F51" s="179">
        <f>SUM(F52:F59)</f>
        <v>2245430</v>
      </c>
    </row>
    <row r="52" spans="2:6" x14ac:dyDescent="0.2">
      <c r="B52" s="158" t="s">
        <v>67</v>
      </c>
      <c r="C52" s="157" t="s">
        <v>21</v>
      </c>
      <c r="D52" s="200">
        <v>153285</v>
      </c>
      <c r="E52" s="200">
        <v>301785</v>
      </c>
      <c r="F52" s="161">
        <v>148500</v>
      </c>
    </row>
    <row r="53" spans="2:6" x14ac:dyDescent="0.2">
      <c r="B53" s="158" t="s">
        <v>47</v>
      </c>
      <c r="C53" s="157" t="s">
        <v>21</v>
      </c>
      <c r="D53" s="200">
        <v>6720</v>
      </c>
      <c r="E53" s="200">
        <v>6720</v>
      </c>
      <c r="F53" s="161">
        <v>0</v>
      </c>
    </row>
    <row r="54" spans="2:6" x14ac:dyDescent="0.2">
      <c r="B54" s="158" t="s">
        <v>22</v>
      </c>
      <c r="C54" s="157" t="s">
        <v>21</v>
      </c>
      <c r="D54" s="200">
        <v>0</v>
      </c>
      <c r="E54" s="200">
        <v>17000</v>
      </c>
      <c r="F54" s="161">
        <v>17000</v>
      </c>
    </row>
    <row r="55" spans="2:6" x14ac:dyDescent="0.2">
      <c r="B55" s="158" t="s">
        <v>69</v>
      </c>
      <c r="C55" s="157" t="s">
        <v>21</v>
      </c>
      <c r="D55" s="200">
        <v>0</v>
      </c>
      <c r="E55" s="200">
        <v>438900</v>
      </c>
      <c r="F55" s="161">
        <v>438900</v>
      </c>
    </row>
    <row r="56" spans="2:6" x14ac:dyDescent="0.2">
      <c r="B56" s="158" t="s">
        <v>23</v>
      </c>
      <c r="C56" s="157" t="s">
        <v>21</v>
      </c>
      <c r="D56" s="200">
        <v>0</v>
      </c>
      <c r="E56" s="200">
        <v>154945</v>
      </c>
      <c r="F56" s="161">
        <v>154945</v>
      </c>
    </row>
    <row r="57" spans="2:6" x14ac:dyDescent="0.2">
      <c r="B57" s="158" t="s">
        <v>24</v>
      </c>
      <c r="C57" s="157" t="s">
        <v>21</v>
      </c>
      <c r="D57" s="200">
        <v>0</v>
      </c>
      <c r="E57" s="200">
        <v>737120</v>
      </c>
      <c r="F57" s="161">
        <v>737120</v>
      </c>
    </row>
    <row r="58" spans="2:6" x14ac:dyDescent="0.2">
      <c r="B58" s="158" t="s">
        <v>25</v>
      </c>
      <c r="C58" s="157" t="s">
        <v>21</v>
      </c>
      <c r="D58" s="200">
        <v>0</v>
      </c>
      <c r="E58" s="200">
        <v>257720</v>
      </c>
      <c r="F58" s="161">
        <v>257720</v>
      </c>
    </row>
    <row r="59" spans="2:6" x14ac:dyDescent="0.2">
      <c r="B59" s="158" t="s">
        <v>26</v>
      </c>
      <c r="C59" s="157" t="s">
        <v>21</v>
      </c>
      <c r="D59" s="200">
        <v>0</v>
      </c>
      <c r="E59" s="200">
        <v>491245</v>
      </c>
      <c r="F59" s="161">
        <v>491245</v>
      </c>
    </row>
    <row r="60" spans="2:6" ht="15" customHeight="1" x14ac:dyDescent="0.2">
      <c r="B60" s="173" t="s">
        <v>27</v>
      </c>
      <c r="C60" s="177"/>
      <c r="D60" s="201">
        <f>SUM(D61:D63)</f>
        <v>302702</v>
      </c>
      <c r="E60" s="201">
        <f>SUM(E61:E63)</f>
        <v>302682</v>
      </c>
      <c r="F60" s="179">
        <f>SUM(F61:F63)</f>
        <v>-20</v>
      </c>
    </row>
    <row r="61" spans="2:6" x14ac:dyDescent="0.2">
      <c r="B61" s="158" t="s">
        <v>28</v>
      </c>
      <c r="C61" s="157" t="s">
        <v>7</v>
      </c>
      <c r="D61" s="200">
        <v>153285</v>
      </c>
      <c r="E61" s="200">
        <v>301785</v>
      </c>
      <c r="F61" s="161">
        <v>148500</v>
      </c>
    </row>
    <row r="62" spans="2:6" x14ac:dyDescent="0.2">
      <c r="B62" s="158" t="s">
        <v>70</v>
      </c>
      <c r="C62" s="157" t="s">
        <v>29</v>
      </c>
      <c r="D62" s="200">
        <v>917</v>
      </c>
      <c r="E62" s="200">
        <v>897</v>
      </c>
      <c r="F62" s="161">
        <v>-20</v>
      </c>
    </row>
    <row r="63" spans="2:6" x14ac:dyDescent="0.2">
      <c r="B63" s="158" t="s">
        <v>30</v>
      </c>
      <c r="C63" s="157"/>
      <c r="D63" s="200">
        <v>148500</v>
      </c>
      <c r="E63" s="200">
        <v>0</v>
      </c>
      <c r="F63" s="161">
        <v>-148500</v>
      </c>
    </row>
    <row r="64" spans="2:6" ht="15.75" customHeight="1" x14ac:dyDescent="0.2">
      <c r="B64" s="173" t="s">
        <v>36</v>
      </c>
      <c r="C64" s="177"/>
      <c r="D64" s="201">
        <f>SUM(D65:D66)</f>
        <v>1138520</v>
      </c>
      <c r="E64" s="201">
        <f>SUM(E65:E66)</f>
        <v>1138520</v>
      </c>
      <c r="F64" s="179">
        <f>SUM(F65:F66)</f>
        <v>0</v>
      </c>
    </row>
    <row r="65" spans="2:6" x14ac:dyDescent="0.2">
      <c r="B65" s="168" t="s">
        <v>71</v>
      </c>
      <c r="C65" s="169" t="s">
        <v>21</v>
      </c>
      <c r="D65" s="204">
        <v>0</v>
      </c>
      <c r="E65" s="204">
        <v>1000000</v>
      </c>
      <c r="F65" s="172">
        <v>1000000</v>
      </c>
    </row>
    <row r="66" spans="2:6" ht="13.5" thickBot="1" x14ac:dyDescent="0.25">
      <c r="B66" s="205" t="s">
        <v>35</v>
      </c>
      <c r="C66" s="206"/>
      <c r="D66" s="207">
        <v>1138520</v>
      </c>
      <c r="E66" s="207">
        <v>138520</v>
      </c>
      <c r="F66" s="208">
        <v>-1000000</v>
      </c>
    </row>
    <row r="67" spans="2:6" ht="13.5" thickBot="1" x14ac:dyDescent="0.25">
      <c r="B67" s="286" t="s">
        <v>31</v>
      </c>
      <c r="C67" s="287"/>
      <c r="D67" s="288">
        <f>SUM(D5+D7+D10+D14+D17+D19+D30+D33+D51+D60+D64)</f>
        <v>143903619</v>
      </c>
      <c r="E67" s="288">
        <f>SUM(E5+E7+E10+E14+E17+E19+E30+E33+E51+E60+E64)</f>
        <v>137325256</v>
      </c>
      <c r="F67" s="289">
        <f>SUM(F5+F7+F10+F14+F17+F19+F30+F33+F51+F60+F64)</f>
        <v>-6578363</v>
      </c>
    </row>
    <row r="68" spans="2:6" ht="13.5" thickTop="1" x14ac:dyDescent="0.2">
      <c r="B68" s="2"/>
      <c r="C68" s="2"/>
      <c r="D68" s="3"/>
      <c r="E68" s="3"/>
      <c r="F68" s="4"/>
    </row>
  </sheetData>
  <mergeCells count="1">
    <mergeCell ref="B2:F2"/>
  </mergeCells>
  <phoneticPr fontId="2" type="noConversion"/>
  <pageMargins left="0.78740157480314965" right="0.78740157480314965" top="0.98425196850393704" bottom="0.98425196850393704" header="0.51181102362204722" footer="0.51181102362204722"/>
  <pageSetup paperSize="9" scale="78" orientation="portrait" r:id="rId1"/>
  <headerFooter alignWithMargins="0">
    <oddFooter>&amp;L_x000D_&amp;1#&amp;"Calibri"&amp;10&amp;K000000 Interné</oddFooter>
  </headerFooter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79"/>
  <sheetViews>
    <sheetView topLeftCell="B1" workbookViewId="0">
      <selection activeCell="C76" sqref="C76:F76"/>
    </sheetView>
  </sheetViews>
  <sheetFormatPr defaultColWidth="9.140625" defaultRowHeight="12.75" x14ac:dyDescent="0.2"/>
  <cols>
    <col min="1" max="1" width="16.85546875" style="1" hidden="1" customWidth="1"/>
    <col min="2" max="2" width="16.85546875" style="1" customWidth="1"/>
    <col min="3" max="3" width="53.42578125" style="1" customWidth="1"/>
    <col min="4" max="4" width="13.7109375" style="1" customWidth="1"/>
    <col min="5" max="5" width="13.28515625" style="1" customWidth="1"/>
    <col min="6" max="6" width="12.7109375" style="1" customWidth="1"/>
    <col min="7" max="7" width="13.7109375" style="1" customWidth="1"/>
    <col min="8" max="16384" width="9.140625" style="1"/>
  </cols>
  <sheetData>
    <row r="1" spans="1:7" x14ac:dyDescent="0.2">
      <c r="C1" s="5"/>
    </row>
    <row r="2" spans="1:7" ht="40.9" customHeight="1" x14ac:dyDescent="0.2">
      <c r="C2" s="324" t="s">
        <v>559</v>
      </c>
      <c r="D2" s="324"/>
      <c r="E2" s="324"/>
      <c r="F2" s="324"/>
      <c r="G2" s="324"/>
    </row>
    <row r="3" spans="1:7" ht="13.5" thickBot="1" x14ac:dyDescent="0.25"/>
    <row r="4" spans="1:7" ht="27.75" customHeight="1" thickBot="1" x14ac:dyDescent="0.25">
      <c r="C4" s="153" t="s">
        <v>72</v>
      </c>
      <c r="D4" s="154" t="s">
        <v>0</v>
      </c>
      <c r="E4" s="155" t="s">
        <v>73</v>
      </c>
      <c r="F4" s="155" t="s">
        <v>74</v>
      </c>
      <c r="G4" s="156" t="s">
        <v>75</v>
      </c>
    </row>
    <row r="5" spans="1:7" ht="15" customHeight="1" x14ac:dyDescent="0.2">
      <c r="C5" s="173" t="s">
        <v>3</v>
      </c>
      <c r="D5" s="174"/>
      <c r="E5" s="175">
        <f>SUM(E6:E7)</f>
        <v>1569177</v>
      </c>
      <c r="F5" s="175">
        <f>SUM(F6:F7)</f>
        <v>1569177</v>
      </c>
      <c r="G5" s="176">
        <f>SUM(G6:G7)</f>
        <v>0</v>
      </c>
    </row>
    <row r="6" spans="1:7" x14ac:dyDescent="0.2">
      <c r="A6" s="6"/>
      <c r="B6" s="6"/>
      <c r="C6" s="158" t="s">
        <v>37</v>
      </c>
      <c r="D6" s="157" t="s">
        <v>2</v>
      </c>
      <c r="E6" s="159">
        <v>1517000</v>
      </c>
      <c r="F6" s="159">
        <v>1517000</v>
      </c>
      <c r="G6" s="160">
        <v>0</v>
      </c>
    </row>
    <row r="7" spans="1:7" x14ac:dyDescent="0.2">
      <c r="C7" s="158" t="s">
        <v>76</v>
      </c>
      <c r="D7" s="157"/>
      <c r="E7" s="159">
        <v>52177</v>
      </c>
      <c r="F7" s="159">
        <v>52177</v>
      </c>
      <c r="G7" s="161">
        <f>SUM(F7-E7)</f>
        <v>0</v>
      </c>
    </row>
    <row r="8" spans="1:7" ht="15" customHeight="1" x14ac:dyDescent="0.2">
      <c r="A8" s="6"/>
      <c r="B8" s="6"/>
      <c r="C8" s="173" t="s">
        <v>6</v>
      </c>
      <c r="D8" s="177"/>
      <c r="E8" s="178">
        <f>SUM(E9:E9)</f>
        <v>12320</v>
      </c>
      <c r="F8" s="178">
        <f>SUM(F9:F9)</f>
        <v>0</v>
      </c>
      <c r="G8" s="179">
        <f>SUM(F8-E8)</f>
        <v>-12320</v>
      </c>
    </row>
    <row r="9" spans="1:7" x14ac:dyDescent="0.2">
      <c r="C9" s="158" t="s">
        <v>77</v>
      </c>
      <c r="D9" s="157" t="s">
        <v>7</v>
      </c>
      <c r="E9" s="159">
        <v>12320</v>
      </c>
      <c r="F9" s="159">
        <v>0</v>
      </c>
      <c r="G9" s="162">
        <f>SUM(F9-E9)</f>
        <v>-12320</v>
      </c>
    </row>
    <row r="10" spans="1:7" ht="15" customHeight="1" x14ac:dyDescent="0.2">
      <c r="A10" s="6"/>
      <c r="B10" s="6"/>
      <c r="C10" s="173" t="s">
        <v>8</v>
      </c>
      <c r="D10" s="177"/>
      <c r="E10" s="175">
        <f>SUM(E11)</f>
        <v>8400</v>
      </c>
      <c r="F10" s="175">
        <f>SUM(F11)</f>
        <v>1003200</v>
      </c>
      <c r="G10" s="179">
        <f>SUM(F10-E10)</f>
        <v>994800</v>
      </c>
    </row>
    <row r="11" spans="1:7" x14ac:dyDescent="0.2">
      <c r="C11" s="158" t="s">
        <v>46</v>
      </c>
      <c r="D11" s="157" t="s">
        <v>21</v>
      </c>
      <c r="E11" s="159">
        <v>8400</v>
      </c>
      <c r="F11" s="159">
        <v>1003200</v>
      </c>
      <c r="G11" s="162">
        <f>SUM(F11-E11)</f>
        <v>994800</v>
      </c>
    </row>
    <row r="12" spans="1:7" ht="15" customHeight="1" x14ac:dyDescent="0.2">
      <c r="A12" s="6"/>
      <c r="B12" s="6"/>
      <c r="C12" s="173" t="s">
        <v>9</v>
      </c>
      <c r="D12" s="177"/>
      <c r="E12" s="175">
        <f>SUM(E13:E21)</f>
        <v>3929847</v>
      </c>
      <c r="F12" s="175">
        <f>SUM(F13:F21)</f>
        <v>12788687</v>
      </c>
      <c r="G12" s="179">
        <f>SUM(G13:G21)</f>
        <v>8858840</v>
      </c>
    </row>
    <row r="13" spans="1:7" x14ac:dyDescent="0.2">
      <c r="C13" s="158" t="s">
        <v>41</v>
      </c>
      <c r="D13" s="157" t="s">
        <v>2</v>
      </c>
      <c r="E13" s="159">
        <v>80493</v>
      </c>
      <c r="F13" s="159">
        <v>80493</v>
      </c>
      <c r="G13" s="162">
        <f t="shared" ref="G13:G21" si="0">SUM(F13-E13)</f>
        <v>0</v>
      </c>
    </row>
    <row r="14" spans="1:7" x14ac:dyDescent="0.2">
      <c r="C14" s="158" t="s">
        <v>78</v>
      </c>
      <c r="D14" s="157" t="s">
        <v>2</v>
      </c>
      <c r="E14" s="159">
        <v>901564</v>
      </c>
      <c r="F14" s="159">
        <v>901564</v>
      </c>
      <c r="G14" s="162">
        <f t="shared" si="0"/>
        <v>0</v>
      </c>
    </row>
    <row r="15" spans="1:7" x14ac:dyDescent="0.2">
      <c r="C15" s="158" t="s">
        <v>79</v>
      </c>
      <c r="D15" s="157" t="s">
        <v>2</v>
      </c>
      <c r="E15" s="159">
        <v>742080</v>
      </c>
      <c r="F15" s="159">
        <v>742080</v>
      </c>
      <c r="G15" s="162">
        <f t="shared" si="0"/>
        <v>0</v>
      </c>
    </row>
    <row r="16" spans="1:7" x14ac:dyDescent="0.2">
      <c r="C16" s="158" t="s">
        <v>80</v>
      </c>
      <c r="D16" s="157" t="s">
        <v>2</v>
      </c>
      <c r="E16" s="159">
        <v>969000</v>
      </c>
      <c r="F16" s="159">
        <v>969000</v>
      </c>
      <c r="G16" s="162">
        <f t="shared" si="0"/>
        <v>0</v>
      </c>
    </row>
    <row r="17" spans="1:8" x14ac:dyDescent="0.2">
      <c r="C17" s="158" t="s">
        <v>81</v>
      </c>
      <c r="D17" s="157" t="s">
        <v>2</v>
      </c>
      <c r="E17" s="159">
        <v>6000</v>
      </c>
      <c r="F17" s="159">
        <v>6000</v>
      </c>
      <c r="G17" s="162">
        <f t="shared" si="0"/>
        <v>0</v>
      </c>
    </row>
    <row r="18" spans="1:8" x14ac:dyDescent="0.2">
      <c r="C18" s="158" t="s">
        <v>47</v>
      </c>
      <c r="D18" s="157" t="s">
        <v>2</v>
      </c>
      <c r="E18" s="159">
        <v>28560</v>
      </c>
      <c r="F18" s="159">
        <v>0</v>
      </c>
      <c r="G18" s="162">
        <f t="shared" si="0"/>
        <v>-28560</v>
      </c>
    </row>
    <row r="19" spans="1:8" x14ac:dyDescent="0.2">
      <c r="C19" s="158" t="s">
        <v>82</v>
      </c>
      <c r="D19" s="157" t="s">
        <v>10</v>
      </c>
      <c r="E19" s="159">
        <v>1166000</v>
      </c>
      <c r="F19" s="159">
        <v>1166000</v>
      </c>
      <c r="G19" s="162">
        <f t="shared" si="0"/>
        <v>0</v>
      </c>
    </row>
    <row r="20" spans="1:8" x14ac:dyDescent="0.2">
      <c r="C20" s="158" t="s">
        <v>83</v>
      </c>
      <c r="D20" s="157" t="s">
        <v>10</v>
      </c>
      <c r="E20" s="159">
        <v>36150</v>
      </c>
      <c r="F20" s="159">
        <v>74200</v>
      </c>
      <c r="G20" s="162">
        <f t="shared" si="0"/>
        <v>38050</v>
      </c>
      <c r="H20" s="7"/>
    </row>
    <row r="21" spans="1:8" x14ac:dyDescent="0.2">
      <c r="C21" s="158" t="s">
        <v>84</v>
      </c>
      <c r="D21" s="157" t="s">
        <v>2</v>
      </c>
      <c r="E21" s="163">
        <v>0</v>
      </c>
      <c r="F21" s="159">
        <v>8849350</v>
      </c>
      <c r="G21" s="162">
        <f t="shared" si="0"/>
        <v>8849350</v>
      </c>
      <c r="H21" s="7"/>
    </row>
    <row r="22" spans="1:8" ht="15" customHeight="1" x14ac:dyDescent="0.2">
      <c r="A22" s="6"/>
      <c r="B22" s="6"/>
      <c r="C22" s="173" t="s">
        <v>52</v>
      </c>
      <c r="D22" s="177"/>
      <c r="E22" s="175">
        <f>SUM(E23:E24)</f>
        <v>188956</v>
      </c>
      <c r="F22" s="175">
        <f>SUM(F23:F24)</f>
        <v>189837</v>
      </c>
      <c r="G22" s="179">
        <f>SUM(G23:G24)</f>
        <v>881</v>
      </c>
    </row>
    <row r="23" spans="1:8" x14ac:dyDescent="0.2">
      <c r="C23" s="158" t="s">
        <v>60</v>
      </c>
      <c r="D23" s="157" t="s">
        <v>2</v>
      </c>
      <c r="E23" s="159">
        <v>25901</v>
      </c>
      <c r="F23" s="159">
        <v>25901</v>
      </c>
      <c r="G23" s="161">
        <f>SUM(F23-E23)</f>
        <v>0</v>
      </c>
    </row>
    <row r="24" spans="1:8" x14ac:dyDescent="0.2">
      <c r="C24" s="158" t="s">
        <v>19</v>
      </c>
      <c r="D24" s="157"/>
      <c r="E24" s="159">
        <v>163055</v>
      </c>
      <c r="F24" s="159">
        <v>163936</v>
      </c>
      <c r="G24" s="161">
        <f>SUM(F24-E24)</f>
        <v>881</v>
      </c>
    </row>
    <row r="25" spans="1:8" ht="15" customHeight="1" x14ac:dyDescent="0.2">
      <c r="A25" s="6"/>
      <c r="B25" s="6"/>
      <c r="C25" s="173" t="s">
        <v>53</v>
      </c>
      <c r="D25" s="177"/>
      <c r="E25" s="175">
        <f>SUM(E26:E43)</f>
        <v>128047669</v>
      </c>
      <c r="F25" s="175">
        <f>SUM(F26:F43)</f>
        <v>136428076</v>
      </c>
      <c r="G25" s="179">
        <f>SUM(G26:G43)</f>
        <v>8380407</v>
      </c>
    </row>
    <row r="26" spans="1:8" x14ac:dyDescent="0.2">
      <c r="C26" s="158" t="s">
        <v>59</v>
      </c>
      <c r="D26" s="157" t="s">
        <v>7</v>
      </c>
      <c r="E26" s="164">
        <v>62871</v>
      </c>
      <c r="F26" s="164">
        <v>62871</v>
      </c>
      <c r="G26" s="161">
        <f t="shared" ref="G26:G43" si="1">SUM(F26-E26)</f>
        <v>0</v>
      </c>
    </row>
    <row r="27" spans="1:8" x14ac:dyDescent="0.2">
      <c r="C27" s="158" t="s">
        <v>11</v>
      </c>
      <c r="D27" s="157" t="s">
        <v>7</v>
      </c>
      <c r="E27" s="164">
        <v>156133</v>
      </c>
      <c r="F27" s="164">
        <v>156133</v>
      </c>
      <c r="G27" s="161">
        <f t="shared" si="1"/>
        <v>0</v>
      </c>
    </row>
    <row r="28" spans="1:8" x14ac:dyDescent="0.2">
      <c r="C28" s="158" t="s">
        <v>12</v>
      </c>
      <c r="D28" s="157" t="s">
        <v>13</v>
      </c>
      <c r="E28" s="164">
        <v>8849350</v>
      </c>
      <c r="F28" s="164">
        <v>0</v>
      </c>
      <c r="G28" s="161">
        <f t="shared" si="1"/>
        <v>-8849350</v>
      </c>
    </row>
    <row r="29" spans="1:8" x14ac:dyDescent="0.2">
      <c r="C29" s="165" t="s">
        <v>14</v>
      </c>
      <c r="D29" s="166" t="s">
        <v>7</v>
      </c>
      <c r="E29" s="167">
        <v>2532</v>
      </c>
      <c r="F29" s="167">
        <v>2532</v>
      </c>
      <c r="G29" s="161">
        <f t="shared" si="1"/>
        <v>0</v>
      </c>
    </row>
    <row r="30" spans="1:8" x14ac:dyDescent="0.2">
      <c r="C30" s="158" t="s">
        <v>15</v>
      </c>
      <c r="D30" s="157" t="s">
        <v>7</v>
      </c>
      <c r="E30" s="164">
        <v>20000</v>
      </c>
      <c r="F30" s="164">
        <v>20000</v>
      </c>
      <c r="G30" s="161">
        <f t="shared" si="1"/>
        <v>0</v>
      </c>
    </row>
    <row r="31" spans="1:8" x14ac:dyDescent="0.2">
      <c r="C31" s="165" t="s">
        <v>54</v>
      </c>
      <c r="D31" s="166" t="s">
        <v>7</v>
      </c>
      <c r="E31" s="167">
        <v>6400000</v>
      </c>
      <c r="F31" s="167">
        <v>6400000</v>
      </c>
      <c r="G31" s="161">
        <f t="shared" si="1"/>
        <v>0</v>
      </c>
    </row>
    <row r="32" spans="1:8" x14ac:dyDescent="0.2">
      <c r="C32" s="165" t="s">
        <v>16</v>
      </c>
      <c r="D32" s="166" t="s">
        <v>7</v>
      </c>
      <c r="E32" s="167">
        <v>12100000</v>
      </c>
      <c r="F32" s="167">
        <v>12100000</v>
      </c>
      <c r="G32" s="161">
        <f t="shared" si="1"/>
        <v>0</v>
      </c>
    </row>
    <row r="33" spans="1:7" x14ac:dyDescent="0.2">
      <c r="C33" s="158" t="s">
        <v>17</v>
      </c>
      <c r="D33" s="157" t="s">
        <v>7</v>
      </c>
      <c r="E33" s="164">
        <v>6456000</v>
      </c>
      <c r="F33" s="164">
        <v>6456000</v>
      </c>
      <c r="G33" s="161">
        <f t="shared" si="1"/>
        <v>0</v>
      </c>
    </row>
    <row r="34" spans="1:7" x14ac:dyDescent="0.2">
      <c r="C34" s="158" t="s">
        <v>61</v>
      </c>
      <c r="D34" s="157" t="s">
        <v>7</v>
      </c>
      <c r="E34" s="164">
        <v>2281278</v>
      </c>
      <c r="F34" s="164">
        <v>2481278</v>
      </c>
      <c r="G34" s="161">
        <f t="shared" si="1"/>
        <v>200000</v>
      </c>
    </row>
    <row r="35" spans="1:7" x14ac:dyDescent="0.2">
      <c r="C35" s="158" t="s">
        <v>62</v>
      </c>
      <c r="D35" s="157" t="s">
        <v>7</v>
      </c>
      <c r="E35" s="164">
        <v>776376</v>
      </c>
      <c r="F35" s="164">
        <v>588849</v>
      </c>
      <c r="G35" s="161">
        <f t="shared" si="1"/>
        <v>-187527</v>
      </c>
    </row>
    <row r="36" spans="1:7" x14ac:dyDescent="0.2">
      <c r="C36" s="158" t="s">
        <v>63</v>
      </c>
      <c r="D36" s="157" t="s">
        <v>7</v>
      </c>
      <c r="E36" s="164">
        <v>90187430</v>
      </c>
      <c r="F36" s="164">
        <v>90187430</v>
      </c>
      <c r="G36" s="161">
        <f t="shared" si="1"/>
        <v>0</v>
      </c>
    </row>
    <row r="37" spans="1:7" x14ac:dyDescent="0.2">
      <c r="C37" s="158" t="s">
        <v>18</v>
      </c>
      <c r="D37" s="157" t="s">
        <v>7</v>
      </c>
      <c r="E37" s="164">
        <v>89430</v>
      </c>
      <c r="F37" s="164">
        <v>89430</v>
      </c>
      <c r="G37" s="161">
        <f t="shared" si="1"/>
        <v>0</v>
      </c>
    </row>
    <row r="38" spans="1:7" x14ac:dyDescent="0.2">
      <c r="C38" s="158" t="s">
        <v>64</v>
      </c>
      <c r="D38" s="157" t="s">
        <v>7</v>
      </c>
      <c r="E38" s="164">
        <v>203120</v>
      </c>
      <c r="F38" s="164">
        <v>203120</v>
      </c>
      <c r="G38" s="161">
        <f t="shared" si="1"/>
        <v>0</v>
      </c>
    </row>
    <row r="39" spans="1:7" x14ac:dyDescent="0.2">
      <c r="C39" s="158" t="s">
        <v>65</v>
      </c>
      <c r="D39" s="157" t="s">
        <v>7</v>
      </c>
      <c r="E39" s="164">
        <v>151680</v>
      </c>
      <c r="F39" s="164">
        <v>151680</v>
      </c>
      <c r="G39" s="161">
        <f t="shared" si="1"/>
        <v>0</v>
      </c>
    </row>
    <row r="40" spans="1:7" x14ac:dyDescent="0.2">
      <c r="C40" s="158" t="s">
        <v>66</v>
      </c>
      <c r="D40" s="157" t="s">
        <v>7</v>
      </c>
      <c r="E40" s="164">
        <v>310930</v>
      </c>
      <c r="F40" s="164">
        <v>310930</v>
      </c>
      <c r="G40" s="161">
        <f t="shared" si="1"/>
        <v>0</v>
      </c>
    </row>
    <row r="41" spans="1:7" x14ac:dyDescent="0.2">
      <c r="C41" s="158" t="s">
        <v>85</v>
      </c>
      <c r="D41" s="157" t="s">
        <v>7</v>
      </c>
      <c r="E41" s="164">
        <v>0</v>
      </c>
      <c r="F41" s="164">
        <v>17000000</v>
      </c>
      <c r="G41" s="161">
        <f t="shared" si="1"/>
        <v>17000000</v>
      </c>
    </row>
    <row r="42" spans="1:7" x14ac:dyDescent="0.2">
      <c r="C42" s="158" t="s">
        <v>86</v>
      </c>
      <c r="D42" s="157" t="s">
        <v>7</v>
      </c>
      <c r="E42" s="164">
        <v>0</v>
      </c>
      <c r="F42" s="164">
        <v>217284</v>
      </c>
      <c r="G42" s="161">
        <f t="shared" si="1"/>
        <v>217284</v>
      </c>
    </row>
    <row r="43" spans="1:7" x14ac:dyDescent="0.2">
      <c r="C43" s="158" t="s">
        <v>19</v>
      </c>
      <c r="D43" s="157"/>
      <c r="E43" s="164">
        <v>539</v>
      </c>
      <c r="F43" s="164">
        <v>539</v>
      </c>
      <c r="G43" s="161">
        <f t="shared" si="1"/>
        <v>0</v>
      </c>
    </row>
    <row r="44" spans="1:7" ht="15" customHeight="1" x14ac:dyDescent="0.2">
      <c r="A44" s="6"/>
      <c r="B44" s="6"/>
      <c r="C44" s="173" t="s">
        <v>20</v>
      </c>
      <c r="D44" s="177"/>
      <c r="E44" s="175">
        <f>SUM(E45:E58)</f>
        <v>3260425</v>
      </c>
      <c r="F44" s="175">
        <f>SUM(F45:F58)</f>
        <v>3396610</v>
      </c>
      <c r="G44" s="179">
        <f>SUM(F44-E44)</f>
        <v>136185</v>
      </c>
    </row>
    <row r="45" spans="1:7" x14ac:dyDescent="0.2">
      <c r="C45" s="158" t="s">
        <v>67</v>
      </c>
      <c r="D45" s="157" t="s">
        <v>21</v>
      </c>
      <c r="E45" s="159">
        <v>301785</v>
      </c>
      <c r="F45" s="159">
        <v>301785</v>
      </c>
      <c r="G45" s="161">
        <f t="shared" ref="G45:G64" si="2">SUM(F45-E45)</f>
        <v>0</v>
      </c>
    </row>
    <row r="46" spans="1:7" x14ac:dyDescent="0.2">
      <c r="C46" s="158" t="s">
        <v>47</v>
      </c>
      <c r="D46" s="157" t="s">
        <v>21</v>
      </c>
      <c r="E46" s="159">
        <v>6720</v>
      </c>
      <c r="F46" s="159">
        <v>0</v>
      </c>
      <c r="G46" s="161">
        <f t="shared" si="2"/>
        <v>-6720</v>
      </c>
    </row>
    <row r="47" spans="1:7" x14ac:dyDescent="0.2">
      <c r="C47" s="158" t="s">
        <v>22</v>
      </c>
      <c r="D47" s="157" t="s">
        <v>21</v>
      </c>
      <c r="E47" s="159">
        <v>17000</v>
      </c>
      <c r="F47" s="159">
        <v>17000</v>
      </c>
      <c r="G47" s="161">
        <f t="shared" si="2"/>
        <v>0</v>
      </c>
    </row>
    <row r="48" spans="1:7" x14ac:dyDescent="0.2">
      <c r="C48" s="158" t="s">
        <v>69</v>
      </c>
      <c r="D48" s="157" t="s">
        <v>21</v>
      </c>
      <c r="E48" s="159">
        <v>533900</v>
      </c>
      <c r="F48" s="159">
        <v>651190</v>
      </c>
      <c r="G48" s="161">
        <f t="shared" si="2"/>
        <v>117290</v>
      </c>
    </row>
    <row r="49" spans="1:7" x14ac:dyDescent="0.2">
      <c r="C49" s="158" t="s">
        <v>23</v>
      </c>
      <c r="D49" s="157" t="s">
        <v>21</v>
      </c>
      <c r="E49" s="159">
        <v>154945</v>
      </c>
      <c r="F49" s="159">
        <v>0</v>
      </c>
      <c r="G49" s="161">
        <f t="shared" si="2"/>
        <v>-154945</v>
      </c>
    </row>
    <row r="50" spans="1:7" x14ac:dyDescent="0.2">
      <c r="C50" s="158" t="s">
        <v>24</v>
      </c>
      <c r="D50" s="157" t="s">
        <v>21</v>
      </c>
      <c r="E50" s="159">
        <v>737120</v>
      </c>
      <c r="F50" s="159">
        <v>737120</v>
      </c>
      <c r="G50" s="161">
        <f t="shared" si="2"/>
        <v>0</v>
      </c>
    </row>
    <row r="51" spans="1:7" x14ac:dyDescent="0.2">
      <c r="C51" s="158" t="s">
        <v>25</v>
      </c>
      <c r="D51" s="157" t="s">
        <v>21</v>
      </c>
      <c r="E51" s="159">
        <v>257720</v>
      </c>
      <c r="F51" s="159">
        <v>277720</v>
      </c>
      <c r="G51" s="161">
        <f t="shared" si="2"/>
        <v>20000</v>
      </c>
    </row>
    <row r="52" spans="1:7" x14ac:dyDescent="0.2">
      <c r="C52" s="158" t="s">
        <v>26</v>
      </c>
      <c r="D52" s="157" t="s">
        <v>21</v>
      </c>
      <c r="E52" s="159">
        <v>492005</v>
      </c>
      <c r="F52" s="159">
        <v>492005</v>
      </c>
      <c r="G52" s="161">
        <f t="shared" si="2"/>
        <v>0</v>
      </c>
    </row>
    <row r="53" spans="1:7" x14ac:dyDescent="0.2">
      <c r="C53" s="158" t="s">
        <v>87</v>
      </c>
      <c r="D53" s="157" t="s">
        <v>21</v>
      </c>
      <c r="E53" s="159">
        <v>181350</v>
      </c>
      <c r="F53" s="159">
        <v>191350</v>
      </c>
      <c r="G53" s="161">
        <f t="shared" si="2"/>
        <v>10000</v>
      </c>
    </row>
    <row r="54" spans="1:7" x14ac:dyDescent="0.2">
      <c r="C54" s="158" t="s">
        <v>88</v>
      </c>
      <c r="D54" s="157" t="s">
        <v>21</v>
      </c>
      <c r="E54" s="159">
        <v>38160</v>
      </c>
      <c r="F54" s="159">
        <v>38160</v>
      </c>
      <c r="G54" s="161">
        <f t="shared" si="2"/>
        <v>0</v>
      </c>
    </row>
    <row r="55" spans="1:7" x14ac:dyDescent="0.2">
      <c r="C55" s="158" t="s">
        <v>89</v>
      </c>
      <c r="D55" s="157" t="s">
        <v>21</v>
      </c>
      <c r="E55" s="159">
        <v>73520</v>
      </c>
      <c r="F55" s="159">
        <v>79080</v>
      </c>
      <c r="G55" s="161">
        <f t="shared" si="2"/>
        <v>5560</v>
      </c>
    </row>
    <row r="56" spans="1:7" x14ac:dyDescent="0.2">
      <c r="C56" s="158" t="s">
        <v>90</v>
      </c>
      <c r="D56" s="157" t="s">
        <v>21</v>
      </c>
      <c r="E56" s="159">
        <v>192160</v>
      </c>
      <c r="F56" s="159">
        <v>192160</v>
      </c>
      <c r="G56" s="161">
        <f t="shared" si="2"/>
        <v>0</v>
      </c>
    </row>
    <row r="57" spans="1:7" x14ac:dyDescent="0.2">
      <c r="C57" s="158" t="s">
        <v>91</v>
      </c>
      <c r="D57" s="157" t="s">
        <v>21</v>
      </c>
      <c r="E57" s="159">
        <v>240920</v>
      </c>
      <c r="F57" s="159">
        <v>380920</v>
      </c>
      <c r="G57" s="161">
        <f t="shared" si="2"/>
        <v>140000</v>
      </c>
    </row>
    <row r="58" spans="1:7" x14ac:dyDescent="0.2">
      <c r="C58" s="158" t="s">
        <v>92</v>
      </c>
      <c r="D58" s="157" t="s">
        <v>21</v>
      </c>
      <c r="E58" s="159">
        <v>33120</v>
      </c>
      <c r="F58" s="159">
        <v>38120</v>
      </c>
      <c r="G58" s="161">
        <f t="shared" si="2"/>
        <v>5000</v>
      </c>
    </row>
    <row r="59" spans="1:7" ht="15" customHeight="1" x14ac:dyDescent="0.2">
      <c r="A59" s="6"/>
      <c r="B59" s="6"/>
      <c r="C59" s="173" t="s">
        <v>27</v>
      </c>
      <c r="D59" s="177"/>
      <c r="E59" s="175">
        <f>SUM(E60:E61)</f>
        <v>301785</v>
      </c>
      <c r="F59" s="175">
        <f>SUM(F60:F61)</f>
        <v>903885</v>
      </c>
      <c r="G59" s="179">
        <f t="shared" si="2"/>
        <v>602100</v>
      </c>
    </row>
    <row r="60" spans="1:7" x14ac:dyDescent="0.2">
      <c r="C60" s="180" t="s">
        <v>28</v>
      </c>
      <c r="D60" s="181" t="s">
        <v>7</v>
      </c>
      <c r="E60" s="164">
        <v>301785</v>
      </c>
      <c r="F60" s="164">
        <v>301785</v>
      </c>
      <c r="G60" s="182">
        <f t="shared" si="2"/>
        <v>0</v>
      </c>
    </row>
    <row r="61" spans="1:7" x14ac:dyDescent="0.2">
      <c r="C61" s="158" t="s">
        <v>93</v>
      </c>
      <c r="D61" s="157" t="s">
        <v>29</v>
      </c>
      <c r="E61" s="159">
        <v>0</v>
      </c>
      <c r="F61" s="159">
        <v>602100</v>
      </c>
      <c r="G61" s="161">
        <f t="shared" si="2"/>
        <v>602100</v>
      </c>
    </row>
    <row r="62" spans="1:7" ht="15.75" customHeight="1" x14ac:dyDescent="0.2">
      <c r="A62" s="6"/>
      <c r="B62" s="6"/>
      <c r="C62" s="173" t="s">
        <v>36</v>
      </c>
      <c r="D62" s="177"/>
      <c r="E62" s="175">
        <f>SUM(E63:E64)</f>
        <v>1138520</v>
      </c>
      <c r="F62" s="175">
        <f>SUM(F63:F64)</f>
        <v>52800</v>
      </c>
      <c r="G62" s="179">
        <f t="shared" si="2"/>
        <v>-1085720</v>
      </c>
    </row>
    <row r="63" spans="1:7" x14ac:dyDescent="0.2">
      <c r="C63" s="168" t="s">
        <v>71</v>
      </c>
      <c r="D63" s="169" t="s">
        <v>2</v>
      </c>
      <c r="E63" s="170">
        <v>1000000</v>
      </c>
      <c r="F63" s="170">
        <v>52800</v>
      </c>
      <c r="G63" s="161">
        <f t="shared" si="2"/>
        <v>-947200</v>
      </c>
    </row>
    <row r="64" spans="1:7" ht="13.5" thickBot="1" x14ac:dyDescent="0.25">
      <c r="C64" s="168" t="s">
        <v>94</v>
      </c>
      <c r="D64" s="171"/>
      <c r="E64" s="170">
        <v>138520</v>
      </c>
      <c r="F64" s="170">
        <v>0</v>
      </c>
      <c r="G64" s="172">
        <f t="shared" si="2"/>
        <v>-138520</v>
      </c>
    </row>
    <row r="65" spans="1:7" ht="20.25" customHeight="1" thickTop="1" thickBot="1" x14ac:dyDescent="0.25">
      <c r="C65" s="290" t="s">
        <v>31</v>
      </c>
      <c r="D65" s="291"/>
      <c r="E65" s="292">
        <f>SUM(E62+E59+E44+E25+E22+E12+E10+E8+E5)</f>
        <v>138457099</v>
      </c>
      <c r="F65" s="292">
        <f>SUM(F62+F59+F44+F25+F22+F12+F10+F8+F5)</f>
        <v>156332272</v>
      </c>
      <c r="G65" s="293">
        <f>SUM(G62+G59+G44+G25+G22+G12+G10+G8+G5)</f>
        <v>17875173</v>
      </c>
    </row>
    <row r="66" spans="1:7" x14ac:dyDescent="0.2">
      <c r="C66" s="2"/>
      <c r="D66" s="2"/>
      <c r="E66" s="3"/>
      <c r="F66" s="3"/>
      <c r="G66" s="4"/>
    </row>
    <row r="68" spans="1:7" ht="13.5" thickBot="1" x14ac:dyDescent="0.25">
      <c r="C68" s="222" t="s">
        <v>575</v>
      </c>
      <c r="D68" s="125"/>
      <c r="E68" s="125"/>
      <c r="F68" s="125"/>
    </row>
    <row r="69" spans="1:7" ht="26.25" thickBot="1" x14ac:dyDescent="0.25">
      <c r="A69" s="6"/>
      <c r="B69" s="6"/>
      <c r="C69" s="183" t="s">
        <v>95</v>
      </c>
      <c r="D69" s="184" t="s">
        <v>73</v>
      </c>
      <c r="E69" s="184" t="s">
        <v>74</v>
      </c>
      <c r="F69" s="185" t="s">
        <v>75</v>
      </c>
    </row>
    <row r="70" spans="1:7" ht="18" customHeight="1" x14ac:dyDescent="0.2">
      <c r="C70" s="186" t="s">
        <v>96</v>
      </c>
      <c r="D70" s="187">
        <v>11000</v>
      </c>
      <c r="E70" s="187">
        <v>11000</v>
      </c>
      <c r="F70" s="188">
        <f t="shared" ref="F70:F75" si="3">SUM(E70-D70)</f>
        <v>0</v>
      </c>
    </row>
    <row r="71" spans="1:7" ht="18" customHeight="1" x14ac:dyDescent="0.2">
      <c r="C71" s="189" t="s">
        <v>97</v>
      </c>
      <c r="D71" s="190">
        <v>2640000</v>
      </c>
      <c r="E71" s="190">
        <v>2640000</v>
      </c>
      <c r="F71" s="191">
        <f t="shared" si="3"/>
        <v>0</v>
      </c>
    </row>
    <row r="72" spans="1:7" ht="18" customHeight="1" x14ac:dyDescent="0.2">
      <c r="C72" s="189" t="s">
        <v>98</v>
      </c>
      <c r="D72" s="190">
        <v>1000000</v>
      </c>
      <c r="E72" s="190">
        <v>50009</v>
      </c>
      <c r="F72" s="191">
        <f t="shared" si="3"/>
        <v>-949991</v>
      </c>
    </row>
    <row r="73" spans="1:7" ht="18" customHeight="1" x14ac:dyDescent="0.2">
      <c r="C73" s="189" t="s">
        <v>99</v>
      </c>
      <c r="D73" s="190">
        <v>2667983</v>
      </c>
      <c r="E73" s="190">
        <v>2667983</v>
      </c>
      <c r="F73" s="191">
        <f t="shared" si="3"/>
        <v>0</v>
      </c>
    </row>
    <row r="74" spans="1:7" ht="18" customHeight="1" x14ac:dyDescent="0.2">
      <c r="C74" s="189" t="s">
        <v>100</v>
      </c>
      <c r="D74" s="190">
        <v>1000</v>
      </c>
      <c r="E74" s="190">
        <v>0</v>
      </c>
      <c r="F74" s="191">
        <f t="shared" si="3"/>
        <v>-1000</v>
      </c>
    </row>
    <row r="75" spans="1:7" ht="18" customHeight="1" thickBot="1" x14ac:dyDescent="0.25">
      <c r="C75" s="192" t="s">
        <v>101</v>
      </c>
      <c r="D75" s="193">
        <v>0</v>
      </c>
      <c r="E75" s="193">
        <v>144800</v>
      </c>
      <c r="F75" s="194">
        <f t="shared" si="3"/>
        <v>144800</v>
      </c>
      <c r="G75" s="2"/>
    </row>
    <row r="76" spans="1:7" ht="18" customHeight="1" thickTop="1" thickBot="1" x14ac:dyDescent="0.25">
      <c r="C76" s="294" t="s">
        <v>31</v>
      </c>
      <c r="D76" s="295">
        <f>SUM(D70:D75)</f>
        <v>6319983</v>
      </c>
      <c r="E76" s="295">
        <f>SUM(E70:E75)</f>
        <v>5513792</v>
      </c>
      <c r="F76" s="296">
        <f>SUM(F70:F75)</f>
        <v>-806191</v>
      </c>
    </row>
    <row r="78" spans="1:7" x14ac:dyDescent="0.2">
      <c r="C78" s="8"/>
      <c r="D78" s="8"/>
      <c r="E78" s="9"/>
    </row>
    <row r="79" spans="1:7" x14ac:dyDescent="0.2">
      <c r="C79" s="8"/>
      <c r="D79" s="8"/>
      <c r="E79" s="9"/>
    </row>
  </sheetData>
  <mergeCells count="1">
    <mergeCell ref="C2:G2"/>
  </mergeCells>
  <pageMargins left="0.7" right="0.7" top="0.75" bottom="0.75" header="0.3" footer="0.3"/>
  <headerFooter>
    <oddFooter>&amp;L_x000D_&amp;1#&amp;"Calibri"&amp;10&amp;K000000 Interné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74"/>
  <sheetViews>
    <sheetView workbookViewId="0">
      <selection activeCell="B73" sqref="B73:E73"/>
    </sheetView>
  </sheetViews>
  <sheetFormatPr defaultColWidth="8.85546875" defaultRowHeight="12.75" x14ac:dyDescent="0.2"/>
  <cols>
    <col min="1" max="1" width="8.85546875" style="125"/>
    <col min="2" max="2" width="55.28515625" style="125" bestFit="1" customWidth="1"/>
    <col min="3" max="4" width="15.28515625" style="125" bestFit="1" customWidth="1"/>
    <col min="5" max="5" width="16.7109375" style="125" bestFit="1" customWidth="1"/>
    <col min="6" max="16384" width="8.85546875" style="125"/>
  </cols>
  <sheetData>
    <row r="2" spans="2:6" ht="48" customHeight="1" x14ac:dyDescent="0.2">
      <c r="B2" s="324" t="s">
        <v>558</v>
      </c>
      <c r="C2" s="327"/>
      <c r="D2" s="327"/>
      <c r="E2" s="327"/>
      <c r="F2" s="327"/>
    </row>
    <row r="3" spans="2:6" ht="13.5" thickBot="1" x14ac:dyDescent="0.25"/>
    <row r="4" spans="2:6" ht="25.9" customHeight="1" x14ac:dyDescent="0.2">
      <c r="B4" s="69"/>
      <c r="C4" s="325" t="s">
        <v>74</v>
      </c>
      <c r="D4" s="325" t="s">
        <v>103</v>
      </c>
      <c r="E4" s="325" t="s">
        <v>104</v>
      </c>
    </row>
    <row r="5" spans="2:6" ht="13.5" thickBot="1" x14ac:dyDescent="0.25">
      <c r="B5" s="151" t="s">
        <v>102</v>
      </c>
      <c r="C5" s="326"/>
      <c r="D5" s="326"/>
      <c r="E5" s="326"/>
    </row>
    <row r="6" spans="2:6" ht="13.5" thickBot="1" x14ac:dyDescent="0.25">
      <c r="B6" s="73" t="s">
        <v>3</v>
      </c>
      <c r="C6" s="148">
        <v>52087.1</v>
      </c>
      <c r="D6" s="138">
        <v>52087.1</v>
      </c>
      <c r="E6" s="120">
        <v>0</v>
      </c>
    </row>
    <row r="7" spans="2:6" ht="13.5" thickBot="1" x14ac:dyDescent="0.25">
      <c r="B7" s="75" t="s">
        <v>105</v>
      </c>
      <c r="C7" s="135">
        <v>50355.199999999997</v>
      </c>
      <c r="D7" s="132">
        <v>50364.4</v>
      </c>
      <c r="E7" s="78">
        <v>9.1999999999999993</v>
      </c>
    </row>
    <row r="8" spans="2:6" ht="13.5" thickBot="1" x14ac:dyDescent="0.25">
      <c r="B8" s="80" t="s">
        <v>106</v>
      </c>
      <c r="C8" s="140">
        <v>1731.9</v>
      </c>
      <c r="D8" s="149">
        <v>1722.7</v>
      </c>
      <c r="E8" s="78">
        <v>-9.1999999999999993</v>
      </c>
    </row>
    <row r="9" spans="2:6" ht="13.5" thickBot="1" x14ac:dyDescent="0.25">
      <c r="B9" s="73" t="s">
        <v>6</v>
      </c>
      <c r="C9" s="122">
        <v>0</v>
      </c>
      <c r="D9" s="138">
        <v>303752.7</v>
      </c>
      <c r="E9" s="139">
        <v>303752.7</v>
      </c>
    </row>
    <row r="10" spans="2:6" ht="13.5" thickBot="1" x14ac:dyDescent="0.25">
      <c r="B10" s="80" t="s">
        <v>107</v>
      </c>
      <c r="C10" s="83">
        <v>0</v>
      </c>
      <c r="D10" s="149">
        <v>91759.5</v>
      </c>
      <c r="E10" s="133">
        <v>91759.5</v>
      </c>
    </row>
    <row r="11" spans="2:6" ht="13.5" thickBot="1" x14ac:dyDescent="0.25">
      <c r="B11" s="80" t="s">
        <v>108</v>
      </c>
      <c r="C11" s="83">
        <v>0</v>
      </c>
      <c r="D11" s="149">
        <v>6250.1</v>
      </c>
      <c r="E11" s="133">
        <v>6250.1</v>
      </c>
    </row>
    <row r="12" spans="2:6" ht="13.5" thickBot="1" x14ac:dyDescent="0.25">
      <c r="B12" s="80" t="s">
        <v>109</v>
      </c>
      <c r="C12" s="83">
        <v>0</v>
      </c>
      <c r="D12" s="149">
        <v>22483</v>
      </c>
      <c r="E12" s="133">
        <v>22483</v>
      </c>
    </row>
    <row r="13" spans="2:6" ht="13.5" thickBot="1" x14ac:dyDescent="0.25">
      <c r="B13" s="80" t="s">
        <v>110</v>
      </c>
      <c r="C13" s="83">
        <v>0</v>
      </c>
      <c r="D13" s="149">
        <v>18442.2</v>
      </c>
      <c r="E13" s="133">
        <v>18442.2</v>
      </c>
    </row>
    <row r="14" spans="2:6" ht="13.5" thickBot="1" x14ac:dyDescent="0.25">
      <c r="B14" s="80" t="s">
        <v>111</v>
      </c>
      <c r="C14" s="83">
        <v>0</v>
      </c>
      <c r="D14" s="149">
        <v>9866.9</v>
      </c>
      <c r="E14" s="133">
        <v>9866.9</v>
      </c>
    </row>
    <row r="15" spans="2:6" ht="13.5" thickBot="1" x14ac:dyDescent="0.25">
      <c r="B15" s="80" t="s">
        <v>112</v>
      </c>
      <c r="C15" s="83">
        <v>0</v>
      </c>
      <c r="D15" s="149">
        <v>24126.9</v>
      </c>
      <c r="E15" s="133">
        <v>24126.9</v>
      </c>
    </row>
    <row r="16" spans="2:6" ht="13.5" thickBot="1" x14ac:dyDescent="0.25">
      <c r="B16" s="80" t="s">
        <v>113</v>
      </c>
      <c r="C16" s="83">
        <v>0</v>
      </c>
      <c r="D16" s="149">
        <v>130824.1</v>
      </c>
      <c r="E16" s="133">
        <v>130824.1</v>
      </c>
    </row>
    <row r="17" spans="2:5" ht="13.5" thickBot="1" x14ac:dyDescent="0.25">
      <c r="B17" s="73" t="s">
        <v>8</v>
      </c>
      <c r="C17" s="148">
        <v>33300.1</v>
      </c>
      <c r="D17" s="138">
        <v>33300.1</v>
      </c>
      <c r="E17" s="120">
        <v>0</v>
      </c>
    </row>
    <row r="18" spans="2:5" ht="13.5" thickBot="1" x14ac:dyDescent="0.25">
      <c r="B18" s="75" t="s">
        <v>114</v>
      </c>
      <c r="C18" s="135">
        <v>33300.1</v>
      </c>
      <c r="D18" s="132">
        <v>33300.1</v>
      </c>
      <c r="E18" s="74">
        <v>0</v>
      </c>
    </row>
    <row r="19" spans="2:5" ht="13.5" thickBot="1" x14ac:dyDescent="0.25">
      <c r="B19" s="73" t="s">
        <v>9</v>
      </c>
      <c r="C19" s="148">
        <v>424506.6</v>
      </c>
      <c r="D19" s="138">
        <v>624203.69999999995</v>
      </c>
      <c r="E19" s="139">
        <v>199697.1</v>
      </c>
    </row>
    <row r="20" spans="2:5" ht="13.5" thickBot="1" x14ac:dyDescent="0.25">
      <c r="B20" s="80" t="s">
        <v>115</v>
      </c>
      <c r="C20" s="140">
        <v>2671.9</v>
      </c>
      <c r="D20" s="149">
        <v>2671.9</v>
      </c>
      <c r="E20" s="78">
        <v>0</v>
      </c>
    </row>
    <row r="21" spans="2:5" ht="13.5" thickBot="1" x14ac:dyDescent="0.25">
      <c r="B21" s="80" t="s">
        <v>116</v>
      </c>
      <c r="C21" s="140">
        <v>29926.400000000001</v>
      </c>
      <c r="D21" s="149">
        <v>29926.400000000001</v>
      </c>
      <c r="E21" s="78">
        <v>0</v>
      </c>
    </row>
    <row r="22" spans="2:5" ht="13.5" thickBot="1" x14ac:dyDescent="0.25">
      <c r="B22" s="75" t="s">
        <v>117</v>
      </c>
      <c r="C22" s="135">
        <v>24632.5</v>
      </c>
      <c r="D22" s="132">
        <v>24632.5</v>
      </c>
      <c r="E22" s="85">
        <v>0</v>
      </c>
    </row>
    <row r="23" spans="2:5" ht="13.5" thickBot="1" x14ac:dyDescent="0.25">
      <c r="B23" s="80" t="s">
        <v>118</v>
      </c>
      <c r="C23" s="140">
        <v>32164.9</v>
      </c>
      <c r="D23" s="149">
        <v>194171.2</v>
      </c>
      <c r="E23" s="133">
        <v>162006.29999999999</v>
      </c>
    </row>
    <row r="24" spans="2:5" ht="13.5" thickBot="1" x14ac:dyDescent="0.25">
      <c r="B24" s="80" t="s">
        <v>119</v>
      </c>
      <c r="C24" s="83">
        <v>199.2</v>
      </c>
      <c r="D24" s="149">
        <v>36447</v>
      </c>
      <c r="E24" s="133">
        <v>36247.800000000003</v>
      </c>
    </row>
    <row r="25" spans="2:5" ht="13.5" thickBot="1" x14ac:dyDescent="0.25">
      <c r="B25" s="80" t="s">
        <v>120</v>
      </c>
      <c r="C25" s="140">
        <v>38704.1</v>
      </c>
      <c r="D25" s="149">
        <v>38704.1</v>
      </c>
      <c r="E25" s="78">
        <v>0</v>
      </c>
    </row>
    <row r="26" spans="2:5" ht="13.5" thickBot="1" x14ac:dyDescent="0.25">
      <c r="B26" s="80" t="s">
        <v>121</v>
      </c>
      <c r="C26" s="140">
        <v>2463</v>
      </c>
      <c r="D26" s="149">
        <v>3852.2</v>
      </c>
      <c r="E26" s="133">
        <v>1389.2</v>
      </c>
    </row>
    <row r="27" spans="2:5" ht="13.5" thickBot="1" x14ac:dyDescent="0.25">
      <c r="B27" s="80" t="s">
        <v>122</v>
      </c>
      <c r="C27" s="140">
        <v>293744.59999999998</v>
      </c>
      <c r="D27" s="149">
        <v>293798.40000000002</v>
      </c>
      <c r="E27" s="78">
        <v>53.8</v>
      </c>
    </row>
    <row r="28" spans="2:5" ht="13.5" thickBot="1" x14ac:dyDescent="0.25">
      <c r="B28" s="73" t="s">
        <v>52</v>
      </c>
      <c r="C28" s="122">
        <v>6301.4</v>
      </c>
      <c r="D28" s="123">
        <v>859.6</v>
      </c>
      <c r="E28" s="139">
        <v>-5441.4</v>
      </c>
    </row>
    <row r="29" spans="2:5" ht="13.5" thickBot="1" x14ac:dyDescent="0.25">
      <c r="B29" s="75" t="s">
        <v>123</v>
      </c>
      <c r="C29" s="92">
        <v>859.7</v>
      </c>
      <c r="D29" s="93">
        <v>859</v>
      </c>
      <c r="E29" s="85">
        <v>0</v>
      </c>
    </row>
    <row r="30" spans="2:5" ht="13.5" thickBot="1" x14ac:dyDescent="0.25">
      <c r="B30" s="75" t="s">
        <v>124</v>
      </c>
      <c r="C30" s="92">
        <v>5441.7</v>
      </c>
      <c r="D30" s="152"/>
      <c r="E30" s="141"/>
    </row>
    <row r="31" spans="2:5" ht="13.5" thickBot="1" x14ac:dyDescent="0.25">
      <c r="B31" s="73" t="s">
        <v>53</v>
      </c>
      <c r="C31" s="148">
        <v>4528582.5999999996</v>
      </c>
      <c r="D31" s="138">
        <v>4594321.0999999996</v>
      </c>
      <c r="E31" s="139">
        <v>65738.5</v>
      </c>
    </row>
    <row r="32" spans="2:5" ht="13.5" thickBot="1" x14ac:dyDescent="0.25">
      <c r="B32" s="80" t="s">
        <v>125</v>
      </c>
      <c r="C32" s="140">
        <v>401646.4</v>
      </c>
      <c r="D32" s="149">
        <v>401646.4</v>
      </c>
      <c r="E32" s="78">
        <v>0</v>
      </c>
    </row>
    <row r="33" spans="2:5" ht="13.5" thickBot="1" x14ac:dyDescent="0.25">
      <c r="B33" s="80" t="s">
        <v>126</v>
      </c>
      <c r="C33" s="140">
        <v>212441.1</v>
      </c>
      <c r="D33" s="149">
        <v>212441.1</v>
      </c>
      <c r="E33" s="78">
        <v>0</v>
      </c>
    </row>
    <row r="34" spans="2:5" ht="13.5" thickBot="1" x14ac:dyDescent="0.25">
      <c r="B34" s="80" t="s">
        <v>127</v>
      </c>
      <c r="C34" s="135">
        <v>214300.5</v>
      </c>
      <c r="D34" s="132">
        <v>214300.5</v>
      </c>
      <c r="E34" s="85">
        <v>0</v>
      </c>
    </row>
    <row r="35" spans="2:5" ht="13.5" thickBot="1" x14ac:dyDescent="0.25">
      <c r="B35" s="80" t="s">
        <v>128</v>
      </c>
      <c r="C35" s="135">
        <v>2993674.2</v>
      </c>
      <c r="D35" s="132">
        <v>2993674.2</v>
      </c>
      <c r="E35" s="85">
        <v>0</v>
      </c>
    </row>
    <row r="36" spans="2:5" ht="13.5" thickBot="1" x14ac:dyDescent="0.25">
      <c r="B36" s="80" t="s">
        <v>129</v>
      </c>
      <c r="C36" s="135">
        <v>7212.5</v>
      </c>
      <c r="D36" s="132">
        <v>7212.5</v>
      </c>
      <c r="E36" s="85">
        <v>0</v>
      </c>
    </row>
    <row r="37" spans="2:5" ht="13.5" thickBot="1" x14ac:dyDescent="0.25">
      <c r="B37" s="80" t="s">
        <v>130</v>
      </c>
      <c r="C37" s="135">
        <v>564296.6</v>
      </c>
      <c r="D37" s="132">
        <v>564296.6</v>
      </c>
      <c r="E37" s="85">
        <v>0</v>
      </c>
    </row>
    <row r="38" spans="2:5" ht="13.5" thickBot="1" x14ac:dyDescent="0.25">
      <c r="B38" s="80" t="s">
        <v>131</v>
      </c>
      <c r="C38" s="135">
        <v>2968.3</v>
      </c>
      <c r="D38" s="132">
        <v>2982.2</v>
      </c>
      <c r="E38" s="85">
        <v>13.9</v>
      </c>
    </row>
    <row r="39" spans="2:5" ht="13.5" thickBot="1" x14ac:dyDescent="0.25">
      <c r="B39" s="80" t="s">
        <v>132</v>
      </c>
      <c r="C39" s="135">
        <v>6742</v>
      </c>
      <c r="D39" s="132">
        <v>19356</v>
      </c>
      <c r="E39" s="142">
        <v>12614</v>
      </c>
    </row>
    <row r="40" spans="2:5" ht="13.5" thickBot="1" x14ac:dyDescent="0.25">
      <c r="B40" s="80" t="s">
        <v>133</v>
      </c>
      <c r="C40" s="135">
        <v>82363.3</v>
      </c>
      <c r="D40" s="132">
        <v>135474</v>
      </c>
      <c r="E40" s="142">
        <v>53110.7</v>
      </c>
    </row>
    <row r="41" spans="2:5" ht="13.5" thickBot="1" x14ac:dyDescent="0.25">
      <c r="B41" s="80" t="s">
        <v>134</v>
      </c>
      <c r="C41" s="135">
        <v>19546.2</v>
      </c>
      <c r="D41" s="132">
        <v>19546.2</v>
      </c>
      <c r="E41" s="85">
        <v>0</v>
      </c>
    </row>
    <row r="42" spans="2:5" ht="13.5" thickBot="1" x14ac:dyDescent="0.25">
      <c r="B42" s="80" t="s">
        <v>135</v>
      </c>
      <c r="C42" s="135">
        <v>5034.8999999999996</v>
      </c>
      <c r="D42" s="132">
        <v>5034.8999999999996</v>
      </c>
      <c r="E42" s="85">
        <v>0</v>
      </c>
    </row>
    <row r="43" spans="2:5" ht="13.5" thickBot="1" x14ac:dyDescent="0.25">
      <c r="B43" s="80" t="s">
        <v>136</v>
      </c>
      <c r="C43" s="135">
        <v>10321</v>
      </c>
      <c r="D43" s="132">
        <v>10321</v>
      </c>
      <c r="E43" s="85">
        <v>0</v>
      </c>
    </row>
    <row r="44" spans="2:5" ht="13.5" thickBot="1" x14ac:dyDescent="0.25">
      <c r="B44" s="80" t="s">
        <v>137</v>
      </c>
      <c r="C44" s="135">
        <v>5182.7</v>
      </c>
      <c r="D44" s="132">
        <v>5182.7</v>
      </c>
      <c r="E44" s="85">
        <v>0</v>
      </c>
    </row>
    <row r="45" spans="2:5" ht="13.5" thickBot="1" x14ac:dyDescent="0.25">
      <c r="B45" s="80" t="s">
        <v>138</v>
      </c>
      <c r="C45" s="135">
        <v>2086.9</v>
      </c>
      <c r="D45" s="132">
        <v>2086.9</v>
      </c>
      <c r="E45" s="85">
        <v>0</v>
      </c>
    </row>
    <row r="46" spans="2:5" ht="13.5" thickBot="1" x14ac:dyDescent="0.25">
      <c r="B46" s="80" t="s">
        <v>139</v>
      </c>
      <c r="C46" s="92">
        <v>84.1</v>
      </c>
      <c r="D46" s="93">
        <v>84.1</v>
      </c>
      <c r="E46" s="85" t="s">
        <v>140</v>
      </c>
    </row>
    <row r="47" spans="2:5" ht="13.5" thickBot="1" x14ac:dyDescent="0.25">
      <c r="B47" s="80" t="s">
        <v>141</v>
      </c>
      <c r="C47" s="83">
        <v>663.9</v>
      </c>
      <c r="D47" s="84">
        <v>663.9</v>
      </c>
      <c r="E47" s="78">
        <v>0</v>
      </c>
    </row>
    <row r="48" spans="2:5" ht="13.5" thickBot="1" x14ac:dyDescent="0.25">
      <c r="B48" s="80" t="s">
        <v>142</v>
      </c>
      <c r="C48" s="92">
        <v>17.899999999999999</v>
      </c>
      <c r="D48" s="93">
        <v>17.899999999999999</v>
      </c>
      <c r="E48" s="85">
        <v>0</v>
      </c>
    </row>
    <row r="49" spans="2:5" ht="13.5" thickBot="1" x14ac:dyDescent="0.25">
      <c r="B49" s="73" t="s">
        <v>20</v>
      </c>
      <c r="C49" s="148">
        <v>112746.8</v>
      </c>
      <c r="D49" s="138">
        <v>86480.6</v>
      </c>
      <c r="E49" s="139">
        <v>-26266.2</v>
      </c>
    </row>
    <row r="50" spans="2:5" ht="13.5" thickBot="1" x14ac:dyDescent="0.25">
      <c r="B50" s="80" t="s">
        <v>143</v>
      </c>
      <c r="C50" s="135">
        <v>9218.6</v>
      </c>
      <c r="D50" s="132">
        <v>9218.6</v>
      </c>
      <c r="E50" s="85">
        <v>0</v>
      </c>
    </row>
    <row r="51" spans="2:5" ht="13.5" thickBot="1" x14ac:dyDescent="0.25">
      <c r="B51" s="80" t="s">
        <v>144</v>
      </c>
      <c r="C51" s="135">
        <v>16331.6</v>
      </c>
      <c r="D51" s="132">
        <v>16331.6</v>
      </c>
      <c r="E51" s="85">
        <v>0</v>
      </c>
    </row>
    <row r="52" spans="2:5" ht="13.5" thickBot="1" x14ac:dyDescent="0.25">
      <c r="B52" s="80" t="s">
        <v>145</v>
      </c>
      <c r="C52" s="135">
        <v>6351.7</v>
      </c>
      <c r="D52" s="93">
        <v>0</v>
      </c>
      <c r="E52" s="142">
        <v>-6351.7</v>
      </c>
    </row>
    <row r="53" spans="2:5" ht="13.5" thickBot="1" x14ac:dyDescent="0.25">
      <c r="B53" s="80" t="s">
        <v>146</v>
      </c>
      <c r="C53" s="135">
        <v>1266.7</v>
      </c>
      <c r="D53" s="93">
        <v>0</v>
      </c>
      <c r="E53" s="142">
        <v>-1266.7</v>
      </c>
    </row>
    <row r="54" spans="2:5" ht="13.5" thickBot="1" x14ac:dyDescent="0.25">
      <c r="B54" s="80" t="s">
        <v>147</v>
      </c>
      <c r="C54" s="135">
        <v>2625</v>
      </c>
      <c r="D54" s="132">
        <v>2625</v>
      </c>
      <c r="E54" s="85">
        <v>0</v>
      </c>
    </row>
    <row r="55" spans="2:5" ht="13.5" thickBot="1" x14ac:dyDescent="0.25">
      <c r="B55" s="80" t="s">
        <v>148</v>
      </c>
      <c r="C55" s="135">
        <v>6378.5</v>
      </c>
      <c r="D55" s="93">
        <v>0</v>
      </c>
      <c r="E55" s="142">
        <v>-6378.5</v>
      </c>
    </row>
    <row r="56" spans="2:5" ht="13.5" thickBot="1" x14ac:dyDescent="0.25">
      <c r="B56" s="80" t="s">
        <v>149</v>
      </c>
      <c r="C56" s="135">
        <v>12644.2</v>
      </c>
      <c r="D56" s="132">
        <v>12661.4</v>
      </c>
      <c r="E56" s="85">
        <v>17.2</v>
      </c>
    </row>
    <row r="57" spans="2:5" ht="13.5" thickBot="1" x14ac:dyDescent="0.25">
      <c r="B57" s="80" t="s">
        <v>150</v>
      </c>
      <c r="C57" s="135">
        <v>1265.3</v>
      </c>
      <c r="D57" s="132">
        <v>1265.4000000000001</v>
      </c>
      <c r="E57" s="85">
        <v>0.1</v>
      </c>
    </row>
    <row r="58" spans="2:5" ht="13.5" thickBot="1" x14ac:dyDescent="0.25">
      <c r="B58" s="80" t="s">
        <v>151</v>
      </c>
      <c r="C58" s="135">
        <v>24467.9</v>
      </c>
      <c r="D58" s="132">
        <v>24467.9</v>
      </c>
      <c r="E58" s="85">
        <v>0</v>
      </c>
    </row>
    <row r="59" spans="2:5" ht="13.5" thickBot="1" x14ac:dyDescent="0.25">
      <c r="B59" s="80" t="s">
        <v>152</v>
      </c>
      <c r="C59" s="135">
        <v>21615.599999999999</v>
      </c>
      <c r="D59" s="93">
        <v>0</v>
      </c>
      <c r="E59" s="142">
        <v>-21615.599999999999</v>
      </c>
    </row>
    <row r="60" spans="2:5" ht="13.5" thickBot="1" x14ac:dyDescent="0.25">
      <c r="B60" s="80" t="s">
        <v>153</v>
      </c>
      <c r="C60" s="92">
        <v>564.29999999999995</v>
      </c>
      <c r="D60" s="93">
        <v>899.6</v>
      </c>
      <c r="E60" s="85">
        <v>335.3</v>
      </c>
    </row>
    <row r="61" spans="2:5" ht="13.5" thickBot="1" x14ac:dyDescent="0.25">
      <c r="B61" s="80" t="s">
        <v>154</v>
      </c>
      <c r="C61" s="135">
        <v>10017.4</v>
      </c>
      <c r="D61" s="132">
        <v>10017.4</v>
      </c>
      <c r="E61" s="85">
        <v>0</v>
      </c>
    </row>
    <row r="62" spans="2:5" ht="13.5" thickBot="1" x14ac:dyDescent="0.25">
      <c r="B62" s="80" t="s">
        <v>155</v>
      </c>
      <c r="C62" s="92">
        <v>0</v>
      </c>
      <c r="D62" s="132">
        <v>8993.7000000000007</v>
      </c>
      <c r="E62" s="142">
        <v>8993.7000000000007</v>
      </c>
    </row>
    <row r="63" spans="2:5" ht="13.5" thickBot="1" x14ac:dyDescent="0.25">
      <c r="B63" s="73" t="s">
        <v>27</v>
      </c>
      <c r="C63" s="148">
        <v>30003.5</v>
      </c>
      <c r="D63" s="138">
        <v>95083.7</v>
      </c>
      <c r="E63" s="139">
        <v>65080.2</v>
      </c>
    </row>
    <row r="64" spans="2:5" ht="13.5" thickBot="1" x14ac:dyDescent="0.25">
      <c r="B64" s="80" t="s">
        <v>156</v>
      </c>
      <c r="C64" s="135">
        <v>19986.099999999999</v>
      </c>
      <c r="D64" s="132">
        <v>64309</v>
      </c>
      <c r="E64" s="142">
        <v>44322.9</v>
      </c>
    </row>
    <row r="65" spans="2:5" ht="13.5" thickBot="1" x14ac:dyDescent="0.25">
      <c r="B65" s="80" t="s">
        <v>157</v>
      </c>
      <c r="C65" s="92">
        <v>0</v>
      </c>
      <c r="D65" s="132">
        <v>20757.3</v>
      </c>
      <c r="E65" s="142">
        <v>20757.3</v>
      </c>
    </row>
    <row r="66" spans="2:5" ht="13.5" thickBot="1" x14ac:dyDescent="0.25">
      <c r="B66" s="80" t="s">
        <v>154</v>
      </c>
      <c r="C66" s="135">
        <v>10017.4</v>
      </c>
      <c r="D66" s="132">
        <v>10017.4</v>
      </c>
      <c r="E66" s="85">
        <v>0</v>
      </c>
    </row>
    <row r="67" spans="2:5" ht="13.5" thickBot="1" x14ac:dyDescent="0.25">
      <c r="B67" s="73" t="s">
        <v>158</v>
      </c>
      <c r="C67" s="122">
        <v>0</v>
      </c>
      <c r="D67" s="138">
        <v>2049.3000000000002</v>
      </c>
      <c r="E67" s="139">
        <v>2049.3000000000002</v>
      </c>
    </row>
    <row r="68" spans="2:5" ht="13.5" thickBot="1" x14ac:dyDescent="0.25">
      <c r="B68" s="80" t="s">
        <v>159</v>
      </c>
      <c r="C68" s="92">
        <v>0</v>
      </c>
      <c r="D68" s="132">
        <v>2049.3000000000002</v>
      </c>
      <c r="E68" s="142">
        <v>2049.3000000000002</v>
      </c>
    </row>
    <row r="69" spans="2:5" ht="13.5" thickBot="1" x14ac:dyDescent="0.25">
      <c r="B69" s="73" t="s">
        <v>160</v>
      </c>
      <c r="C69" s="122">
        <v>0</v>
      </c>
      <c r="D69" s="123">
        <v>2793.9</v>
      </c>
      <c r="E69" s="120">
        <v>2793.9</v>
      </c>
    </row>
    <row r="70" spans="2:5" ht="13.5" thickBot="1" x14ac:dyDescent="0.25">
      <c r="B70" s="80" t="s">
        <v>161</v>
      </c>
      <c r="C70" s="92">
        <v>0</v>
      </c>
      <c r="D70" s="132">
        <v>2793.9</v>
      </c>
      <c r="E70" s="142">
        <v>2793.9</v>
      </c>
    </row>
    <row r="71" spans="2:5" ht="13.5" thickBot="1" x14ac:dyDescent="0.25">
      <c r="B71" s="73" t="s">
        <v>162</v>
      </c>
      <c r="C71" s="148">
        <v>1752.6</v>
      </c>
      <c r="D71" s="138">
        <v>1752.6</v>
      </c>
      <c r="E71" s="120">
        <v>0</v>
      </c>
    </row>
    <row r="72" spans="2:5" ht="13.5" thickBot="1" x14ac:dyDescent="0.25">
      <c r="B72" s="80" t="s">
        <v>163</v>
      </c>
      <c r="C72" s="135">
        <v>1752.6</v>
      </c>
      <c r="D72" s="132">
        <v>1752.6</v>
      </c>
      <c r="E72" s="85">
        <v>0</v>
      </c>
    </row>
    <row r="73" spans="2:5" ht="13.5" thickBot="1" x14ac:dyDescent="0.25">
      <c r="B73" s="297" t="s">
        <v>31</v>
      </c>
      <c r="C73" s="298">
        <v>5189280.7</v>
      </c>
      <c r="D73" s="298">
        <v>5796684.5</v>
      </c>
      <c r="E73" s="298">
        <v>607403.80000000005</v>
      </c>
    </row>
    <row r="74" spans="2:5" ht="13.5" thickTop="1" x14ac:dyDescent="0.2"/>
  </sheetData>
  <mergeCells count="4">
    <mergeCell ref="C4:C5"/>
    <mergeCell ref="D4:D5"/>
    <mergeCell ref="E4:E5"/>
    <mergeCell ref="B2:F2"/>
  </mergeCells>
  <pageMargins left="0.7" right="0.7" top="0.75" bottom="0.75" header="0.3" footer="0.3"/>
  <pageSetup paperSize="9" orientation="portrait" horizontalDpi="90" verticalDpi="90" r:id="rId1"/>
  <headerFooter>
    <oddFooter>&amp;L_x000D_&amp;1#&amp;"Calibri"&amp;10&amp;K000000 Interné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F80"/>
  <sheetViews>
    <sheetView workbookViewId="0">
      <selection activeCell="B69" sqref="B69:E69"/>
    </sheetView>
  </sheetViews>
  <sheetFormatPr defaultRowHeight="12.75" x14ac:dyDescent="0.2"/>
  <cols>
    <col min="2" max="2" width="79.5703125" bestFit="1" customWidth="1"/>
    <col min="3" max="4" width="17.7109375" bestFit="1" customWidth="1"/>
    <col min="5" max="5" width="19.140625" bestFit="1" customWidth="1"/>
  </cols>
  <sheetData>
    <row r="2" spans="2:6" s="125" customFormat="1" ht="48" customHeight="1" x14ac:dyDescent="0.2">
      <c r="B2" s="324" t="s">
        <v>556</v>
      </c>
      <c r="C2" s="327"/>
      <c r="D2" s="327"/>
      <c r="E2" s="327"/>
      <c r="F2" s="327"/>
    </row>
    <row r="3" spans="2:6" ht="13.5" thickBot="1" x14ac:dyDescent="0.25"/>
    <row r="4" spans="2:6" ht="30.6" customHeight="1" x14ac:dyDescent="0.2">
      <c r="B4" s="69"/>
      <c r="C4" s="325" t="s">
        <v>103</v>
      </c>
      <c r="D4" s="325" t="s">
        <v>165</v>
      </c>
      <c r="E4" s="325" t="s">
        <v>166</v>
      </c>
    </row>
    <row r="5" spans="2:6" ht="13.5" thickBot="1" x14ac:dyDescent="0.25">
      <c r="B5" s="71" t="s">
        <v>102</v>
      </c>
      <c r="C5" s="326"/>
      <c r="D5" s="326"/>
      <c r="E5" s="326"/>
    </row>
    <row r="6" spans="2:6" ht="13.5" thickBot="1" x14ac:dyDescent="0.25">
      <c r="B6" s="73" t="s">
        <v>3</v>
      </c>
      <c r="C6" s="148">
        <v>52087.1</v>
      </c>
      <c r="D6" s="123" t="s">
        <v>167</v>
      </c>
      <c r="E6" s="120">
        <v>0</v>
      </c>
    </row>
    <row r="7" spans="2:6" ht="13.5" thickBot="1" x14ac:dyDescent="0.25">
      <c r="B7" s="75" t="s">
        <v>168</v>
      </c>
      <c r="C7" s="135">
        <v>50364.4</v>
      </c>
      <c r="D7" s="132">
        <v>50364.4</v>
      </c>
      <c r="E7" s="78">
        <v>0</v>
      </c>
    </row>
    <row r="8" spans="2:6" ht="13.5" thickBot="1" x14ac:dyDescent="0.25">
      <c r="B8" s="80" t="s">
        <v>169</v>
      </c>
      <c r="C8" s="140">
        <v>1722.7</v>
      </c>
      <c r="D8" s="84">
        <v>1722.7</v>
      </c>
      <c r="E8" s="78">
        <v>0</v>
      </c>
    </row>
    <row r="9" spans="2:6" ht="13.5" thickBot="1" x14ac:dyDescent="0.25">
      <c r="B9" s="73" t="s">
        <v>6</v>
      </c>
      <c r="C9" s="148">
        <v>303752.7</v>
      </c>
      <c r="D9" s="123" t="s">
        <v>170</v>
      </c>
      <c r="E9" s="120" t="s">
        <v>171</v>
      </c>
    </row>
    <row r="10" spans="2:6" ht="13.5" thickBot="1" x14ac:dyDescent="0.25">
      <c r="B10" s="80" t="s">
        <v>172</v>
      </c>
      <c r="C10" s="140">
        <v>91759.5</v>
      </c>
      <c r="D10" s="149">
        <v>94267.1</v>
      </c>
      <c r="E10" s="133">
        <v>2507.6</v>
      </c>
    </row>
    <row r="11" spans="2:6" ht="13.5" thickBot="1" x14ac:dyDescent="0.25">
      <c r="B11" s="80" t="s">
        <v>173</v>
      </c>
      <c r="C11" s="140">
        <v>6250.1</v>
      </c>
      <c r="D11" s="149">
        <v>6250.1</v>
      </c>
      <c r="E11" s="78">
        <v>0</v>
      </c>
    </row>
    <row r="12" spans="2:6" ht="13.5" thickBot="1" x14ac:dyDescent="0.25">
      <c r="B12" s="80" t="s">
        <v>174</v>
      </c>
      <c r="C12" s="140">
        <v>22483</v>
      </c>
      <c r="D12" s="84" t="s">
        <v>175</v>
      </c>
      <c r="E12" s="78">
        <v>0</v>
      </c>
    </row>
    <row r="13" spans="2:6" ht="13.5" thickBot="1" x14ac:dyDescent="0.25">
      <c r="B13" s="80" t="s">
        <v>176</v>
      </c>
      <c r="C13" s="140">
        <v>18442.2</v>
      </c>
      <c r="D13" s="84" t="s">
        <v>177</v>
      </c>
      <c r="E13" s="78">
        <v>0</v>
      </c>
    </row>
    <row r="14" spans="2:6" ht="13.5" thickBot="1" x14ac:dyDescent="0.25">
      <c r="B14" s="80" t="s">
        <v>178</v>
      </c>
      <c r="C14" s="140">
        <v>9866.9</v>
      </c>
      <c r="D14" s="84" t="s">
        <v>179</v>
      </c>
      <c r="E14" s="78">
        <v>0</v>
      </c>
    </row>
    <row r="15" spans="2:6" ht="13.5" thickBot="1" x14ac:dyDescent="0.25">
      <c r="B15" s="80" t="s">
        <v>180</v>
      </c>
      <c r="C15" s="140">
        <v>24126.9</v>
      </c>
      <c r="D15" s="84" t="s">
        <v>181</v>
      </c>
      <c r="E15" s="78">
        <v>0</v>
      </c>
    </row>
    <row r="16" spans="2:6" ht="13.5" thickBot="1" x14ac:dyDescent="0.25">
      <c r="B16" s="80" t="s">
        <v>182</v>
      </c>
      <c r="C16" s="140">
        <v>130824.1</v>
      </c>
      <c r="D16" s="84" t="s">
        <v>183</v>
      </c>
      <c r="E16" s="133">
        <v>30355.8</v>
      </c>
    </row>
    <row r="17" spans="2:5" ht="13.5" thickBot="1" x14ac:dyDescent="0.25">
      <c r="B17" s="73" t="s">
        <v>8</v>
      </c>
      <c r="C17" s="148">
        <v>33300.1</v>
      </c>
      <c r="D17" s="123" t="s">
        <v>184</v>
      </c>
      <c r="E17" s="120">
        <v>0.5</v>
      </c>
    </row>
    <row r="18" spans="2:5" ht="13.5" thickBot="1" x14ac:dyDescent="0.25">
      <c r="B18" s="75" t="s">
        <v>185</v>
      </c>
      <c r="C18" s="135">
        <v>33300.1</v>
      </c>
      <c r="D18" s="93" t="s">
        <v>184</v>
      </c>
      <c r="E18" s="85">
        <v>0.5</v>
      </c>
    </row>
    <row r="19" spans="2:5" ht="13.5" thickBot="1" x14ac:dyDescent="0.25">
      <c r="B19" s="73" t="s">
        <v>9</v>
      </c>
      <c r="C19" s="148">
        <v>624203.69999999995</v>
      </c>
      <c r="D19" s="123" t="s">
        <v>186</v>
      </c>
      <c r="E19" s="120" t="s">
        <v>187</v>
      </c>
    </row>
    <row r="20" spans="2:5" ht="13.5" thickBot="1" x14ac:dyDescent="0.25">
      <c r="B20" s="80" t="s">
        <v>188</v>
      </c>
      <c r="C20" s="140">
        <v>2671.9</v>
      </c>
      <c r="D20" s="84">
        <v>0</v>
      </c>
      <c r="E20" s="78" t="s">
        <v>189</v>
      </c>
    </row>
    <row r="21" spans="2:5" ht="13.5" thickBot="1" x14ac:dyDescent="0.25">
      <c r="B21" s="80" t="s">
        <v>190</v>
      </c>
      <c r="C21" s="140">
        <v>29926.400000000001</v>
      </c>
      <c r="D21" s="84">
        <v>0</v>
      </c>
      <c r="E21" s="78" t="s">
        <v>191</v>
      </c>
    </row>
    <row r="22" spans="2:5" ht="13.5" thickBot="1" x14ac:dyDescent="0.25">
      <c r="B22" s="75" t="s">
        <v>192</v>
      </c>
      <c r="C22" s="135">
        <v>24632.5</v>
      </c>
      <c r="D22" s="93">
        <v>0</v>
      </c>
      <c r="E22" s="142">
        <v>-24632.5</v>
      </c>
    </row>
    <row r="23" spans="2:5" ht="13.5" thickBot="1" x14ac:dyDescent="0.25">
      <c r="B23" s="80" t="s">
        <v>193</v>
      </c>
      <c r="C23" s="140">
        <v>194171.2</v>
      </c>
      <c r="D23" s="84" t="s">
        <v>194</v>
      </c>
      <c r="E23" s="133">
        <v>37774.800000000003</v>
      </c>
    </row>
    <row r="24" spans="2:5" ht="13.5" thickBot="1" x14ac:dyDescent="0.25">
      <c r="B24" s="80" t="s">
        <v>195</v>
      </c>
      <c r="C24" s="140">
        <v>36447</v>
      </c>
      <c r="D24" s="84" t="s">
        <v>196</v>
      </c>
      <c r="E24" s="78">
        <v>0</v>
      </c>
    </row>
    <row r="25" spans="2:5" ht="13.5" thickBot="1" x14ac:dyDescent="0.25">
      <c r="B25" s="80" t="s">
        <v>197</v>
      </c>
      <c r="C25" s="140">
        <v>38704.1</v>
      </c>
      <c r="D25" s="84" t="s">
        <v>198</v>
      </c>
      <c r="E25" s="78">
        <v>0</v>
      </c>
    </row>
    <row r="26" spans="2:5" ht="13.5" thickBot="1" x14ac:dyDescent="0.25">
      <c r="B26" s="80" t="s">
        <v>199</v>
      </c>
      <c r="C26" s="140">
        <v>3852.2</v>
      </c>
      <c r="D26" s="84" t="s">
        <v>200</v>
      </c>
      <c r="E26" s="133">
        <v>1047.4000000000001</v>
      </c>
    </row>
    <row r="27" spans="2:5" ht="13.5" thickBot="1" x14ac:dyDescent="0.25">
      <c r="B27" s="80" t="s">
        <v>201</v>
      </c>
      <c r="C27" s="140">
        <v>293798.40000000002</v>
      </c>
      <c r="D27" s="84" t="s">
        <v>202</v>
      </c>
      <c r="E27" s="78">
        <v>0</v>
      </c>
    </row>
    <row r="28" spans="2:5" ht="13.5" thickBot="1" x14ac:dyDescent="0.25">
      <c r="B28" s="73" t="s">
        <v>203</v>
      </c>
      <c r="C28" s="122">
        <v>859.6</v>
      </c>
      <c r="D28" s="123">
        <v>859.6</v>
      </c>
      <c r="E28" s="120">
        <v>0</v>
      </c>
    </row>
    <row r="29" spans="2:5" ht="13.5" thickBot="1" x14ac:dyDescent="0.25">
      <c r="B29" s="75" t="s">
        <v>204</v>
      </c>
      <c r="C29" s="92">
        <v>859.6</v>
      </c>
      <c r="D29" s="93">
        <v>859.6</v>
      </c>
      <c r="E29" s="85">
        <v>0</v>
      </c>
    </row>
    <row r="30" spans="2:5" ht="13.5" thickBot="1" x14ac:dyDescent="0.25">
      <c r="B30" s="73" t="s">
        <v>205</v>
      </c>
      <c r="C30" s="148">
        <v>4594321.0999999996</v>
      </c>
      <c r="D30" s="123" t="s">
        <v>206</v>
      </c>
      <c r="E30" s="120" t="s">
        <v>207</v>
      </c>
    </row>
    <row r="31" spans="2:5" ht="13.5" thickBot="1" x14ac:dyDescent="0.25">
      <c r="B31" s="80" t="s">
        <v>16</v>
      </c>
      <c r="C31" s="140">
        <v>401646.4</v>
      </c>
      <c r="D31" s="84" t="s">
        <v>208</v>
      </c>
      <c r="E31" s="78">
        <v>0</v>
      </c>
    </row>
    <row r="32" spans="2:5" ht="13.5" thickBot="1" x14ac:dyDescent="0.25">
      <c r="B32" s="80" t="s">
        <v>54</v>
      </c>
      <c r="C32" s="140">
        <v>212441.1</v>
      </c>
      <c r="D32" s="84" t="s">
        <v>209</v>
      </c>
      <c r="E32" s="78">
        <v>0</v>
      </c>
    </row>
    <row r="33" spans="2:5" ht="13.5" thickBot="1" x14ac:dyDescent="0.25">
      <c r="B33" s="80" t="s">
        <v>17</v>
      </c>
      <c r="C33" s="135">
        <v>214300.5</v>
      </c>
      <c r="D33" s="132">
        <v>214300.5</v>
      </c>
      <c r="E33" s="85">
        <v>0</v>
      </c>
    </row>
    <row r="34" spans="2:5" ht="13.5" thickBot="1" x14ac:dyDescent="0.25">
      <c r="B34" s="80" t="s">
        <v>63</v>
      </c>
      <c r="C34" s="135">
        <v>2993674.2</v>
      </c>
      <c r="D34" s="93" t="s">
        <v>210</v>
      </c>
      <c r="E34" s="85">
        <v>66.400000000000006</v>
      </c>
    </row>
    <row r="35" spans="2:5" ht="13.5" thickBot="1" x14ac:dyDescent="0.25">
      <c r="B35" s="80" t="s">
        <v>86</v>
      </c>
      <c r="C35" s="135">
        <v>7212.5</v>
      </c>
      <c r="D35" s="93" t="s">
        <v>211</v>
      </c>
      <c r="E35" s="85">
        <v>0</v>
      </c>
    </row>
    <row r="36" spans="2:5" ht="13.5" thickBot="1" x14ac:dyDescent="0.25">
      <c r="B36" s="80" t="s">
        <v>85</v>
      </c>
      <c r="C36" s="135">
        <v>564296.6</v>
      </c>
      <c r="D36" s="93" t="s">
        <v>212</v>
      </c>
      <c r="E36" s="85">
        <v>0</v>
      </c>
    </row>
    <row r="37" spans="2:5" ht="13.5" thickBot="1" x14ac:dyDescent="0.25">
      <c r="B37" s="80" t="s">
        <v>68</v>
      </c>
      <c r="C37" s="92">
        <v>0</v>
      </c>
      <c r="D37" s="93" t="s">
        <v>213</v>
      </c>
      <c r="E37" s="85" t="s">
        <v>213</v>
      </c>
    </row>
    <row r="38" spans="2:5" ht="13.5" thickBot="1" x14ac:dyDescent="0.25">
      <c r="B38" s="80" t="s">
        <v>18</v>
      </c>
      <c r="C38" s="135">
        <v>2982.2</v>
      </c>
      <c r="D38" s="132">
        <v>2982.2</v>
      </c>
      <c r="E38" s="85">
        <v>0</v>
      </c>
    </row>
    <row r="39" spans="2:5" ht="13.5" thickBot="1" x14ac:dyDescent="0.25">
      <c r="B39" s="80" t="s">
        <v>64</v>
      </c>
      <c r="C39" s="135">
        <v>19356</v>
      </c>
      <c r="D39" s="93" t="s">
        <v>214</v>
      </c>
      <c r="E39" s="85">
        <v>0</v>
      </c>
    </row>
    <row r="40" spans="2:5" ht="13.5" thickBot="1" x14ac:dyDescent="0.25">
      <c r="B40" s="80" t="s">
        <v>215</v>
      </c>
      <c r="C40" s="135">
        <v>135474</v>
      </c>
      <c r="D40" s="93" t="s">
        <v>216</v>
      </c>
      <c r="E40" s="85" t="s">
        <v>217</v>
      </c>
    </row>
    <row r="41" spans="2:5" ht="13.5" thickBot="1" x14ac:dyDescent="0.25">
      <c r="B41" s="80" t="s">
        <v>62</v>
      </c>
      <c r="C41" s="135">
        <v>19546.2</v>
      </c>
      <c r="D41" s="93" t="s">
        <v>218</v>
      </c>
      <c r="E41" s="142">
        <v>-2399.1999999999998</v>
      </c>
    </row>
    <row r="42" spans="2:5" ht="13.5" thickBot="1" x14ac:dyDescent="0.25">
      <c r="B42" s="80" t="s">
        <v>65</v>
      </c>
      <c r="C42" s="135">
        <v>5034.8999999999996</v>
      </c>
      <c r="D42" s="93" t="s">
        <v>219</v>
      </c>
      <c r="E42" s="85">
        <v>0</v>
      </c>
    </row>
    <row r="43" spans="2:5" ht="13.5" thickBot="1" x14ac:dyDescent="0.25">
      <c r="B43" s="80" t="s">
        <v>66</v>
      </c>
      <c r="C43" s="135">
        <v>10321</v>
      </c>
      <c r="D43" s="93">
        <v>0</v>
      </c>
      <c r="E43" s="85" t="s">
        <v>220</v>
      </c>
    </row>
    <row r="44" spans="2:5" ht="13.5" thickBot="1" x14ac:dyDescent="0.25">
      <c r="B44" s="80" t="s">
        <v>221</v>
      </c>
      <c r="C44" s="135">
        <v>5182.7</v>
      </c>
      <c r="D44" s="93" t="s">
        <v>222</v>
      </c>
      <c r="E44" s="85">
        <v>0</v>
      </c>
    </row>
    <row r="45" spans="2:5" ht="13.5" thickBot="1" x14ac:dyDescent="0.25">
      <c r="B45" s="80" t="s">
        <v>223</v>
      </c>
      <c r="C45" s="135">
        <v>2086.9</v>
      </c>
      <c r="D45" s="93" t="s">
        <v>224</v>
      </c>
      <c r="E45" s="85">
        <v>0</v>
      </c>
    </row>
    <row r="46" spans="2:5" ht="13.5" thickBot="1" x14ac:dyDescent="0.25">
      <c r="B46" s="80" t="s">
        <v>225</v>
      </c>
      <c r="C46" s="92">
        <v>84.1</v>
      </c>
      <c r="D46" s="93">
        <v>84.1</v>
      </c>
      <c r="E46" s="85">
        <v>0</v>
      </c>
    </row>
    <row r="47" spans="2:5" ht="13.5" thickBot="1" x14ac:dyDescent="0.25">
      <c r="B47" s="80" t="s">
        <v>226</v>
      </c>
      <c r="C47" s="83">
        <v>663.9</v>
      </c>
      <c r="D47" s="84">
        <v>0</v>
      </c>
      <c r="E47" s="78">
        <v>-663.9</v>
      </c>
    </row>
    <row r="48" spans="2:5" ht="13.5" thickBot="1" x14ac:dyDescent="0.25">
      <c r="B48" s="80" t="s">
        <v>19</v>
      </c>
      <c r="C48" s="92">
        <v>17.899999999999999</v>
      </c>
      <c r="D48" s="93">
        <v>17.899999999999999</v>
      </c>
      <c r="E48" s="85">
        <v>0</v>
      </c>
    </row>
    <row r="49" spans="2:5" ht="13.5" thickBot="1" x14ac:dyDescent="0.25">
      <c r="B49" s="73" t="s">
        <v>20</v>
      </c>
      <c r="C49" s="148">
        <v>86480.6</v>
      </c>
      <c r="D49" s="123" t="s">
        <v>227</v>
      </c>
      <c r="E49" s="120" t="s">
        <v>228</v>
      </c>
    </row>
    <row r="50" spans="2:5" ht="13.5" thickBot="1" x14ac:dyDescent="0.25">
      <c r="B50" s="80" t="s">
        <v>229</v>
      </c>
      <c r="C50" s="135">
        <v>9218.6</v>
      </c>
      <c r="D50" s="93" t="s">
        <v>230</v>
      </c>
      <c r="E50" s="85">
        <v>534</v>
      </c>
    </row>
    <row r="51" spans="2:5" ht="13.5" thickBot="1" x14ac:dyDescent="0.25">
      <c r="B51" s="80" t="s">
        <v>231</v>
      </c>
      <c r="C51" s="135">
        <v>16331.6</v>
      </c>
      <c r="D51" s="93" t="s">
        <v>232</v>
      </c>
      <c r="E51" s="85">
        <v>0</v>
      </c>
    </row>
    <row r="52" spans="2:5" ht="13.5" thickBot="1" x14ac:dyDescent="0.25">
      <c r="B52" s="80" t="s">
        <v>233</v>
      </c>
      <c r="C52" s="135">
        <v>2625</v>
      </c>
      <c r="D52" s="93" t="s">
        <v>234</v>
      </c>
      <c r="E52" s="85">
        <v>0</v>
      </c>
    </row>
    <row r="53" spans="2:5" ht="13.5" thickBot="1" x14ac:dyDescent="0.25">
      <c r="B53" s="80" t="s">
        <v>235</v>
      </c>
      <c r="C53" s="135">
        <v>12661.4</v>
      </c>
      <c r="D53" s="93" t="s">
        <v>236</v>
      </c>
      <c r="E53" s="85">
        <v>0</v>
      </c>
    </row>
    <row r="54" spans="2:5" ht="13.5" thickBot="1" x14ac:dyDescent="0.25">
      <c r="B54" s="80" t="s">
        <v>237</v>
      </c>
      <c r="C54" s="135">
        <v>1265.4000000000001</v>
      </c>
      <c r="D54" s="93" t="s">
        <v>238</v>
      </c>
      <c r="E54" s="85">
        <v>0</v>
      </c>
    </row>
    <row r="55" spans="2:5" ht="13.5" thickBot="1" x14ac:dyDescent="0.25">
      <c r="B55" s="80" t="s">
        <v>239</v>
      </c>
      <c r="C55" s="135">
        <v>24467.9</v>
      </c>
      <c r="D55" s="132">
        <v>25119.3</v>
      </c>
      <c r="E55" s="85">
        <v>651.4</v>
      </c>
    </row>
    <row r="56" spans="2:5" ht="13.5" thickBot="1" x14ac:dyDescent="0.25">
      <c r="B56" s="80" t="s">
        <v>240</v>
      </c>
      <c r="C56" s="92">
        <v>899.6</v>
      </c>
      <c r="D56" s="93">
        <v>0</v>
      </c>
      <c r="E56" s="85">
        <v>-899.6</v>
      </c>
    </row>
    <row r="57" spans="2:5" ht="13.5" thickBot="1" x14ac:dyDescent="0.25">
      <c r="B57" s="80" t="s">
        <v>241</v>
      </c>
      <c r="C57" s="135">
        <v>10017.4</v>
      </c>
      <c r="D57" s="93">
        <v>0</v>
      </c>
      <c r="E57" s="142">
        <v>-10017.4</v>
      </c>
    </row>
    <row r="58" spans="2:5" ht="13.5" thickBot="1" x14ac:dyDescent="0.25">
      <c r="B58" s="80" t="s">
        <v>242</v>
      </c>
      <c r="C58" s="135">
        <v>8993.7000000000007</v>
      </c>
      <c r="D58" s="93" t="s">
        <v>243</v>
      </c>
      <c r="E58" s="85" t="s">
        <v>244</v>
      </c>
    </row>
    <row r="59" spans="2:5" ht="13.5" thickBot="1" x14ac:dyDescent="0.25">
      <c r="B59" s="73" t="s">
        <v>27</v>
      </c>
      <c r="C59" s="148">
        <v>95083.7</v>
      </c>
      <c r="D59" s="138">
        <v>57408.6</v>
      </c>
      <c r="E59" s="120" t="s">
        <v>245</v>
      </c>
    </row>
    <row r="60" spans="2:5" ht="13.5" thickBot="1" x14ac:dyDescent="0.25">
      <c r="B60" s="80" t="s">
        <v>93</v>
      </c>
      <c r="C60" s="135">
        <v>64309</v>
      </c>
      <c r="D60" s="93" t="s">
        <v>243</v>
      </c>
      <c r="E60" s="142">
        <v>-27657.7</v>
      </c>
    </row>
    <row r="61" spans="2:5" ht="13.5" thickBot="1" x14ac:dyDescent="0.25">
      <c r="B61" s="80" t="s">
        <v>246</v>
      </c>
      <c r="C61" s="135">
        <v>20757.3</v>
      </c>
      <c r="D61" s="93" t="s">
        <v>247</v>
      </c>
      <c r="E61" s="85">
        <v>0</v>
      </c>
    </row>
    <row r="62" spans="2:5" ht="13.5" thickBot="1" x14ac:dyDescent="0.25">
      <c r="B62" s="80" t="s">
        <v>248</v>
      </c>
      <c r="C62" s="135">
        <v>10017.4</v>
      </c>
      <c r="D62" s="93">
        <v>0</v>
      </c>
      <c r="E62" s="85" t="s">
        <v>249</v>
      </c>
    </row>
    <row r="63" spans="2:5" ht="13.5" thickBot="1" x14ac:dyDescent="0.25">
      <c r="B63" s="73" t="s">
        <v>158</v>
      </c>
      <c r="C63" s="148">
        <v>2049.3000000000002</v>
      </c>
      <c r="D63" s="123" t="s">
        <v>250</v>
      </c>
      <c r="E63" s="120">
        <v>0</v>
      </c>
    </row>
    <row r="64" spans="2:5" ht="13.5" thickBot="1" x14ac:dyDescent="0.25">
      <c r="B64" s="80" t="s">
        <v>251</v>
      </c>
      <c r="C64" s="135">
        <v>2049.3000000000002</v>
      </c>
      <c r="D64" s="93" t="s">
        <v>250</v>
      </c>
      <c r="E64" s="85">
        <v>0</v>
      </c>
    </row>
    <row r="65" spans="2:5" ht="13.5" thickBot="1" x14ac:dyDescent="0.25">
      <c r="B65" s="73" t="s">
        <v>160</v>
      </c>
      <c r="C65" s="148">
        <v>2793.9</v>
      </c>
      <c r="D65" s="123" t="s">
        <v>252</v>
      </c>
      <c r="E65" s="120">
        <v>0</v>
      </c>
    </row>
    <row r="66" spans="2:5" ht="13.5" thickBot="1" x14ac:dyDescent="0.25">
      <c r="B66" s="80" t="s">
        <v>253</v>
      </c>
      <c r="C66" s="135">
        <v>2793.9</v>
      </c>
      <c r="D66" s="93" t="s">
        <v>252</v>
      </c>
      <c r="E66" s="85">
        <v>0</v>
      </c>
    </row>
    <row r="67" spans="2:5" ht="13.5" thickBot="1" x14ac:dyDescent="0.25">
      <c r="B67" s="73" t="s">
        <v>162</v>
      </c>
      <c r="C67" s="148">
        <v>1752.6</v>
      </c>
      <c r="D67" s="123" t="s">
        <v>254</v>
      </c>
      <c r="E67" s="120">
        <v>0</v>
      </c>
    </row>
    <row r="68" spans="2:5" ht="13.5" thickBot="1" x14ac:dyDescent="0.25">
      <c r="B68" s="80" t="s">
        <v>47</v>
      </c>
      <c r="C68" s="135">
        <v>1752.6</v>
      </c>
      <c r="D68" s="93" t="s">
        <v>254</v>
      </c>
      <c r="E68" s="85">
        <v>0</v>
      </c>
    </row>
    <row r="69" spans="2:5" ht="13.5" thickBot="1" x14ac:dyDescent="0.25">
      <c r="B69" s="282" t="s">
        <v>31</v>
      </c>
      <c r="C69" s="285" t="s">
        <v>164</v>
      </c>
      <c r="D69" s="299">
        <v>5789208.2999999998</v>
      </c>
      <c r="E69" s="299">
        <v>-7476.2</v>
      </c>
    </row>
    <row r="72" spans="2:5" ht="13.5" thickBot="1" x14ac:dyDescent="0.25">
      <c r="B72" s="131" t="s">
        <v>557</v>
      </c>
      <c r="C72" s="125"/>
      <c r="D72" s="125"/>
      <c r="E72" s="125"/>
    </row>
    <row r="73" spans="2:5" ht="13.5" thickBot="1" x14ac:dyDescent="0.25">
      <c r="B73" s="143" t="s">
        <v>95</v>
      </c>
      <c r="C73" s="129" t="s">
        <v>103</v>
      </c>
      <c r="D73" s="129" t="s">
        <v>165</v>
      </c>
      <c r="E73" s="129" t="s">
        <v>166</v>
      </c>
    </row>
    <row r="74" spans="2:5" ht="13.5" thickBot="1" x14ac:dyDescent="0.25">
      <c r="B74" s="75" t="s">
        <v>96</v>
      </c>
      <c r="C74" s="95">
        <v>365.1</v>
      </c>
      <c r="D74" s="95">
        <v>365.1</v>
      </c>
      <c r="E74" s="95">
        <v>0</v>
      </c>
    </row>
    <row r="75" spans="2:5" ht="13.5" thickBot="1" x14ac:dyDescent="0.25">
      <c r="B75" s="75" t="s">
        <v>97</v>
      </c>
      <c r="C75" s="144">
        <v>120000</v>
      </c>
      <c r="D75" s="144">
        <v>120000</v>
      </c>
      <c r="E75" s="95">
        <v>0</v>
      </c>
    </row>
    <row r="76" spans="2:5" ht="13.5" thickBot="1" x14ac:dyDescent="0.25">
      <c r="B76" s="75" t="s">
        <v>98</v>
      </c>
      <c r="C76" s="144">
        <v>1660</v>
      </c>
      <c r="D76" s="144">
        <v>1660</v>
      </c>
      <c r="E76" s="95">
        <v>0</v>
      </c>
    </row>
    <row r="77" spans="2:5" ht="13.5" thickBot="1" x14ac:dyDescent="0.25">
      <c r="B77" s="75" t="s">
        <v>99</v>
      </c>
      <c r="C77" s="144">
        <v>100000</v>
      </c>
      <c r="D77" s="144">
        <v>100000</v>
      </c>
      <c r="E77" s="95">
        <v>0</v>
      </c>
    </row>
    <row r="78" spans="2:5" ht="13.5" thickBot="1" x14ac:dyDescent="0.25">
      <c r="B78" s="75" t="s">
        <v>100</v>
      </c>
      <c r="C78" s="95">
        <v>33.200000000000003</v>
      </c>
      <c r="D78" s="95">
        <v>33.200000000000003</v>
      </c>
      <c r="E78" s="95">
        <v>0</v>
      </c>
    </row>
    <row r="79" spans="2:5" ht="13.5" thickBot="1" x14ac:dyDescent="0.25">
      <c r="B79" s="97" t="s">
        <v>101</v>
      </c>
      <c r="C79" s="150">
        <v>4806.5</v>
      </c>
      <c r="D79" s="98" t="s">
        <v>255</v>
      </c>
      <c r="E79" s="150">
        <v>7893.5</v>
      </c>
    </row>
    <row r="80" spans="2:5" ht="14.25" thickTop="1" thickBot="1" x14ac:dyDescent="0.25">
      <c r="B80" s="145" t="s">
        <v>31</v>
      </c>
      <c r="C80" s="147">
        <v>226864.8</v>
      </c>
      <c r="D80" s="146" t="s">
        <v>256</v>
      </c>
      <c r="E80" s="147">
        <v>7893.5</v>
      </c>
    </row>
  </sheetData>
  <mergeCells count="4">
    <mergeCell ref="C4:C5"/>
    <mergeCell ref="D4:D5"/>
    <mergeCell ref="E4:E5"/>
    <mergeCell ref="B2:F2"/>
  </mergeCells>
  <pageMargins left="0.7" right="0.7" top="0.75" bottom="0.75" header="0.3" footer="0.3"/>
  <headerFooter>
    <oddFooter>&amp;L_x000D_&amp;1#&amp;"Calibri"&amp;10&amp;K000000 Interné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F73"/>
  <sheetViews>
    <sheetView workbookViewId="0">
      <selection activeCell="B63" sqref="B63:E63"/>
    </sheetView>
  </sheetViews>
  <sheetFormatPr defaultColWidth="8.85546875" defaultRowHeight="12.75" x14ac:dyDescent="0.2"/>
  <cols>
    <col min="1" max="1" width="8.85546875" style="125"/>
    <col min="2" max="2" width="79.5703125" style="125" bestFit="1" customWidth="1"/>
    <col min="3" max="4" width="17.7109375" style="125" bestFit="1" customWidth="1"/>
    <col min="5" max="5" width="19.140625" style="125" bestFit="1" customWidth="1"/>
    <col min="6" max="16384" width="8.85546875" style="125"/>
  </cols>
  <sheetData>
    <row r="2" spans="2:6" ht="48" customHeight="1" x14ac:dyDescent="0.2">
      <c r="B2" s="324" t="s">
        <v>553</v>
      </c>
      <c r="C2" s="327"/>
      <c r="D2" s="327"/>
      <c r="E2" s="327"/>
      <c r="F2" s="327"/>
    </row>
    <row r="3" spans="2:6" ht="13.15" customHeight="1" thickBot="1" x14ac:dyDescent="0.25"/>
    <row r="4" spans="2:6" ht="30.6" customHeight="1" x14ac:dyDescent="0.2">
      <c r="B4" s="69"/>
      <c r="C4" s="325" t="s">
        <v>165</v>
      </c>
      <c r="D4" s="325" t="s">
        <v>257</v>
      </c>
      <c r="E4" s="325" t="s">
        <v>258</v>
      </c>
    </row>
    <row r="5" spans="2:6" ht="13.5" thickBot="1" x14ac:dyDescent="0.25">
      <c r="B5" s="71" t="s">
        <v>102</v>
      </c>
      <c r="C5" s="326"/>
      <c r="D5" s="326"/>
      <c r="E5" s="326"/>
    </row>
    <row r="6" spans="2:6" ht="13.5" thickBot="1" x14ac:dyDescent="0.25">
      <c r="B6" s="73" t="s">
        <v>3</v>
      </c>
      <c r="C6" s="122" t="s">
        <v>167</v>
      </c>
      <c r="D6" s="123" t="s">
        <v>167</v>
      </c>
      <c r="E6" s="120">
        <v>0</v>
      </c>
    </row>
    <row r="7" spans="2:6" ht="13.5" thickBot="1" x14ac:dyDescent="0.25">
      <c r="B7" s="75" t="s">
        <v>168</v>
      </c>
      <c r="C7" s="135">
        <v>50364.4</v>
      </c>
      <c r="D7" s="93" t="s">
        <v>259</v>
      </c>
      <c r="E7" s="78">
        <v>0</v>
      </c>
    </row>
    <row r="8" spans="2:6" ht="13.5" thickBot="1" x14ac:dyDescent="0.25">
      <c r="B8" s="80" t="s">
        <v>169</v>
      </c>
      <c r="C8" s="83">
        <v>1722.7</v>
      </c>
      <c r="D8" s="84" t="s">
        <v>260</v>
      </c>
      <c r="E8" s="78">
        <v>0</v>
      </c>
    </row>
    <row r="9" spans="2:6" ht="13.5" thickBot="1" x14ac:dyDescent="0.25">
      <c r="B9" s="73" t="s">
        <v>6</v>
      </c>
      <c r="C9" s="122" t="s">
        <v>170</v>
      </c>
      <c r="D9" s="123" t="s">
        <v>170</v>
      </c>
      <c r="E9" s="120">
        <v>0</v>
      </c>
    </row>
    <row r="10" spans="2:6" ht="13.5" thickBot="1" x14ac:dyDescent="0.25">
      <c r="B10" s="80" t="s">
        <v>172</v>
      </c>
      <c r="C10" s="140">
        <v>94267.1</v>
      </c>
      <c r="D10" s="84" t="s">
        <v>261</v>
      </c>
      <c r="E10" s="78">
        <v>0</v>
      </c>
    </row>
    <row r="11" spans="2:6" ht="13.5" thickBot="1" x14ac:dyDescent="0.25">
      <c r="B11" s="80" t="s">
        <v>173</v>
      </c>
      <c r="C11" s="140">
        <v>6250.1</v>
      </c>
      <c r="D11" s="84" t="s">
        <v>262</v>
      </c>
      <c r="E11" s="78">
        <v>0</v>
      </c>
    </row>
    <row r="12" spans="2:6" ht="13.5" thickBot="1" x14ac:dyDescent="0.25">
      <c r="B12" s="80" t="s">
        <v>174</v>
      </c>
      <c r="C12" s="83" t="s">
        <v>175</v>
      </c>
      <c r="D12" s="84" t="s">
        <v>175</v>
      </c>
      <c r="E12" s="78">
        <v>0</v>
      </c>
    </row>
    <row r="13" spans="2:6" ht="13.5" thickBot="1" x14ac:dyDescent="0.25">
      <c r="B13" s="80" t="s">
        <v>176</v>
      </c>
      <c r="C13" s="83" t="s">
        <v>177</v>
      </c>
      <c r="D13" s="84" t="s">
        <v>263</v>
      </c>
      <c r="E13" s="78">
        <v>0</v>
      </c>
    </row>
    <row r="14" spans="2:6" ht="13.5" thickBot="1" x14ac:dyDescent="0.25">
      <c r="B14" s="80" t="s">
        <v>178</v>
      </c>
      <c r="C14" s="83" t="s">
        <v>179</v>
      </c>
      <c r="D14" s="84" t="s">
        <v>179</v>
      </c>
      <c r="E14" s="78">
        <v>0</v>
      </c>
    </row>
    <row r="15" spans="2:6" ht="13.5" thickBot="1" x14ac:dyDescent="0.25">
      <c r="B15" s="80" t="s">
        <v>180</v>
      </c>
      <c r="C15" s="83" t="s">
        <v>181</v>
      </c>
      <c r="D15" s="84" t="s">
        <v>181</v>
      </c>
      <c r="E15" s="78">
        <v>0</v>
      </c>
    </row>
    <row r="16" spans="2:6" ht="13.5" thickBot="1" x14ac:dyDescent="0.25">
      <c r="B16" s="80" t="s">
        <v>182</v>
      </c>
      <c r="C16" s="83" t="s">
        <v>183</v>
      </c>
      <c r="D16" s="84" t="s">
        <v>183</v>
      </c>
      <c r="E16" s="78">
        <v>0</v>
      </c>
    </row>
    <row r="17" spans="2:5" ht="13.5" thickBot="1" x14ac:dyDescent="0.25">
      <c r="B17" s="73" t="s">
        <v>8</v>
      </c>
      <c r="C17" s="122" t="s">
        <v>184</v>
      </c>
      <c r="D17" s="123" t="s">
        <v>184</v>
      </c>
      <c r="E17" s="120">
        <v>0</v>
      </c>
    </row>
    <row r="18" spans="2:5" ht="13.5" thickBot="1" x14ac:dyDescent="0.25">
      <c r="B18" s="75" t="s">
        <v>185</v>
      </c>
      <c r="C18" s="92" t="s">
        <v>184</v>
      </c>
      <c r="D18" s="93" t="s">
        <v>184</v>
      </c>
      <c r="E18" s="85">
        <v>0</v>
      </c>
    </row>
    <row r="19" spans="2:5" ht="13.5" thickBot="1" x14ac:dyDescent="0.25">
      <c r="B19" s="73" t="s">
        <v>9</v>
      </c>
      <c r="C19" s="122" t="s">
        <v>186</v>
      </c>
      <c r="D19" s="123" t="s">
        <v>264</v>
      </c>
      <c r="E19" s="120" t="s">
        <v>265</v>
      </c>
    </row>
    <row r="20" spans="2:5" ht="13.5" thickBot="1" x14ac:dyDescent="0.25">
      <c r="B20" s="80" t="s">
        <v>193</v>
      </c>
      <c r="C20" s="83" t="s">
        <v>194</v>
      </c>
      <c r="D20" s="84" t="s">
        <v>194</v>
      </c>
      <c r="E20" s="78">
        <v>0</v>
      </c>
    </row>
    <row r="21" spans="2:5" ht="13.5" thickBot="1" x14ac:dyDescent="0.25">
      <c r="B21" s="80" t="s">
        <v>195</v>
      </c>
      <c r="C21" s="83" t="s">
        <v>196</v>
      </c>
      <c r="D21" s="84" t="s">
        <v>266</v>
      </c>
      <c r="E21" s="78">
        <v>0</v>
      </c>
    </row>
    <row r="22" spans="2:5" ht="13.5" thickBot="1" x14ac:dyDescent="0.25">
      <c r="B22" s="80" t="s">
        <v>197</v>
      </c>
      <c r="C22" s="83" t="s">
        <v>198</v>
      </c>
      <c r="D22" s="84" t="s">
        <v>198</v>
      </c>
      <c r="E22" s="78">
        <v>0</v>
      </c>
    </row>
    <row r="23" spans="2:5" ht="13.5" thickBot="1" x14ac:dyDescent="0.25">
      <c r="B23" s="80" t="s">
        <v>199</v>
      </c>
      <c r="C23" s="83" t="s">
        <v>200</v>
      </c>
      <c r="D23" s="84" t="s">
        <v>267</v>
      </c>
      <c r="E23" s="133">
        <v>1060.5</v>
      </c>
    </row>
    <row r="24" spans="2:5" ht="13.5" thickBot="1" x14ac:dyDescent="0.25">
      <c r="B24" s="80" t="s">
        <v>201</v>
      </c>
      <c r="C24" s="83" t="s">
        <v>202</v>
      </c>
      <c r="D24" s="84" t="s">
        <v>202</v>
      </c>
      <c r="E24" s="78">
        <v>0</v>
      </c>
    </row>
    <row r="25" spans="2:5" ht="13.5" thickBot="1" x14ac:dyDescent="0.25">
      <c r="B25" s="73" t="s">
        <v>203</v>
      </c>
      <c r="C25" s="122">
        <v>859.6</v>
      </c>
      <c r="D25" s="123">
        <v>859.6</v>
      </c>
      <c r="E25" s="120">
        <v>0</v>
      </c>
    </row>
    <row r="26" spans="2:5" ht="13.5" thickBot="1" x14ac:dyDescent="0.25">
      <c r="B26" s="75" t="s">
        <v>204</v>
      </c>
      <c r="C26" s="92">
        <v>859.6</v>
      </c>
      <c r="D26" s="93">
        <v>859.6</v>
      </c>
      <c r="E26" s="85">
        <v>0</v>
      </c>
    </row>
    <row r="27" spans="2:5" ht="13.5" thickBot="1" x14ac:dyDescent="0.25">
      <c r="B27" s="73" t="s">
        <v>205</v>
      </c>
      <c r="C27" s="122" t="s">
        <v>206</v>
      </c>
      <c r="D27" s="123" t="s">
        <v>268</v>
      </c>
      <c r="E27" s="120">
        <v>66.400000000000006</v>
      </c>
    </row>
    <row r="28" spans="2:5" ht="13.5" thickBot="1" x14ac:dyDescent="0.25">
      <c r="B28" s="80" t="s">
        <v>16</v>
      </c>
      <c r="C28" s="83" t="s">
        <v>208</v>
      </c>
      <c r="D28" s="84" t="s">
        <v>269</v>
      </c>
      <c r="E28" s="78">
        <v>0</v>
      </c>
    </row>
    <row r="29" spans="2:5" ht="13.5" thickBot="1" x14ac:dyDescent="0.25">
      <c r="B29" s="80" t="s">
        <v>54</v>
      </c>
      <c r="C29" s="83" t="s">
        <v>209</v>
      </c>
      <c r="D29" s="84" t="s">
        <v>209</v>
      </c>
      <c r="E29" s="78">
        <v>0</v>
      </c>
    </row>
    <row r="30" spans="2:5" ht="13.5" thickBot="1" x14ac:dyDescent="0.25">
      <c r="B30" s="80" t="s">
        <v>17</v>
      </c>
      <c r="C30" s="135">
        <v>214300.5</v>
      </c>
      <c r="D30" s="93" t="s">
        <v>270</v>
      </c>
      <c r="E30" s="85">
        <v>0</v>
      </c>
    </row>
    <row r="31" spans="2:5" ht="13.5" thickBot="1" x14ac:dyDescent="0.25">
      <c r="B31" s="80" t="s">
        <v>63</v>
      </c>
      <c r="C31" s="92" t="s">
        <v>210</v>
      </c>
      <c r="D31" s="93" t="s">
        <v>271</v>
      </c>
      <c r="E31" s="85">
        <v>66.400000000000006</v>
      </c>
    </row>
    <row r="32" spans="2:5" ht="13.5" thickBot="1" x14ac:dyDescent="0.25">
      <c r="B32" s="80" t="s">
        <v>86</v>
      </c>
      <c r="C32" s="92" t="s">
        <v>211</v>
      </c>
      <c r="D32" s="93" t="s">
        <v>211</v>
      </c>
      <c r="E32" s="85">
        <v>0</v>
      </c>
    </row>
    <row r="33" spans="2:5" ht="13.5" thickBot="1" x14ac:dyDescent="0.25">
      <c r="B33" s="80" t="s">
        <v>85</v>
      </c>
      <c r="C33" s="92" t="s">
        <v>212</v>
      </c>
      <c r="D33" s="93" t="s">
        <v>212</v>
      </c>
      <c r="E33" s="85">
        <v>0</v>
      </c>
    </row>
    <row r="34" spans="2:5" ht="13.5" thickBot="1" x14ac:dyDescent="0.25">
      <c r="B34" s="80" t="s">
        <v>68</v>
      </c>
      <c r="C34" s="92" t="s">
        <v>213</v>
      </c>
      <c r="D34" s="93" t="s">
        <v>213</v>
      </c>
      <c r="E34" s="85">
        <v>0</v>
      </c>
    </row>
    <row r="35" spans="2:5" ht="13.5" thickBot="1" x14ac:dyDescent="0.25">
      <c r="B35" s="80" t="s">
        <v>18</v>
      </c>
      <c r="C35" s="135">
        <v>2982.2</v>
      </c>
      <c r="D35" s="93" t="s">
        <v>272</v>
      </c>
      <c r="E35" s="85">
        <v>0</v>
      </c>
    </row>
    <row r="36" spans="2:5" ht="13.5" thickBot="1" x14ac:dyDescent="0.25">
      <c r="B36" s="80" t="s">
        <v>64</v>
      </c>
      <c r="C36" s="92" t="s">
        <v>214</v>
      </c>
      <c r="D36" s="93" t="s">
        <v>214</v>
      </c>
      <c r="E36" s="85">
        <v>0</v>
      </c>
    </row>
    <row r="37" spans="2:5" ht="13.5" thickBot="1" x14ac:dyDescent="0.25">
      <c r="B37" s="80" t="s">
        <v>215</v>
      </c>
      <c r="C37" s="92" t="s">
        <v>216</v>
      </c>
      <c r="D37" s="93" t="s">
        <v>216</v>
      </c>
      <c r="E37" s="85">
        <v>0</v>
      </c>
    </row>
    <row r="38" spans="2:5" ht="13.5" thickBot="1" x14ac:dyDescent="0.25">
      <c r="B38" s="80" t="s">
        <v>62</v>
      </c>
      <c r="C38" s="92" t="s">
        <v>218</v>
      </c>
      <c r="D38" s="93" t="s">
        <v>218</v>
      </c>
      <c r="E38" s="85">
        <v>0</v>
      </c>
    </row>
    <row r="39" spans="2:5" ht="13.5" thickBot="1" x14ac:dyDescent="0.25">
      <c r="B39" s="80" t="s">
        <v>65</v>
      </c>
      <c r="C39" s="92" t="s">
        <v>219</v>
      </c>
      <c r="D39" s="93" t="s">
        <v>219</v>
      </c>
      <c r="E39" s="85">
        <v>0</v>
      </c>
    </row>
    <row r="40" spans="2:5" ht="13.5" thickBot="1" x14ac:dyDescent="0.25">
      <c r="B40" s="80" t="s">
        <v>221</v>
      </c>
      <c r="C40" s="92" t="s">
        <v>222</v>
      </c>
      <c r="D40" s="93" t="s">
        <v>222</v>
      </c>
      <c r="E40" s="85">
        <v>0</v>
      </c>
    </row>
    <row r="41" spans="2:5" ht="13.5" thickBot="1" x14ac:dyDescent="0.25">
      <c r="B41" s="80" t="s">
        <v>223</v>
      </c>
      <c r="C41" s="92" t="s">
        <v>224</v>
      </c>
      <c r="D41" s="93" t="s">
        <v>224</v>
      </c>
      <c r="E41" s="85">
        <v>0</v>
      </c>
    </row>
    <row r="42" spans="2:5" ht="13.5" thickBot="1" x14ac:dyDescent="0.25">
      <c r="B42" s="80" t="s">
        <v>225</v>
      </c>
      <c r="C42" s="92">
        <v>84.1</v>
      </c>
      <c r="D42" s="93">
        <v>84.1</v>
      </c>
      <c r="E42" s="85">
        <v>0</v>
      </c>
    </row>
    <row r="43" spans="2:5" ht="13.5" thickBot="1" x14ac:dyDescent="0.25">
      <c r="B43" s="80" t="s">
        <v>19</v>
      </c>
      <c r="C43" s="92">
        <v>17.899999999999999</v>
      </c>
      <c r="D43" s="93">
        <v>17.899999999999999</v>
      </c>
      <c r="E43" s="85">
        <v>0</v>
      </c>
    </row>
    <row r="44" spans="2:5" ht="13.5" thickBot="1" x14ac:dyDescent="0.25">
      <c r="B44" s="73" t="s">
        <v>20</v>
      </c>
      <c r="C44" s="122" t="s">
        <v>227</v>
      </c>
      <c r="D44" s="123" t="s">
        <v>273</v>
      </c>
      <c r="E44" s="120">
        <v>26.2</v>
      </c>
    </row>
    <row r="45" spans="2:5" ht="13.5" thickBot="1" x14ac:dyDescent="0.25">
      <c r="B45" s="80" t="s">
        <v>229</v>
      </c>
      <c r="C45" s="92" t="s">
        <v>230</v>
      </c>
      <c r="D45" s="93" t="s">
        <v>230</v>
      </c>
      <c r="E45" s="85">
        <v>0</v>
      </c>
    </row>
    <row r="46" spans="2:5" x14ac:dyDescent="0.2">
      <c r="B46" s="134" t="s">
        <v>274</v>
      </c>
      <c r="C46" s="330" t="s">
        <v>232</v>
      </c>
      <c r="D46" s="330" t="s">
        <v>276</v>
      </c>
      <c r="E46" s="330">
        <v>0</v>
      </c>
    </row>
    <row r="47" spans="2:5" ht="13.5" thickBot="1" x14ac:dyDescent="0.25">
      <c r="B47" s="80" t="s">
        <v>275</v>
      </c>
      <c r="C47" s="331"/>
      <c r="D47" s="331"/>
      <c r="E47" s="331"/>
    </row>
    <row r="48" spans="2:5" ht="13.5" thickBot="1" x14ac:dyDescent="0.25">
      <c r="B48" s="80" t="s">
        <v>233</v>
      </c>
      <c r="C48" s="92" t="s">
        <v>234</v>
      </c>
      <c r="D48" s="93" t="s">
        <v>234</v>
      </c>
      <c r="E48" s="85">
        <v>0</v>
      </c>
    </row>
    <row r="49" spans="2:5" ht="13.5" thickBot="1" x14ac:dyDescent="0.25">
      <c r="B49" s="80" t="s">
        <v>235</v>
      </c>
      <c r="C49" s="92" t="s">
        <v>236</v>
      </c>
      <c r="D49" s="132">
        <v>12687.6</v>
      </c>
      <c r="E49" s="85">
        <v>26.2</v>
      </c>
    </row>
    <row r="50" spans="2:5" ht="13.5" thickBot="1" x14ac:dyDescent="0.25">
      <c r="B50" s="80" t="s">
        <v>237</v>
      </c>
      <c r="C50" s="92" t="s">
        <v>238</v>
      </c>
      <c r="D50" s="132">
        <v>1265.4000000000001</v>
      </c>
      <c r="E50" s="85">
        <v>0</v>
      </c>
    </row>
    <row r="51" spans="2:5" ht="13.5" thickBot="1" x14ac:dyDescent="0.25">
      <c r="B51" s="80" t="s">
        <v>239</v>
      </c>
      <c r="C51" s="135">
        <v>25119.3</v>
      </c>
      <c r="D51" s="93" t="s">
        <v>277</v>
      </c>
      <c r="E51" s="85">
        <v>0</v>
      </c>
    </row>
    <row r="52" spans="2:5" ht="13.5" thickBot="1" x14ac:dyDescent="0.25">
      <c r="B52" s="80" t="s">
        <v>242</v>
      </c>
      <c r="C52" s="92" t="s">
        <v>243</v>
      </c>
      <c r="D52" s="93" t="s">
        <v>243</v>
      </c>
      <c r="E52" s="85">
        <v>0</v>
      </c>
    </row>
    <row r="53" spans="2:5" ht="13.5" thickBot="1" x14ac:dyDescent="0.25">
      <c r="B53" s="73" t="s">
        <v>27</v>
      </c>
      <c r="C53" s="148">
        <v>57408.6</v>
      </c>
      <c r="D53" s="123" t="s">
        <v>278</v>
      </c>
      <c r="E53" s="120" t="s">
        <v>279</v>
      </c>
    </row>
    <row r="54" spans="2:5" ht="13.5" thickBot="1" x14ac:dyDescent="0.25">
      <c r="B54" s="80" t="s">
        <v>93</v>
      </c>
      <c r="C54" s="92" t="s">
        <v>243</v>
      </c>
      <c r="D54" s="93" t="s">
        <v>243</v>
      </c>
      <c r="E54" s="141"/>
    </row>
    <row r="55" spans="2:5" ht="13.5" thickBot="1" x14ac:dyDescent="0.25">
      <c r="B55" s="80" t="s">
        <v>246</v>
      </c>
      <c r="C55" s="92" t="s">
        <v>247</v>
      </c>
      <c r="D55" s="93" t="s">
        <v>280</v>
      </c>
      <c r="E55" s="142">
        <v>-4123.1000000000004</v>
      </c>
    </row>
    <row r="56" spans="2:5" ht="13.5" thickBot="1" x14ac:dyDescent="0.25">
      <c r="B56" s="73" t="s">
        <v>158</v>
      </c>
      <c r="C56" s="122" t="s">
        <v>250</v>
      </c>
      <c r="D56" s="123" t="s">
        <v>250</v>
      </c>
      <c r="E56" s="120">
        <v>0</v>
      </c>
    </row>
    <row r="57" spans="2:5" ht="13.5" thickBot="1" x14ac:dyDescent="0.25">
      <c r="B57" s="80" t="s">
        <v>251</v>
      </c>
      <c r="C57" s="92" t="s">
        <v>250</v>
      </c>
      <c r="D57" s="93" t="s">
        <v>250</v>
      </c>
      <c r="E57" s="85">
        <v>0</v>
      </c>
    </row>
    <row r="58" spans="2:5" ht="13.5" thickBot="1" x14ac:dyDescent="0.25">
      <c r="B58" s="73" t="s">
        <v>160</v>
      </c>
      <c r="C58" s="122" t="s">
        <v>252</v>
      </c>
      <c r="D58" s="123" t="s">
        <v>252</v>
      </c>
      <c r="E58" s="120">
        <v>0</v>
      </c>
    </row>
    <row r="59" spans="2:5" ht="13.5" thickBot="1" x14ac:dyDescent="0.25">
      <c r="B59" s="80" t="s">
        <v>253</v>
      </c>
      <c r="C59" s="92" t="s">
        <v>252</v>
      </c>
      <c r="D59" s="93" t="s">
        <v>252</v>
      </c>
      <c r="E59" s="85">
        <v>0</v>
      </c>
    </row>
    <row r="60" spans="2:5" x14ac:dyDescent="0.2">
      <c r="B60" s="94" t="s">
        <v>281</v>
      </c>
      <c r="C60" s="328" t="s">
        <v>254</v>
      </c>
      <c r="D60" s="328" t="s">
        <v>254</v>
      </c>
      <c r="E60" s="328">
        <v>0</v>
      </c>
    </row>
    <row r="61" spans="2:5" ht="13.5" thickBot="1" x14ac:dyDescent="0.25">
      <c r="B61" s="73" t="s">
        <v>282</v>
      </c>
      <c r="C61" s="329"/>
      <c r="D61" s="329"/>
      <c r="E61" s="329"/>
    </row>
    <row r="62" spans="2:5" ht="13.5" thickBot="1" x14ac:dyDescent="0.25">
      <c r="B62" s="80" t="s">
        <v>47</v>
      </c>
      <c r="C62" s="92" t="s">
        <v>254</v>
      </c>
      <c r="D62" s="93" t="s">
        <v>254</v>
      </c>
      <c r="E62" s="85">
        <v>0</v>
      </c>
    </row>
    <row r="63" spans="2:5" ht="13.5" thickBot="1" x14ac:dyDescent="0.25">
      <c r="B63" s="282" t="s">
        <v>31</v>
      </c>
      <c r="C63" s="303">
        <v>5789208.2999999998</v>
      </c>
      <c r="D63" s="303">
        <v>5786238.2999999998</v>
      </c>
      <c r="E63" s="285" t="s">
        <v>283</v>
      </c>
    </row>
    <row r="65" spans="2:5" ht="13.5" thickBot="1" x14ac:dyDescent="0.25">
      <c r="B65" s="222" t="s">
        <v>575</v>
      </c>
    </row>
    <row r="66" spans="2:5" ht="13.5" thickBot="1" x14ac:dyDescent="0.25">
      <c r="B66" s="143" t="s">
        <v>95</v>
      </c>
      <c r="C66" s="129" t="s">
        <v>165</v>
      </c>
      <c r="D66" s="129" t="s">
        <v>257</v>
      </c>
      <c r="E66" s="129" t="s">
        <v>258</v>
      </c>
    </row>
    <row r="67" spans="2:5" ht="13.5" thickBot="1" x14ac:dyDescent="0.25">
      <c r="B67" s="75" t="s">
        <v>96</v>
      </c>
      <c r="C67" s="95">
        <v>365.1</v>
      </c>
      <c r="D67" s="95">
        <v>365.1</v>
      </c>
      <c r="E67" s="95">
        <v>0</v>
      </c>
    </row>
    <row r="68" spans="2:5" ht="13.5" thickBot="1" x14ac:dyDescent="0.25">
      <c r="B68" s="75" t="s">
        <v>97</v>
      </c>
      <c r="C68" s="144">
        <v>120000</v>
      </c>
      <c r="D68" s="95" t="s">
        <v>284</v>
      </c>
      <c r="E68" s="95">
        <v>0</v>
      </c>
    </row>
    <row r="69" spans="2:5" ht="13.5" thickBot="1" x14ac:dyDescent="0.25">
      <c r="B69" s="75" t="s">
        <v>98</v>
      </c>
      <c r="C69" s="144">
        <v>1660</v>
      </c>
      <c r="D69" s="95" t="s">
        <v>285</v>
      </c>
      <c r="E69" s="95">
        <v>0</v>
      </c>
    </row>
    <row r="70" spans="2:5" ht="13.5" thickBot="1" x14ac:dyDescent="0.25">
      <c r="B70" s="75" t="s">
        <v>99</v>
      </c>
      <c r="C70" s="144">
        <v>100000</v>
      </c>
      <c r="D70" s="95" t="s">
        <v>286</v>
      </c>
      <c r="E70" s="95">
        <v>0</v>
      </c>
    </row>
    <row r="71" spans="2:5" ht="13.5" thickBot="1" x14ac:dyDescent="0.25">
      <c r="B71" s="75" t="s">
        <v>100</v>
      </c>
      <c r="C71" s="95">
        <v>33.200000000000003</v>
      </c>
      <c r="D71" s="95">
        <v>33.200000000000003</v>
      </c>
      <c r="E71" s="95">
        <v>0</v>
      </c>
    </row>
    <row r="72" spans="2:5" ht="13.5" thickBot="1" x14ac:dyDescent="0.25">
      <c r="B72" s="97" t="s">
        <v>101</v>
      </c>
      <c r="C72" s="98" t="s">
        <v>255</v>
      </c>
      <c r="D72" s="98" t="s">
        <v>287</v>
      </c>
      <c r="E72" s="98">
        <v>0.9</v>
      </c>
    </row>
    <row r="73" spans="2:5" ht="14.25" thickTop="1" thickBot="1" x14ac:dyDescent="0.25">
      <c r="B73" s="300" t="s">
        <v>31</v>
      </c>
      <c r="C73" s="301" t="s">
        <v>256</v>
      </c>
      <c r="D73" s="302">
        <v>235658.3</v>
      </c>
      <c r="E73" s="301">
        <v>0.9</v>
      </c>
    </row>
  </sheetData>
  <mergeCells count="10">
    <mergeCell ref="C60:C61"/>
    <mergeCell ref="D60:D61"/>
    <mergeCell ref="E60:E61"/>
    <mergeCell ref="B2:F2"/>
    <mergeCell ref="C4:C5"/>
    <mergeCell ref="D4:D5"/>
    <mergeCell ref="E4:E5"/>
    <mergeCell ref="C46:C47"/>
    <mergeCell ref="D46:D47"/>
    <mergeCell ref="E46:E47"/>
  </mergeCells>
  <pageMargins left="0.7" right="0.7" top="0.75" bottom="0.75" header="0.3" footer="0.3"/>
  <headerFooter>
    <oddFooter>&amp;L_x000D_&amp;1#&amp;"Calibri"&amp;10&amp;K000000 Interné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F75"/>
  <sheetViews>
    <sheetView workbookViewId="0">
      <selection activeCell="B75" sqref="B75:E75"/>
    </sheetView>
  </sheetViews>
  <sheetFormatPr defaultColWidth="8.85546875" defaultRowHeight="12.75" x14ac:dyDescent="0.2"/>
  <cols>
    <col min="1" max="1" width="8.85546875" style="125"/>
    <col min="2" max="2" width="79.5703125" style="125" bestFit="1" customWidth="1"/>
    <col min="3" max="4" width="17.7109375" style="125" bestFit="1" customWidth="1"/>
    <col min="5" max="5" width="19.140625" style="125" bestFit="1" customWidth="1"/>
    <col min="6" max="16384" width="8.85546875" style="125"/>
  </cols>
  <sheetData>
    <row r="2" spans="2:6" ht="48" customHeight="1" x14ac:dyDescent="0.2">
      <c r="B2" s="324" t="s">
        <v>555</v>
      </c>
      <c r="C2" s="327"/>
      <c r="D2" s="327"/>
      <c r="E2" s="327"/>
      <c r="F2" s="327"/>
    </row>
    <row r="3" spans="2:6" ht="13.5" thickBot="1" x14ac:dyDescent="0.25"/>
    <row r="4" spans="2:6" ht="30.6" customHeight="1" x14ac:dyDescent="0.2">
      <c r="B4" s="69"/>
      <c r="C4" s="325" t="s">
        <v>257</v>
      </c>
      <c r="D4" s="325" t="s">
        <v>288</v>
      </c>
      <c r="E4" s="325" t="s">
        <v>289</v>
      </c>
    </row>
    <row r="5" spans="2:6" ht="13.5" thickBot="1" x14ac:dyDescent="0.25">
      <c r="B5" s="71" t="s">
        <v>102</v>
      </c>
      <c r="C5" s="326"/>
      <c r="D5" s="326"/>
      <c r="E5" s="326"/>
    </row>
    <row r="6" spans="2:6" ht="13.5" thickBot="1" x14ac:dyDescent="0.25">
      <c r="B6" s="73" t="s">
        <v>3</v>
      </c>
      <c r="C6" s="122" t="s">
        <v>167</v>
      </c>
      <c r="D6" s="123" t="s">
        <v>167</v>
      </c>
      <c r="E6" s="120">
        <v>0</v>
      </c>
    </row>
    <row r="7" spans="2:6" ht="13.5" thickBot="1" x14ac:dyDescent="0.25">
      <c r="B7" s="75" t="s">
        <v>168</v>
      </c>
      <c r="C7" s="92" t="s">
        <v>259</v>
      </c>
      <c r="D7" s="93" t="s">
        <v>259</v>
      </c>
      <c r="E7" s="78">
        <v>0</v>
      </c>
    </row>
    <row r="8" spans="2:6" ht="13.5" thickBot="1" x14ac:dyDescent="0.25">
      <c r="B8" s="80" t="s">
        <v>169</v>
      </c>
      <c r="C8" s="83" t="s">
        <v>260</v>
      </c>
      <c r="D8" s="84" t="s">
        <v>260</v>
      </c>
      <c r="E8" s="78">
        <v>0</v>
      </c>
    </row>
    <row r="9" spans="2:6" ht="13.5" thickBot="1" x14ac:dyDescent="0.25">
      <c r="B9" s="73" t="s">
        <v>6</v>
      </c>
      <c r="C9" s="122" t="s">
        <v>170</v>
      </c>
      <c r="D9" s="123" t="s">
        <v>170</v>
      </c>
      <c r="E9" s="120">
        <v>0</v>
      </c>
    </row>
    <row r="10" spans="2:6" ht="13.5" thickBot="1" x14ac:dyDescent="0.25">
      <c r="B10" s="80" t="s">
        <v>172</v>
      </c>
      <c r="C10" s="83" t="s">
        <v>261</v>
      </c>
      <c r="D10" s="84" t="s">
        <v>261</v>
      </c>
      <c r="E10" s="78">
        <v>0</v>
      </c>
    </row>
    <row r="11" spans="2:6" ht="13.5" thickBot="1" x14ac:dyDescent="0.25">
      <c r="B11" s="80" t="s">
        <v>173</v>
      </c>
      <c r="C11" s="83" t="s">
        <v>262</v>
      </c>
      <c r="D11" s="84" t="s">
        <v>262</v>
      </c>
      <c r="E11" s="78">
        <v>0</v>
      </c>
    </row>
    <row r="12" spans="2:6" ht="13.5" thickBot="1" x14ac:dyDescent="0.25">
      <c r="B12" s="80" t="s">
        <v>174</v>
      </c>
      <c r="C12" s="83" t="s">
        <v>175</v>
      </c>
      <c r="D12" s="84" t="s">
        <v>175</v>
      </c>
      <c r="E12" s="78">
        <v>0</v>
      </c>
    </row>
    <row r="13" spans="2:6" ht="13.5" thickBot="1" x14ac:dyDescent="0.25">
      <c r="B13" s="80" t="s">
        <v>176</v>
      </c>
      <c r="C13" s="83" t="s">
        <v>263</v>
      </c>
      <c r="D13" s="84" t="s">
        <v>263</v>
      </c>
      <c r="E13" s="78">
        <v>0</v>
      </c>
    </row>
    <row r="14" spans="2:6" ht="13.5" thickBot="1" x14ac:dyDescent="0.25">
      <c r="B14" s="80" t="s">
        <v>178</v>
      </c>
      <c r="C14" s="83" t="s">
        <v>179</v>
      </c>
      <c r="D14" s="84" t="s">
        <v>179</v>
      </c>
      <c r="E14" s="78">
        <v>0</v>
      </c>
    </row>
    <row r="15" spans="2:6" ht="13.5" thickBot="1" x14ac:dyDescent="0.25">
      <c r="B15" s="80" t="s">
        <v>180</v>
      </c>
      <c r="C15" s="83" t="s">
        <v>181</v>
      </c>
      <c r="D15" s="84" t="s">
        <v>181</v>
      </c>
      <c r="E15" s="78">
        <v>0</v>
      </c>
    </row>
    <row r="16" spans="2:6" ht="13.5" thickBot="1" x14ac:dyDescent="0.25">
      <c r="B16" s="80" t="s">
        <v>182</v>
      </c>
      <c r="C16" s="83" t="s">
        <v>183</v>
      </c>
      <c r="D16" s="84" t="s">
        <v>183</v>
      </c>
      <c r="E16" s="78">
        <v>0</v>
      </c>
    </row>
    <row r="17" spans="2:5" ht="13.5" thickBot="1" x14ac:dyDescent="0.25">
      <c r="B17" s="73" t="s">
        <v>8</v>
      </c>
      <c r="C17" s="122" t="s">
        <v>184</v>
      </c>
      <c r="D17" s="138">
        <v>33300.6</v>
      </c>
      <c r="E17" s="120">
        <v>0</v>
      </c>
    </row>
    <row r="18" spans="2:5" ht="13.5" thickBot="1" x14ac:dyDescent="0.25">
      <c r="B18" s="75" t="s">
        <v>185</v>
      </c>
      <c r="C18" s="92" t="s">
        <v>184</v>
      </c>
      <c r="D18" s="132">
        <v>33300.6</v>
      </c>
      <c r="E18" s="85">
        <v>0</v>
      </c>
    </row>
    <row r="19" spans="2:5" ht="13.5" thickBot="1" x14ac:dyDescent="0.25">
      <c r="B19" s="73" t="s">
        <v>9</v>
      </c>
      <c r="C19" s="122" t="s">
        <v>264</v>
      </c>
      <c r="D19" s="138">
        <v>609224.4</v>
      </c>
      <c r="E19" s="139">
        <v>2368.8000000000002</v>
      </c>
    </row>
    <row r="20" spans="2:5" ht="13.5" thickBot="1" x14ac:dyDescent="0.25">
      <c r="B20" s="80" t="s">
        <v>193</v>
      </c>
      <c r="C20" s="83" t="s">
        <v>194</v>
      </c>
      <c r="D20" s="84" t="s">
        <v>194</v>
      </c>
      <c r="E20" s="78">
        <v>0</v>
      </c>
    </row>
    <row r="21" spans="2:5" ht="13.5" thickBot="1" x14ac:dyDescent="0.25">
      <c r="B21" s="80" t="s">
        <v>195</v>
      </c>
      <c r="C21" s="83" t="s">
        <v>266</v>
      </c>
      <c r="D21" s="84" t="s">
        <v>266</v>
      </c>
      <c r="E21" s="78">
        <v>0</v>
      </c>
    </row>
    <row r="22" spans="2:5" ht="13.5" thickBot="1" x14ac:dyDescent="0.25">
      <c r="B22" s="80" t="s">
        <v>197</v>
      </c>
      <c r="C22" s="83" t="s">
        <v>198</v>
      </c>
      <c r="D22" s="84" t="s">
        <v>198</v>
      </c>
      <c r="E22" s="78">
        <v>0</v>
      </c>
    </row>
    <row r="23" spans="2:5" ht="13.5" thickBot="1" x14ac:dyDescent="0.25">
      <c r="B23" s="80" t="s">
        <v>199</v>
      </c>
      <c r="C23" s="83" t="s">
        <v>267</v>
      </c>
      <c r="D23" s="84" t="s">
        <v>290</v>
      </c>
      <c r="E23" s="133">
        <v>2368.8000000000002</v>
      </c>
    </row>
    <row r="24" spans="2:5" ht="13.5" thickBot="1" x14ac:dyDescent="0.25">
      <c r="B24" s="80" t="s">
        <v>201</v>
      </c>
      <c r="C24" s="83" t="s">
        <v>202</v>
      </c>
      <c r="D24" s="84" t="s">
        <v>202</v>
      </c>
      <c r="E24" s="78">
        <v>0</v>
      </c>
    </row>
    <row r="25" spans="2:5" ht="13.5" thickBot="1" x14ac:dyDescent="0.25">
      <c r="B25" s="73" t="s">
        <v>203</v>
      </c>
      <c r="C25" s="122">
        <v>859.6</v>
      </c>
      <c r="D25" s="123">
        <v>859.6</v>
      </c>
      <c r="E25" s="120">
        <v>0</v>
      </c>
    </row>
    <row r="26" spans="2:5" ht="13.5" thickBot="1" x14ac:dyDescent="0.25">
      <c r="B26" s="75" t="s">
        <v>204</v>
      </c>
      <c r="C26" s="92">
        <v>859.6</v>
      </c>
      <c r="D26" s="93">
        <v>859.6</v>
      </c>
      <c r="E26" s="85">
        <v>0</v>
      </c>
    </row>
    <row r="27" spans="2:5" ht="13.5" thickBot="1" x14ac:dyDescent="0.25">
      <c r="B27" s="73" t="s">
        <v>205</v>
      </c>
      <c r="C27" s="122" t="s">
        <v>268</v>
      </c>
      <c r="D27" s="123" t="s">
        <v>291</v>
      </c>
      <c r="E27" s="139">
        <v>150772.29999999999</v>
      </c>
    </row>
    <row r="28" spans="2:5" ht="13.5" thickBot="1" x14ac:dyDescent="0.25">
      <c r="B28" s="80" t="s">
        <v>16</v>
      </c>
      <c r="C28" s="83" t="s">
        <v>269</v>
      </c>
      <c r="D28" s="84" t="s">
        <v>269</v>
      </c>
      <c r="E28" s="78">
        <v>0</v>
      </c>
    </row>
    <row r="29" spans="2:5" ht="13.5" thickBot="1" x14ac:dyDescent="0.25">
      <c r="B29" s="80" t="s">
        <v>54</v>
      </c>
      <c r="C29" s="83" t="s">
        <v>209</v>
      </c>
      <c r="D29" s="84" t="s">
        <v>209</v>
      </c>
      <c r="E29" s="78">
        <v>0</v>
      </c>
    </row>
    <row r="30" spans="2:5" ht="13.5" thickBot="1" x14ac:dyDescent="0.25">
      <c r="B30" s="80" t="s">
        <v>17</v>
      </c>
      <c r="C30" s="92" t="s">
        <v>270</v>
      </c>
      <c r="D30" s="93" t="s">
        <v>270</v>
      </c>
      <c r="E30" s="85">
        <v>0</v>
      </c>
    </row>
    <row r="31" spans="2:5" ht="13.5" thickBot="1" x14ac:dyDescent="0.25">
      <c r="B31" s="80" t="s">
        <v>63</v>
      </c>
      <c r="C31" s="92" t="s">
        <v>271</v>
      </c>
      <c r="D31" s="93" t="s">
        <v>292</v>
      </c>
      <c r="E31" s="85" t="s">
        <v>293</v>
      </c>
    </row>
    <row r="32" spans="2:5" ht="13.5" thickBot="1" x14ac:dyDescent="0.25">
      <c r="B32" s="80" t="s">
        <v>86</v>
      </c>
      <c r="C32" s="92" t="s">
        <v>211</v>
      </c>
      <c r="D32" s="93" t="s">
        <v>211</v>
      </c>
      <c r="E32" s="85">
        <v>0</v>
      </c>
    </row>
    <row r="33" spans="2:5" ht="13.5" thickBot="1" x14ac:dyDescent="0.25">
      <c r="B33" s="80" t="s">
        <v>85</v>
      </c>
      <c r="C33" s="92" t="s">
        <v>212</v>
      </c>
      <c r="D33" s="93" t="s">
        <v>212</v>
      </c>
      <c r="E33" s="85">
        <v>0</v>
      </c>
    </row>
    <row r="34" spans="2:5" ht="13.5" thickBot="1" x14ac:dyDescent="0.25">
      <c r="B34" s="80" t="s">
        <v>68</v>
      </c>
      <c r="C34" s="92" t="s">
        <v>213</v>
      </c>
      <c r="D34" s="93" t="s">
        <v>213</v>
      </c>
      <c r="E34" s="85">
        <v>0</v>
      </c>
    </row>
    <row r="35" spans="2:5" ht="13.5" thickBot="1" x14ac:dyDescent="0.25">
      <c r="B35" s="80" t="s">
        <v>18</v>
      </c>
      <c r="C35" s="92" t="s">
        <v>272</v>
      </c>
      <c r="D35" s="93" t="s">
        <v>272</v>
      </c>
      <c r="E35" s="85">
        <v>0</v>
      </c>
    </row>
    <row r="36" spans="2:5" ht="13.5" thickBot="1" x14ac:dyDescent="0.25">
      <c r="B36" s="80" t="s">
        <v>64</v>
      </c>
      <c r="C36" s="92" t="s">
        <v>214</v>
      </c>
      <c r="D36" s="93" t="s">
        <v>214</v>
      </c>
      <c r="E36" s="85">
        <v>0</v>
      </c>
    </row>
    <row r="37" spans="2:5" ht="13.5" thickBot="1" x14ac:dyDescent="0.25">
      <c r="B37" s="80" t="s">
        <v>215</v>
      </c>
      <c r="C37" s="92" t="s">
        <v>216</v>
      </c>
      <c r="D37" s="93" t="s">
        <v>216</v>
      </c>
      <c r="E37" s="85">
        <v>0</v>
      </c>
    </row>
    <row r="38" spans="2:5" ht="13.5" thickBot="1" x14ac:dyDescent="0.25">
      <c r="B38" s="80" t="s">
        <v>62</v>
      </c>
      <c r="C38" s="92" t="s">
        <v>218</v>
      </c>
      <c r="D38" s="93" t="s">
        <v>218</v>
      </c>
      <c r="E38" s="85">
        <v>0</v>
      </c>
    </row>
    <row r="39" spans="2:5" ht="13.5" thickBot="1" x14ac:dyDescent="0.25">
      <c r="B39" s="80" t="s">
        <v>65</v>
      </c>
      <c r="C39" s="92" t="s">
        <v>219</v>
      </c>
      <c r="D39" s="93" t="s">
        <v>219</v>
      </c>
      <c r="E39" s="85">
        <v>0</v>
      </c>
    </row>
    <row r="40" spans="2:5" ht="13.5" thickBot="1" x14ac:dyDescent="0.25">
      <c r="B40" s="80" t="s">
        <v>221</v>
      </c>
      <c r="C40" s="92" t="s">
        <v>222</v>
      </c>
      <c r="D40" s="93" t="s">
        <v>222</v>
      </c>
      <c r="E40" s="85">
        <v>0</v>
      </c>
    </row>
    <row r="41" spans="2:5" ht="13.5" thickBot="1" x14ac:dyDescent="0.25">
      <c r="B41" s="80" t="s">
        <v>223</v>
      </c>
      <c r="C41" s="92" t="s">
        <v>224</v>
      </c>
      <c r="D41" s="93" t="s">
        <v>224</v>
      </c>
      <c r="E41" s="85">
        <v>0</v>
      </c>
    </row>
    <row r="42" spans="2:5" ht="13.5" thickBot="1" x14ac:dyDescent="0.25">
      <c r="B42" s="80" t="s">
        <v>225</v>
      </c>
      <c r="C42" s="92">
        <v>84.1</v>
      </c>
      <c r="D42" s="93">
        <v>84.1</v>
      </c>
      <c r="E42" s="85">
        <v>0</v>
      </c>
    </row>
    <row r="43" spans="2:5" ht="13.5" thickBot="1" x14ac:dyDescent="0.25">
      <c r="B43" s="80" t="s">
        <v>19</v>
      </c>
      <c r="C43" s="92">
        <v>17.899999999999999</v>
      </c>
      <c r="D43" s="93">
        <v>17.899999999999999</v>
      </c>
      <c r="E43" s="85">
        <v>0</v>
      </c>
    </row>
    <row r="44" spans="2:5" ht="13.5" thickBot="1" x14ac:dyDescent="0.25">
      <c r="B44" s="73" t="s">
        <v>20</v>
      </c>
      <c r="C44" s="122" t="s">
        <v>273</v>
      </c>
      <c r="D44" s="123" t="s">
        <v>273</v>
      </c>
      <c r="E44" s="120">
        <v>0</v>
      </c>
    </row>
    <row r="45" spans="2:5" ht="13.5" thickBot="1" x14ac:dyDescent="0.25">
      <c r="B45" s="80" t="s">
        <v>229</v>
      </c>
      <c r="C45" s="92" t="s">
        <v>230</v>
      </c>
      <c r="D45" s="93" t="s">
        <v>230</v>
      </c>
      <c r="E45" s="85">
        <v>0</v>
      </c>
    </row>
    <row r="46" spans="2:5" x14ac:dyDescent="0.2">
      <c r="B46" s="134" t="s">
        <v>274</v>
      </c>
      <c r="C46" s="330" t="s">
        <v>276</v>
      </c>
      <c r="D46" s="330" t="s">
        <v>276</v>
      </c>
      <c r="E46" s="330">
        <v>0</v>
      </c>
    </row>
    <row r="47" spans="2:5" ht="13.5" thickBot="1" x14ac:dyDescent="0.25">
      <c r="B47" s="80" t="s">
        <v>275</v>
      </c>
      <c r="C47" s="331"/>
      <c r="D47" s="331"/>
      <c r="E47" s="331"/>
    </row>
    <row r="48" spans="2:5" ht="13.5" thickBot="1" x14ac:dyDescent="0.25">
      <c r="B48" s="80" t="s">
        <v>233</v>
      </c>
      <c r="C48" s="92" t="s">
        <v>234</v>
      </c>
      <c r="D48" s="93" t="s">
        <v>234</v>
      </c>
      <c r="E48" s="85">
        <v>0</v>
      </c>
    </row>
    <row r="49" spans="2:5" ht="13.5" thickBot="1" x14ac:dyDescent="0.25">
      <c r="B49" s="80" t="s">
        <v>235</v>
      </c>
      <c r="C49" s="135">
        <v>12687.6</v>
      </c>
      <c r="D49" s="132">
        <v>12687.6</v>
      </c>
      <c r="E49" s="85">
        <v>0</v>
      </c>
    </row>
    <row r="50" spans="2:5" ht="13.5" thickBot="1" x14ac:dyDescent="0.25">
      <c r="B50" s="80" t="s">
        <v>237</v>
      </c>
      <c r="C50" s="135">
        <v>1265.4000000000001</v>
      </c>
      <c r="D50" s="132">
        <v>1265.4000000000001</v>
      </c>
      <c r="E50" s="85">
        <v>0</v>
      </c>
    </row>
    <row r="51" spans="2:5" ht="13.5" thickBot="1" x14ac:dyDescent="0.25">
      <c r="B51" s="80" t="s">
        <v>239</v>
      </c>
      <c r="C51" s="92" t="s">
        <v>277</v>
      </c>
      <c r="D51" s="93" t="s">
        <v>277</v>
      </c>
      <c r="E51" s="85">
        <v>0</v>
      </c>
    </row>
    <row r="52" spans="2:5" ht="13.5" thickBot="1" x14ac:dyDescent="0.25">
      <c r="B52" s="80" t="s">
        <v>242</v>
      </c>
      <c r="C52" s="92" t="s">
        <v>243</v>
      </c>
      <c r="D52" s="93" t="s">
        <v>243</v>
      </c>
      <c r="E52" s="85">
        <v>0</v>
      </c>
    </row>
    <row r="53" spans="2:5" ht="13.5" thickBot="1" x14ac:dyDescent="0.25">
      <c r="B53" s="73" t="s">
        <v>27</v>
      </c>
      <c r="C53" s="122" t="s">
        <v>278</v>
      </c>
      <c r="D53" s="123" t="s">
        <v>278</v>
      </c>
      <c r="E53" s="120">
        <v>0</v>
      </c>
    </row>
    <row r="54" spans="2:5" ht="13.5" thickBot="1" x14ac:dyDescent="0.25">
      <c r="B54" s="80" t="s">
        <v>93</v>
      </c>
      <c r="C54" s="92" t="s">
        <v>243</v>
      </c>
      <c r="D54" s="93" t="s">
        <v>243</v>
      </c>
      <c r="E54" s="85">
        <v>0</v>
      </c>
    </row>
    <row r="55" spans="2:5" ht="13.5" thickBot="1" x14ac:dyDescent="0.25">
      <c r="B55" s="80" t="s">
        <v>554</v>
      </c>
      <c r="C55" s="92" t="s">
        <v>280</v>
      </c>
      <c r="D55" s="93" t="s">
        <v>280</v>
      </c>
      <c r="E55" s="85">
        <v>0</v>
      </c>
    </row>
    <row r="56" spans="2:5" ht="13.5" thickBot="1" x14ac:dyDescent="0.25">
      <c r="B56" s="73" t="s">
        <v>158</v>
      </c>
      <c r="C56" s="122" t="s">
        <v>250</v>
      </c>
      <c r="D56" s="123" t="s">
        <v>250</v>
      </c>
      <c r="E56" s="120">
        <v>0</v>
      </c>
    </row>
    <row r="57" spans="2:5" ht="13.5" thickBot="1" x14ac:dyDescent="0.25">
      <c r="B57" s="80" t="s">
        <v>251</v>
      </c>
      <c r="C57" s="92" t="s">
        <v>250</v>
      </c>
      <c r="D57" s="93" t="s">
        <v>250</v>
      </c>
      <c r="E57" s="85">
        <v>0</v>
      </c>
    </row>
    <row r="58" spans="2:5" ht="13.5" thickBot="1" x14ac:dyDescent="0.25">
      <c r="B58" s="73" t="s">
        <v>160</v>
      </c>
      <c r="C58" s="122" t="s">
        <v>252</v>
      </c>
      <c r="D58" s="123" t="s">
        <v>252</v>
      </c>
      <c r="E58" s="120">
        <v>0</v>
      </c>
    </row>
    <row r="59" spans="2:5" ht="13.5" thickBot="1" x14ac:dyDescent="0.25">
      <c r="B59" s="80" t="s">
        <v>253</v>
      </c>
      <c r="C59" s="92" t="s">
        <v>252</v>
      </c>
      <c r="D59" s="93" t="s">
        <v>252</v>
      </c>
      <c r="E59" s="85">
        <v>0</v>
      </c>
    </row>
    <row r="60" spans="2:5" x14ac:dyDescent="0.2">
      <c r="B60" s="94" t="s">
        <v>281</v>
      </c>
      <c r="C60" s="328" t="s">
        <v>254</v>
      </c>
      <c r="D60" s="328">
        <v>293.89999999999998</v>
      </c>
      <c r="E60" s="328">
        <v>-1458.7</v>
      </c>
    </row>
    <row r="61" spans="2:5" ht="13.5" thickBot="1" x14ac:dyDescent="0.25">
      <c r="B61" s="73" t="s">
        <v>282</v>
      </c>
      <c r="C61" s="329"/>
      <c r="D61" s="329"/>
      <c r="E61" s="329"/>
    </row>
    <row r="62" spans="2:5" ht="13.5" thickBot="1" x14ac:dyDescent="0.25">
      <c r="B62" s="80" t="s">
        <v>47</v>
      </c>
      <c r="C62" s="92" t="s">
        <v>254</v>
      </c>
      <c r="D62" s="93">
        <v>293.89999999999998</v>
      </c>
      <c r="E62" s="85">
        <v>-1458.7</v>
      </c>
    </row>
    <row r="63" spans="2:5" ht="13.5" thickBot="1" x14ac:dyDescent="0.25">
      <c r="B63" s="304" t="s">
        <v>31</v>
      </c>
      <c r="C63" s="305">
        <v>5786238.2999999998</v>
      </c>
      <c r="D63" s="305">
        <v>5937920.7000000002</v>
      </c>
      <c r="E63" s="306" t="s">
        <v>294</v>
      </c>
    </row>
    <row r="65" spans="2:5" ht="13.5" thickBot="1" x14ac:dyDescent="0.25">
      <c r="B65" s="222" t="s">
        <v>575</v>
      </c>
      <c r="C65" s="332"/>
      <c r="D65" s="332"/>
      <c r="E65" s="332"/>
    </row>
    <row r="66" spans="2:5" ht="13.5" thickBot="1" x14ac:dyDescent="0.25">
      <c r="B66" s="128" t="s">
        <v>95</v>
      </c>
      <c r="C66" s="72" t="s">
        <v>257</v>
      </c>
      <c r="D66" s="72" t="s">
        <v>288</v>
      </c>
      <c r="E66" s="72" t="s">
        <v>289</v>
      </c>
    </row>
    <row r="67" spans="2:5" ht="13.5" thickBot="1" x14ac:dyDescent="0.25">
      <c r="B67" s="130" t="s">
        <v>96</v>
      </c>
      <c r="C67" s="86">
        <v>365.1</v>
      </c>
      <c r="D67" s="86">
        <v>365.1</v>
      </c>
      <c r="E67" s="86">
        <v>0</v>
      </c>
    </row>
    <row r="68" spans="2:5" ht="13.5" thickBot="1" x14ac:dyDescent="0.25">
      <c r="B68" s="130" t="s">
        <v>97</v>
      </c>
      <c r="C68" s="86" t="s">
        <v>284</v>
      </c>
      <c r="D68" s="86" t="s">
        <v>295</v>
      </c>
      <c r="E68" s="136">
        <v>10000</v>
      </c>
    </row>
    <row r="69" spans="2:5" ht="13.5" thickBot="1" x14ac:dyDescent="0.25">
      <c r="B69" s="130" t="s">
        <v>98</v>
      </c>
      <c r="C69" s="86" t="s">
        <v>285</v>
      </c>
      <c r="D69" s="86" t="s">
        <v>285</v>
      </c>
      <c r="E69" s="86">
        <v>0</v>
      </c>
    </row>
    <row r="70" spans="2:5" ht="13.5" thickBot="1" x14ac:dyDescent="0.25">
      <c r="B70" s="130" t="s">
        <v>99</v>
      </c>
      <c r="C70" s="86" t="s">
        <v>286</v>
      </c>
      <c r="D70" s="86" t="s">
        <v>286</v>
      </c>
      <c r="E70" s="86">
        <v>0</v>
      </c>
    </row>
    <row r="71" spans="2:5" ht="13.5" thickBot="1" x14ac:dyDescent="0.25">
      <c r="B71" s="130" t="s">
        <v>100</v>
      </c>
      <c r="C71" s="86">
        <v>33.200000000000003</v>
      </c>
      <c r="D71" s="86">
        <v>33.200000000000003</v>
      </c>
      <c r="E71" s="86">
        <v>0</v>
      </c>
    </row>
    <row r="72" spans="2:5" ht="13.5" thickBot="1" x14ac:dyDescent="0.25">
      <c r="B72" s="130" t="s">
        <v>101</v>
      </c>
      <c r="C72" s="86" t="s">
        <v>287</v>
      </c>
      <c r="D72" s="86" t="s">
        <v>296</v>
      </c>
      <c r="E72" s="86">
        <v>400</v>
      </c>
    </row>
    <row r="73" spans="2:5" x14ac:dyDescent="0.2">
      <c r="B73" s="137"/>
      <c r="C73" s="99"/>
      <c r="D73" s="333" t="s">
        <v>298</v>
      </c>
      <c r="E73" s="99" t="s">
        <v>299</v>
      </c>
    </row>
    <row r="74" spans="2:5" ht="13.5" thickBot="1" x14ac:dyDescent="0.25">
      <c r="B74" s="130" t="s">
        <v>297</v>
      </c>
      <c r="C74" s="86">
        <v>0</v>
      </c>
      <c r="D74" s="334"/>
      <c r="E74" s="136">
        <v>81832.600000000006</v>
      </c>
    </row>
    <row r="75" spans="2:5" ht="13.5" thickBot="1" x14ac:dyDescent="0.25">
      <c r="B75" s="307" t="s">
        <v>31</v>
      </c>
      <c r="C75" s="308">
        <v>235658.3</v>
      </c>
      <c r="D75" s="309" t="s">
        <v>300</v>
      </c>
      <c r="E75" s="309" t="s">
        <v>301</v>
      </c>
    </row>
  </sheetData>
  <mergeCells count="12">
    <mergeCell ref="E60:E61"/>
    <mergeCell ref="C65:E65"/>
    <mergeCell ref="D73:D74"/>
    <mergeCell ref="B2:F2"/>
    <mergeCell ref="C4:C5"/>
    <mergeCell ref="D4:D5"/>
    <mergeCell ref="E4:E5"/>
    <mergeCell ref="C46:C47"/>
    <mergeCell ref="D46:D47"/>
    <mergeCell ref="E46:E47"/>
    <mergeCell ref="C60:C61"/>
    <mergeCell ref="D60:D61"/>
  </mergeCells>
  <pageMargins left="0.7" right="0.7" top="0.75" bottom="0.75" header="0.3" footer="0.3"/>
  <headerFooter>
    <oddFooter>&amp;L_x000D_&amp;1#&amp;"Calibri"&amp;10&amp;K000000 Interné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F99"/>
  <sheetViews>
    <sheetView workbookViewId="0">
      <selection activeCell="B87" sqref="B87"/>
    </sheetView>
  </sheetViews>
  <sheetFormatPr defaultColWidth="8.85546875" defaultRowHeight="12.75" x14ac:dyDescent="0.2"/>
  <cols>
    <col min="1" max="1" width="8.85546875" style="125"/>
    <col min="2" max="2" width="79.5703125" style="125" bestFit="1" customWidth="1"/>
    <col min="3" max="6" width="16.28515625" style="125" customWidth="1"/>
    <col min="7" max="7" width="14.7109375" style="125" customWidth="1"/>
    <col min="8" max="16384" width="8.85546875" style="125"/>
  </cols>
  <sheetData>
    <row r="2" spans="2:6" ht="48" customHeight="1" x14ac:dyDescent="0.2">
      <c r="B2" s="324" t="s">
        <v>552</v>
      </c>
      <c r="C2" s="327"/>
      <c r="D2" s="327"/>
      <c r="E2" s="327"/>
      <c r="F2" s="327"/>
    </row>
    <row r="3" spans="2:6" ht="13.5" thickBot="1" x14ac:dyDescent="0.25"/>
    <row r="4" spans="2:6" x14ac:dyDescent="0.2">
      <c r="B4" s="69"/>
      <c r="C4" s="325" t="s">
        <v>288</v>
      </c>
      <c r="D4" s="325" t="s">
        <v>302</v>
      </c>
      <c r="E4" s="325" t="s">
        <v>303</v>
      </c>
      <c r="F4" s="70" t="s">
        <v>304</v>
      </c>
    </row>
    <row r="5" spans="2:6" ht="26.25" thickBot="1" x14ac:dyDescent="0.25">
      <c r="B5" s="71" t="s">
        <v>102</v>
      </c>
      <c r="C5" s="326"/>
      <c r="D5" s="326"/>
      <c r="E5" s="326"/>
      <c r="F5" s="72" t="s">
        <v>305</v>
      </c>
    </row>
    <row r="6" spans="2:6" ht="13.5" thickBot="1" x14ac:dyDescent="0.25">
      <c r="B6" s="73" t="s">
        <v>3</v>
      </c>
      <c r="C6" s="122" t="s">
        <v>306</v>
      </c>
      <c r="D6" s="113">
        <v>52087</v>
      </c>
      <c r="E6" s="120">
        <v>0</v>
      </c>
      <c r="F6" s="121">
        <v>178</v>
      </c>
    </row>
    <row r="7" spans="2:6" ht="13.5" thickBot="1" x14ac:dyDescent="0.25">
      <c r="B7" s="75" t="s">
        <v>168</v>
      </c>
      <c r="C7" s="92" t="s">
        <v>307</v>
      </c>
      <c r="D7" s="77">
        <v>50364</v>
      </c>
      <c r="E7" s="78">
        <v>0</v>
      </c>
      <c r="F7" s="79">
        <v>178</v>
      </c>
    </row>
    <row r="8" spans="2:6" ht="13.5" thickBot="1" x14ac:dyDescent="0.25">
      <c r="B8" s="80" t="s">
        <v>169</v>
      </c>
      <c r="C8" s="83" t="s">
        <v>308</v>
      </c>
      <c r="D8" s="82">
        <v>1723</v>
      </c>
      <c r="E8" s="78">
        <v>0</v>
      </c>
      <c r="F8" s="79">
        <v>0</v>
      </c>
    </row>
    <row r="9" spans="2:6" ht="13.5" thickBot="1" x14ac:dyDescent="0.25">
      <c r="B9" s="73" t="s">
        <v>6</v>
      </c>
      <c r="C9" s="112">
        <v>342874</v>
      </c>
      <c r="D9" s="113">
        <v>342899</v>
      </c>
      <c r="E9" s="120">
        <v>25</v>
      </c>
      <c r="F9" s="121">
        <v>0</v>
      </c>
    </row>
    <row r="10" spans="2:6" ht="13.5" thickBot="1" x14ac:dyDescent="0.25">
      <c r="B10" s="80" t="s">
        <v>172</v>
      </c>
      <c r="C10" s="83" t="s">
        <v>309</v>
      </c>
      <c r="D10" s="82">
        <v>94267</v>
      </c>
      <c r="E10" s="78">
        <v>0</v>
      </c>
      <c r="F10" s="79">
        <v>0</v>
      </c>
    </row>
    <row r="11" spans="2:6" ht="13.5" thickBot="1" x14ac:dyDescent="0.25">
      <c r="B11" s="80" t="s">
        <v>173</v>
      </c>
      <c r="C11" s="83" t="s">
        <v>310</v>
      </c>
      <c r="D11" s="82">
        <v>6250</v>
      </c>
      <c r="E11" s="78">
        <v>0</v>
      </c>
      <c r="F11" s="79">
        <v>0</v>
      </c>
    </row>
    <row r="12" spans="2:6" ht="13.5" thickBot="1" x14ac:dyDescent="0.25">
      <c r="B12" s="80" t="s">
        <v>174</v>
      </c>
      <c r="C12" s="83" t="s">
        <v>311</v>
      </c>
      <c r="D12" s="82">
        <v>22483</v>
      </c>
      <c r="E12" s="78">
        <v>0</v>
      </c>
      <c r="F12" s="79">
        <v>0</v>
      </c>
    </row>
    <row r="13" spans="2:6" ht="13.5" thickBot="1" x14ac:dyDescent="0.25">
      <c r="B13" s="80" t="s">
        <v>312</v>
      </c>
      <c r="C13" s="83" t="s">
        <v>313</v>
      </c>
      <c r="D13" s="82">
        <v>18442</v>
      </c>
      <c r="E13" s="78">
        <v>0</v>
      </c>
      <c r="F13" s="79">
        <v>0</v>
      </c>
    </row>
    <row r="14" spans="2:6" ht="13.5" thickBot="1" x14ac:dyDescent="0.25">
      <c r="B14" s="80" t="s">
        <v>314</v>
      </c>
      <c r="C14" s="83" t="s">
        <v>315</v>
      </c>
      <c r="D14" s="82">
        <v>9867</v>
      </c>
      <c r="E14" s="78">
        <v>0</v>
      </c>
      <c r="F14" s="79">
        <v>0</v>
      </c>
    </row>
    <row r="15" spans="2:6" ht="13.5" thickBot="1" x14ac:dyDescent="0.25">
      <c r="B15" s="80" t="s">
        <v>316</v>
      </c>
      <c r="C15" s="83" t="s">
        <v>317</v>
      </c>
      <c r="D15" s="82">
        <v>24127</v>
      </c>
      <c r="E15" s="78">
        <v>0</v>
      </c>
      <c r="F15" s="79">
        <v>0</v>
      </c>
    </row>
    <row r="16" spans="2:6" ht="13.5" thickBot="1" x14ac:dyDescent="0.25">
      <c r="B16" s="80" t="s">
        <v>318</v>
      </c>
      <c r="C16" s="83" t="s">
        <v>319</v>
      </c>
      <c r="D16" s="82">
        <v>161180</v>
      </c>
      <c r="E16" s="78">
        <v>0</v>
      </c>
      <c r="F16" s="79">
        <v>0</v>
      </c>
    </row>
    <row r="17" spans="2:6" ht="13.5" thickBot="1" x14ac:dyDescent="0.25">
      <c r="B17" s="80" t="s">
        <v>320</v>
      </c>
      <c r="C17" s="83">
        <v>0</v>
      </c>
      <c r="D17" s="84">
        <v>25</v>
      </c>
      <c r="E17" s="78">
        <v>25</v>
      </c>
      <c r="F17" s="79">
        <v>0</v>
      </c>
    </row>
    <row r="18" spans="2:6" ht="13.5" thickBot="1" x14ac:dyDescent="0.25">
      <c r="B18" s="80" t="s">
        <v>321</v>
      </c>
      <c r="C18" s="83">
        <v>589</v>
      </c>
      <c r="D18" s="84">
        <v>589</v>
      </c>
      <c r="E18" s="78">
        <v>0</v>
      </c>
      <c r="F18" s="79">
        <v>0</v>
      </c>
    </row>
    <row r="19" spans="2:6" ht="13.5" thickBot="1" x14ac:dyDescent="0.25">
      <c r="B19" s="80" t="s">
        <v>322</v>
      </c>
      <c r="C19" s="81">
        <v>5669</v>
      </c>
      <c r="D19" s="82">
        <v>5669</v>
      </c>
      <c r="E19" s="78">
        <v>0</v>
      </c>
      <c r="F19" s="79">
        <v>0</v>
      </c>
    </row>
    <row r="20" spans="2:6" ht="13.5" thickBot="1" x14ac:dyDescent="0.25">
      <c r="B20" s="73" t="s">
        <v>8</v>
      </c>
      <c r="C20" s="112">
        <v>33301</v>
      </c>
      <c r="D20" s="113">
        <v>33301</v>
      </c>
      <c r="E20" s="120">
        <v>0</v>
      </c>
      <c r="F20" s="121">
        <v>0</v>
      </c>
    </row>
    <row r="21" spans="2:6" ht="13.5" thickBot="1" x14ac:dyDescent="0.25">
      <c r="B21" s="75" t="s">
        <v>185</v>
      </c>
      <c r="C21" s="76">
        <v>33301</v>
      </c>
      <c r="D21" s="77">
        <v>33301</v>
      </c>
      <c r="E21" s="85">
        <v>0</v>
      </c>
      <c r="F21" s="86">
        <v>0</v>
      </c>
    </row>
    <row r="22" spans="2:6" ht="13.5" thickBot="1" x14ac:dyDescent="0.25">
      <c r="B22" s="73" t="s">
        <v>9</v>
      </c>
      <c r="C22" s="112">
        <v>611301</v>
      </c>
      <c r="D22" s="113">
        <v>611301</v>
      </c>
      <c r="E22" s="120">
        <v>0</v>
      </c>
      <c r="F22" s="121" t="s">
        <v>323</v>
      </c>
    </row>
    <row r="23" spans="2:6" ht="13.5" thickBot="1" x14ac:dyDescent="0.25">
      <c r="B23" s="80" t="s">
        <v>193</v>
      </c>
      <c r="C23" s="83" t="s">
        <v>324</v>
      </c>
      <c r="D23" s="82">
        <v>231946</v>
      </c>
      <c r="E23" s="78">
        <v>0</v>
      </c>
      <c r="F23" s="89">
        <v>7861</v>
      </c>
    </row>
    <row r="24" spans="2:6" ht="13.5" thickBot="1" x14ac:dyDescent="0.25">
      <c r="B24" s="80" t="s">
        <v>195</v>
      </c>
      <c r="C24" s="83" t="s">
        <v>325</v>
      </c>
      <c r="D24" s="82">
        <v>36447</v>
      </c>
      <c r="E24" s="78">
        <v>0</v>
      </c>
      <c r="F24" s="79">
        <v>0</v>
      </c>
    </row>
    <row r="25" spans="2:6" ht="13.5" thickBot="1" x14ac:dyDescent="0.25">
      <c r="B25" s="80" t="s">
        <v>197</v>
      </c>
      <c r="C25" s="83" t="s">
        <v>326</v>
      </c>
      <c r="D25" s="82">
        <v>38704</v>
      </c>
      <c r="E25" s="78">
        <v>0</v>
      </c>
      <c r="F25" s="79">
        <v>0</v>
      </c>
    </row>
    <row r="26" spans="2:6" ht="13.5" thickBot="1" x14ac:dyDescent="0.25">
      <c r="B26" s="80" t="s">
        <v>199</v>
      </c>
      <c r="C26" s="83" t="s">
        <v>327</v>
      </c>
      <c r="D26" s="82">
        <v>8329</v>
      </c>
      <c r="E26" s="78">
        <v>0</v>
      </c>
      <c r="F26" s="79">
        <v>0</v>
      </c>
    </row>
    <row r="27" spans="2:6" ht="13.5" thickBot="1" x14ac:dyDescent="0.25">
      <c r="B27" s="80" t="s">
        <v>328</v>
      </c>
      <c r="C27" s="83" t="s">
        <v>329</v>
      </c>
      <c r="D27" s="82">
        <v>293798</v>
      </c>
      <c r="E27" s="78">
        <v>0</v>
      </c>
      <c r="F27" s="89">
        <v>23993</v>
      </c>
    </row>
    <row r="28" spans="2:6" ht="13.5" thickBot="1" x14ac:dyDescent="0.25">
      <c r="B28" s="80" t="s">
        <v>330</v>
      </c>
      <c r="C28" s="81">
        <v>2077</v>
      </c>
      <c r="D28" s="82">
        <v>2077</v>
      </c>
      <c r="E28" s="78">
        <v>0</v>
      </c>
      <c r="F28" s="79">
        <v>0</v>
      </c>
    </row>
    <row r="29" spans="2:6" x14ac:dyDescent="0.2">
      <c r="B29" s="335" t="s">
        <v>203</v>
      </c>
      <c r="C29" s="337">
        <v>886125</v>
      </c>
      <c r="D29" s="337">
        <v>876596</v>
      </c>
      <c r="E29" s="337">
        <v>-9529</v>
      </c>
      <c r="F29" s="124"/>
    </row>
    <row r="30" spans="2:6" ht="13.5" thickBot="1" x14ac:dyDescent="0.25">
      <c r="B30" s="336"/>
      <c r="C30" s="338"/>
      <c r="D30" s="338"/>
      <c r="E30" s="338"/>
      <c r="F30" s="115">
        <v>5000</v>
      </c>
    </row>
    <row r="31" spans="2:6" x14ac:dyDescent="0.2">
      <c r="B31" s="339" t="s">
        <v>331</v>
      </c>
      <c r="C31" s="330">
        <v>860</v>
      </c>
      <c r="D31" s="330">
        <v>860</v>
      </c>
      <c r="E31" s="330">
        <v>0</v>
      </c>
      <c r="F31" s="99"/>
    </row>
    <row r="32" spans="2:6" ht="13.5" thickBot="1" x14ac:dyDescent="0.25">
      <c r="B32" s="340"/>
      <c r="C32" s="331"/>
      <c r="D32" s="331"/>
      <c r="E32" s="331"/>
      <c r="F32" s="86">
        <v>0</v>
      </c>
    </row>
    <row r="33" spans="2:6" ht="13.5" thickBot="1" x14ac:dyDescent="0.25">
      <c r="B33" s="75" t="s">
        <v>332</v>
      </c>
      <c r="C33" s="76">
        <v>744167</v>
      </c>
      <c r="D33" s="77">
        <v>741502</v>
      </c>
      <c r="E33" s="90">
        <v>-2665</v>
      </c>
      <c r="F33" s="91">
        <v>5000</v>
      </c>
    </row>
    <row r="34" spans="2:6" ht="13.5" thickBot="1" x14ac:dyDescent="0.25">
      <c r="B34" s="75" t="s">
        <v>333</v>
      </c>
      <c r="C34" s="76">
        <v>27694</v>
      </c>
      <c r="D34" s="77">
        <v>27619</v>
      </c>
      <c r="E34" s="85">
        <v>-75</v>
      </c>
      <c r="F34" s="86">
        <v>0</v>
      </c>
    </row>
    <row r="35" spans="2:6" ht="13.5" thickBot="1" x14ac:dyDescent="0.25">
      <c r="B35" s="75" t="s">
        <v>334</v>
      </c>
      <c r="C35" s="76">
        <v>2189</v>
      </c>
      <c r="D35" s="77">
        <v>2189</v>
      </c>
      <c r="E35" s="85">
        <v>0</v>
      </c>
      <c r="F35" s="86">
        <v>0</v>
      </c>
    </row>
    <row r="36" spans="2:6" ht="13.5" thickBot="1" x14ac:dyDescent="0.25">
      <c r="B36" s="75" t="s">
        <v>335</v>
      </c>
      <c r="C36" s="76">
        <v>3087</v>
      </c>
      <c r="D36" s="77">
        <v>3087</v>
      </c>
      <c r="E36" s="85">
        <v>0</v>
      </c>
      <c r="F36" s="86">
        <v>0</v>
      </c>
    </row>
    <row r="37" spans="2:6" ht="13.5" thickBot="1" x14ac:dyDescent="0.25">
      <c r="B37" s="75" t="s">
        <v>336</v>
      </c>
      <c r="C37" s="76">
        <v>76174</v>
      </c>
      <c r="D37" s="77">
        <v>69385</v>
      </c>
      <c r="E37" s="90">
        <v>-6789</v>
      </c>
      <c r="F37" s="86">
        <v>0</v>
      </c>
    </row>
    <row r="38" spans="2:6" ht="13.5" thickBot="1" x14ac:dyDescent="0.25">
      <c r="B38" s="75" t="s">
        <v>337</v>
      </c>
      <c r="C38" s="76">
        <v>24392</v>
      </c>
      <c r="D38" s="77">
        <v>24392</v>
      </c>
      <c r="E38" s="85">
        <v>0</v>
      </c>
      <c r="F38" s="86">
        <v>0</v>
      </c>
    </row>
    <row r="39" spans="2:6" ht="13.5" thickBot="1" x14ac:dyDescent="0.25">
      <c r="B39" s="75" t="s">
        <v>338</v>
      </c>
      <c r="C39" s="76">
        <v>4835</v>
      </c>
      <c r="D39" s="77">
        <v>4835</v>
      </c>
      <c r="E39" s="85">
        <v>0</v>
      </c>
      <c r="F39" s="86">
        <v>0</v>
      </c>
    </row>
    <row r="40" spans="2:6" ht="13.5" thickBot="1" x14ac:dyDescent="0.25">
      <c r="B40" s="75" t="s">
        <v>339</v>
      </c>
      <c r="C40" s="76">
        <v>2727</v>
      </c>
      <c r="D40" s="77">
        <v>2727</v>
      </c>
      <c r="E40" s="85">
        <v>0</v>
      </c>
      <c r="F40" s="86">
        <v>0</v>
      </c>
    </row>
    <row r="41" spans="2:6" x14ac:dyDescent="0.2">
      <c r="B41" s="335" t="s">
        <v>205</v>
      </c>
      <c r="C41" s="328" t="s">
        <v>340</v>
      </c>
      <c r="D41" s="328" t="s">
        <v>341</v>
      </c>
      <c r="E41" s="337">
        <v>-6319</v>
      </c>
      <c r="F41" s="124"/>
    </row>
    <row r="42" spans="2:6" ht="13.5" thickBot="1" x14ac:dyDescent="0.25">
      <c r="B42" s="336"/>
      <c r="C42" s="329"/>
      <c r="D42" s="329"/>
      <c r="E42" s="338"/>
      <c r="F42" s="121">
        <v>650</v>
      </c>
    </row>
    <row r="43" spans="2:6" ht="13.5" thickBot="1" x14ac:dyDescent="0.25">
      <c r="B43" s="80" t="s">
        <v>16</v>
      </c>
      <c r="C43" s="83" t="s">
        <v>342</v>
      </c>
      <c r="D43" s="82">
        <v>401646</v>
      </c>
      <c r="E43" s="78">
        <v>0</v>
      </c>
      <c r="F43" s="79">
        <v>0</v>
      </c>
    </row>
    <row r="44" spans="2:6" ht="13.5" thickBot="1" x14ac:dyDescent="0.25">
      <c r="B44" s="80" t="s">
        <v>54</v>
      </c>
      <c r="C44" s="83" t="s">
        <v>343</v>
      </c>
      <c r="D44" s="82">
        <v>212441</v>
      </c>
      <c r="E44" s="78">
        <v>0</v>
      </c>
      <c r="F44" s="79">
        <v>0</v>
      </c>
    </row>
    <row r="45" spans="2:6" ht="13.5" thickBot="1" x14ac:dyDescent="0.25">
      <c r="B45" s="80" t="s">
        <v>17</v>
      </c>
      <c r="C45" s="92" t="s">
        <v>344</v>
      </c>
      <c r="D45" s="77">
        <v>214300</v>
      </c>
      <c r="E45" s="85">
        <v>0</v>
      </c>
      <c r="F45" s="86">
        <v>0</v>
      </c>
    </row>
    <row r="46" spans="2:6" ht="13.5" thickBot="1" x14ac:dyDescent="0.25">
      <c r="B46" s="80" t="s">
        <v>63</v>
      </c>
      <c r="C46" s="92" t="s">
        <v>345</v>
      </c>
      <c r="D46" s="93" t="s">
        <v>345</v>
      </c>
      <c r="E46" s="85">
        <v>0</v>
      </c>
      <c r="F46" s="86">
        <v>0</v>
      </c>
    </row>
    <row r="47" spans="2:6" ht="13.5" thickBot="1" x14ac:dyDescent="0.25">
      <c r="B47" s="80" t="s">
        <v>86</v>
      </c>
      <c r="C47" s="92" t="s">
        <v>346</v>
      </c>
      <c r="D47" s="77">
        <v>7213</v>
      </c>
      <c r="E47" s="85">
        <v>0</v>
      </c>
      <c r="F47" s="86">
        <v>0</v>
      </c>
    </row>
    <row r="48" spans="2:6" ht="13.5" thickBot="1" x14ac:dyDescent="0.25">
      <c r="B48" s="80" t="s">
        <v>85</v>
      </c>
      <c r="C48" s="92" t="s">
        <v>347</v>
      </c>
      <c r="D48" s="77">
        <v>564297</v>
      </c>
      <c r="E48" s="85">
        <v>0</v>
      </c>
      <c r="F48" s="86">
        <v>0</v>
      </c>
    </row>
    <row r="49" spans="2:6" ht="13.5" thickBot="1" x14ac:dyDescent="0.25">
      <c r="B49" s="80" t="s">
        <v>68</v>
      </c>
      <c r="C49" s="92" t="s">
        <v>348</v>
      </c>
      <c r="D49" s="77">
        <v>1417</v>
      </c>
      <c r="E49" s="85">
        <v>240</v>
      </c>
      <c r="F49" s="86">
        <v>235</v>
      </c>
    </row>
    <row r="50" spans="2:6" ht="13.5" thickBot="1" x14ac:dyDescent="0.25">
      <c r="B50" s="80" t="s">
        <v>18</v>
      </c>
      <c r="C50" s="92" t="s">
        <v>349</v>
      </c>
      <c r="D50" s="77">
        <v>2982</v>
      </c>
      <c r="E50" s="85">
        <v>0</v>
      </c>
      <c r="F50" s="86">
        <v>0</v>
      </c>
    </row>
    <row r="51" spans="2:6" ht="13.5" thickBot="1" x14ac:dyDescent="0.25">
      <c r="B51" s="80" t="s">
        <v>64</v>
      </c>
      <c r="C51" s="92" t="s">
        <v>350</v>
      </c>
      <c r="D51" s="77">
        <v>19356</v>
      </c>
      <c r="E51" s="85">
        <v>0</v>
      </c>
      <c r="F51" s="86">
        <v>0</v>
      </c>
    </row>
    <row r="52" spans="2:6" ht="13.5" thickBot="1" x14ac:dyDescent="0.25">
      <c r="B52" s="80" t="s">
        <v>215</v>
      </c>
      <c r="C52" s="92" t="s">
        <v>351</v>
      </c>
      <c r="D52" s="77">
        <v>145432</v>
      </c>
      <c r="E52" s="85">
        <v>0</v>
      </c>
      <c r="F52" s="86">
        <v>0</v>
      </c>
    </row>
    <row r="53" spans="2:6" ht="13.5" thickBot="1" x14ac:dyDescent="0.25">
      <c r="B53" s="80" t="s">
        <v>62</v>
      </c>
      <c r="C53" s="92" t="s">
        <v>352</v>
      </c>
      <c r="D53" s="77">
        <v>10588</v>
      </c>
      <c r="E53" s="90">
        <v>-6559</v>
      </c>
      <c r="F53" s="86">
        <v>415</v>
      </c>
    </row>
    <row r="54" spans="2:6" ht="13.5" thickBot="1" x14ac:dyDescent="0.25">
      <c r="B54" s="80" t="s">
        <v>65</v>
      </c>
      <c r="C54" s="92" t="s">
        <v>353</v>
      </c>
      <c r="D54" s="77">
        <v>5035</v>
      </c>
      <c r="E54" s="85">
        <v>0</v>
      </c>
      <c r="F54" s="86">
        <v>0</v>
      </c>
    </row>
    <row r="55" spans="2:6" ht="13.5" thickBot="1" x14ac:dyDescent="0.25">
      <c r="B55" s="80" t="s">
        <v>221</v>
      </c>
      <c r="C55" s="92" t="s">
        <v>354</v>
      </c>
      <c r="D55" s="77">
        <v>5183</v>
      </c>
      <c r="E55" s="85">
        <v>0</v>
      </c>
      <c r="F55" s="86">
        <v>0</v>
      </c>
    </row>
    <row r="56" spans="2:6" ht="13.5" thickBot="1" x14ac:dyDescent="0.25">
      <c r="B56" s="80" t="s">
        <v>225</v>
      </c>
      <c r="C56" s="92">
        <v>84</v>
      </c>
      <c r="D56" s="93">
        <v>84</v>
      </c>
      <c r="E56" s="85">
        <v>0</v>
      </c>
      <c r="F56" s="86">
        <v>0</v>
      </c>
    </row>
    <row r="57" spans="2:6" ht="13.5" thickBot="1" x14ac:dyDescent="0.25">
      <c r="B57" s="80" t="s">
        <v>355</v>
      </c>
      <c r="C57" s="76">
        <v>50734</v>
      </c>
      <c r="D57" s="77">
        <v>50734</v>
      </c>
      <c r="E57" s="85">
        <v>0</v>
      </c>
      <c r="F57" s="86">
        <v>0</v>
      </c>
    </row>
    <row r="58" spans="2:6" ht="13.5" thickBot="1" x14ac:dyDescent="0.25">
      <c r="B58" s="80" t="s">
        <v>356</v>
      </c>
      <c r="C58" s="76">
        <v>760337</v>
      </c>
      <c r="D58" s="77">
        <v>760337</v>
      </c>
      <c r="E58" s="85">
        <v>0</v>
      </c>
      <c r="F58" s="86">
        <v>0</v>
      </c>
    </row>
    <row r="59" spans="2:6" ht="13.5" thickBot="1" x14ac:dyDescent="0.25">
      <c r="B59" s="80" t="s">
        <v>19</v>
      </c>
      <c r="C59" s="92">
        <v>18</v>
      </c>
      <c r="D59" s="93">
        <v>18</v>
      </c>
      <c r="E59" s="85">
        <v>0</v>
      </c>
      <c r="F59" s="86">
        <v>0</v>
      </c>
    </row>
    <row r="60" spans="2:6" ht="13.5" thickBot="1" x14ac:dyDescent="0.25">
      <c r="B60" s="73" t="s">
        <v>20</v>
      </c>
      <c r="C60" s="122" t="s">
        <v>357</v>
      </c>
      <c r="D60" s="113">
        <v>125340</v>
      </c>
      <c r="E60" s="120">
        <v>0</v>
      </c>
      <c r="F60" s="121">
        <v>0</v>
      </c>
    </row>
    <row r="61" spans="2:6" ht="13.5" thickBot="1" x14ac:dyDescent="0.25">
      <c r="B61" s="80" t="s">
        <v>229</v>
      </c>
      <c r="C61" s="92" t="s">
        <v>358</v>
      </c>
      <c r="D61" s="77">
        <v>9753</v>
      </c>
      <c r="E61" s="85">
        <v>0</v>
      </c>
      <c r="F61" s="86">
        <v>0</v>
      </c>
    </row>
    <row r="62" spans="2:6" ht="13.5" thickBot="1" x14ac:dyDescent="0.25">
      <c r="B62" s="80" t="s">
        <v>359</v>
      </c>
      <c r="C62" s="92" t="s">
        <v>360</v>
      </c>
      <c r="D62" s="77">
        <v>20222</v>
      </c>
      <c r="E62" s="85">
        <v>3890</v>
      </c>
      <c r="F62" s="86">
        <v>0</v>
      </c>
    </row>
    <row r="63" spans="2:6" ht="13.5" thickBot="1" x14ac:dyDescent="0.25">
      <c r="B63" s="80" t="s">
        <v>233</v>
      </c>
      <c r="C63" s="92" t="s">
        <v>361</v>
      </c>
      <c r="D63" s="93">
        <v>0</v>
      </c>
      <c r="E63" s="90">
        <v>-2625</v>
      </c>
      <c r="F63" s="86">
        <v>0</v>
      </c>
    </row>
    <row r="64" spans="2:6" ht="13.5" thickBot="1" x14ac:dyDescent="0.25">
      <c r="B64" s="80" t="s">
        <v>235</v>
      </c>
      <c r="C64" s="76">
        <v>12688</v>
      </c>
      <c r="D64" s="77">
        <v>12688</v>
      </c>
      <c r="E64" s="85">
        <v>0</v>
      </c>
      <c r="F64" s="86">
        <v>0</v>
      </c>
    </row>
    <row r="65" spans="2:6" ht="13.5" thickBot="1" x14ac:dyDescent="0.25">
      <c r="B65" s="80" t="s">
        <v>237</v>
      </c>
      <c r="C65" s="76">
        <v>1265</v>
      </c>
      <c r="D65" s="93">
        <v>0</v>
      </c>
      <c r="E65" s="85">
        <v>-1265</v>
      </c>
      <c r="F65" s="86">
        <v>0</v>
      </c>
    </row>
    <row r="66" spans="2:6" ht="13.5" thickBot="1" x14ac:dyDescent="0.25">
      <c r="B66" s="80" t="s">
        <v>239</v>
      </c>
      <c r="C66" s="92" t="s">
        <v>362</v>
      </c>
      <c r="D66" s="77">
        <v>25119</v>
      </c>
      <c r="E66" s="85">
        <v>0</v>
      </c>
      <c r="F66" s="86">
        <v>0</v>
      </c>
    </row>
    <row r="67" spans="2:6" ht="13.5" thickBot="1" x14ac:dyDescent="0.25">
      <c r="B67" s="80" t="s">
        <v>363</v>
      </c>
      <c r="C67" s="92" t="s">
        <v>364</v>
      </c>
      <c r="D67" s="77">
        <v>36651</v>
      </c>
      <c r="E67" s="85">
        <v>0</v>
      </c>
      <c r="F67" s="86">
        <v>0</v>
      </c>
    </row>
    <row r="68" spans="2:6" ht="13.5" thickBot="1" x14ac:dyDescent="0.25">
      <c r="B68" s="80" t="s">
        <v>365</v>
      </c>
      <c r="C68" s="76">
        <v>20907</v>
      </c>
      <c r="D68" s="77">
        <v>20907</v>
      </c>
      <c r="E68" s="85">
        <v>0</v>
      </c>
      <c r="F68" s="86">
        <v>0</v>
      </c>
    </row>
    <row r="69" spans="2:6" ht="13.5" thickBot="1" x14ac:dyDescent="0.25">
      <c r="B69" s="73" t="s">
        <v>27</v>
      </c>
      <c r="C69" s="122" t="s">
        <v>366</v>
      </c>
      <c r="D69" s="113">
        <v>53285</v>
      </c>
      <c r="E69" s="120">
        <v>0</v>
      </c>
      <c r="F69" s="121">
        <v>0</v>
      </c>
    </row>
    <row r="70" spans="2:6" ht="13.5" thickBot="1" x14ac:dyDescent="0.25">
      <c r="B70" s="80" t="s">
        <v>363</v>
      </c>
      <c r="C70" s="92" t="s">
        <v>364</v>
      </c>
      <c r="D70" s="77">
        <v>36651</v>
      </c>
      <c r="E70" s="85">
        <v>0</v>
      </c>
      <c r="F70" s="86">
        <v>0</v>
      </c>
    </row>
    <row r="71" spans="2:6" ht="13.5" thickBot="1" x14ac:dyDescent="0.25">
      <c r="B71" s="80" t="s">
        <v>367</v>
      </c>
      <c r="C71" s="92" t="s">
        <v>368</v>
      </c>
      <c r="D71" s="77">
        <v>16634</v>
      </c>
      <c r="E71" s="85">
        <v>0</v>
      </c>
      <c r="F71" s="86">
        <v>0</v>
      </c>
    </row>
    <row r="72" spans="2:6" x14ac:dyDescent="0.2">
      <c r="B72" s="335" t="s">
        <v>158</v>
      </c>
      <c r="C72" s="328" t="s">
        <v>369</v>
      </c>
      <c r="D72" s="337">
        <v>2049</v>
      </c>
      <c r="E72" s="328">
        <v>0</v>
      </c>
      <c r="F72" s="124"/>
    </row>
    <row r="73" spans="2:6" ht="13.5" thickBot="1" x14ac:dyDescent="0.25">
      <c r="B73" s="336"/>
      <c r="C73" s="329"/>
      <c r="D73" s="338"/>
      <c r="E73" s="329"/>
      <c r="F73" s="121">
        <v>35</v>
      </c>
    </row>
    <row r="74" spans="2:6" ht="13.5" thickBot="1" x14ac:dyDescent="0.25">
      <c r="B74" s="80" t="s">
        <v>370</v>
      </c>
      <c r="C74" s="92" t="s">
        <v>369</v>
      </c>
      <c r="D74" s="93">
        <v>2049</v>
      </c>
      <c r="E74" s="85">
        <v>0</v>
      </c>
      <c r="F74" s="86">
        <v>35</v>
      </c>
    </row>
    <row r="75" spans="2:6" x14ac:dyDescent="0.2">
      <c r="B75" s="335" t="s">
        <v>547</v>
      </c>
      <c r="C75" s="328" t="s">
        <v>371</v>
      </c>
      <c r="D75" s="328" t="s">
        <v>371</v>
      </c>
      <c r="E75" s="328">
        <v>0</v>
      </c>
      <c r="F75" s="124"/>
    </row>
    <row r="76" spans="2:6" ht="13.5" thickBot="1" x14ac:dyDescent="0.25">
      <c r="B76" s="336"/>
      <c r="C76" s="329"/>
      <c r="D76" s="329"/>
      <c r="E76" s="329"/>
      <c r="F76" s="121">
        <v>0</v>
      </c>
    </row>
    <row r="77" spans="2:6" ht="13.5" thickBot="1" x14ac:dyDescent="0.25">
      <c r="B77" s="80" t="s">
        <v>372</v>
      </c>
      <c r="C77" s="76">
        <v>306293</v>
      </c>
      <c r="D77" s="77">
        <v>306293</v>
      </c>
      <c r="E77" s="85">
        <v>0</v>
      </c>
      <c r="F77" s="86">
        <v>0</v>
      </c>
    </row>
    <row r="78" spans="2:6" ht="13.5" thickBot="1" x14ac:dyDescent="0.25">
      <c r="B78" s="80" t="s">
        <v>373</v>
      </c>
      <c r="C78" s="76">
        <v>891248</v>
      </c>
      <c r="D78" s="77">
        <v>891248</v>
      </c>
      <c r="E78" s="85">
        <v>0</v>
      </c>
      <c r="F78" s="86">
        <v>0</v>
      </c>
    </row>
    <row r="79" spans="2:6" x14ac:dyDescent="0.2">
      <c r="B79" s="335" t="s">
        <v>160</v>
      </c>
      <c r="C79" s="328" t="s">
        <v>374</v>
      </c>
      <c r="D79" s="337">
        <v>12414</v>
      </c>
      <c r="E79" s="337">
        <v>9620</v>
      </c>
      <c r="F79" s="124"/>
    </row>
    <row r="80" spans="2:6" ht="13.5" thickBot="1" x14ac:dyDescent="0.25">
      <c r="B80" s="336"/>
      <c r="C80" s="329"/>
      <c r="D80" s="338"/>
      <c r="E80" s="338"/>
      <c r="F80" s="121">
        <v>0</v>
      </c>
    </row>
    <row r="81" spans="2:6" ht="13.5" thickBot="1" x14ac:dyDescent="0.25">
      <c r="B81" s="80" t="s">
        <v>253</v>
      </c>
      <c r="C81" s="92" t="s">
        <v>374</v>
      </c>
      <c r="D81" s="77">
        <v>2794</v>
      </c>
      <c r="E81" s="85">
        <v>0</v>
      </c>
      <c r="F81" s="86"/>
    </row>
    <row r="82" spans="2:6" ht="13.5" thickBot="1" x14ac:dyDescent="0.25">
      <c r="B82" s="80" t="s">
        <v>375</v>
      </c>
      <c r="C82" s="92">
        <v>0</v>
      </c>
      <c r="D82" s="77">
        <v>9620</v>
      </c>
      <c r="E82" s="90">
        <v>9620</v>
      </c>
      <c r="F82" s="86">
        <v>0</v>
      </c>
    </row>
    <row r="83" spans="2:6" x14ac:dyDescent="0.2">
      <c r="B83" s="94" t="s">
        <v>281</v>
      </c>
      <c r="C83" s="337">
        <v>2858</v>
      </c>
      <c r="D83" s="337">
        <v>2858</v>
      </c>
      <c r="E83" s="328">
        <v>0</v>
      </c>
      <c r="F83" s="349">
        <v>0</v>
      </c>
    </row>
    <row r="84" spans="2:6" ht="13.5" thickBot="1" x14ac:dyDescent="0.25">
      <c r="B84" s="73" t="s">
        <v>282</v>
      </c>
      <c r="C84" s="338"/>
      <c r="D84" s="338"/>
      <c r="E84" s="329"/>
      <c r="F84" s="350"/>
    </row>
    <row r="85" spans="2:6" ht="13.5" thickBot="1" x14ac:dyDescent="0.25">
      <c r="B85" s="80" t="s">
        <v>47</v>
      </c>
      <c r="C85" s="92">
        <v>294</v>
      </c>
      <c r="D85" s="93">
        <v>294</v>
      </c>
      <c r="E85" s="85">
        <v>0</v>
      </c>
      <c r="F85" s="86">
        <v>0</v>
      </c>
    </row>
    <row r="86" spans="2:6" ht="15" customHeight="1" thickBot="1" x14ac:dyDescent="0.25">
      <c r="B86" s="80" t="s">
        <v>376</v>
      </c>
      <c r="C86" s="76">
        <v>2564</v>
      </c>
      <c r="D86" s="77">
        <v>2564</v>
      </c>
      <c r="E86" s="85">
        <v>0</v>
      </c>
      <c r="F86" s="86">
        <v>0</v>
      </c>
    </row>
    <row r="87" spans="2:6" ht="13.5" thickBot="1" x14ac:dyDescent="0.25">
      <c r="B87" s="222" t="s">
        <v>575</v>
      </c>
      <c r="C87" s="117">
        <v>327891</v>
      </c>
      <c r="D87" s="117">
        <v>328191</v>
      </c>
      <c r="E87" s="126">
        <v>300</v>
      </c>
      <c r="F87" s="115">
        <v>4275</v>
      </c>
    </row>
    <row r="88" spans="2:6" ht="13.5" thickBot="1" x14ac:dyDescent="0.25">
      <c r="B88" s="75" t="s">
        <v>378</v>
      </c>
      <c r="C88" s="95">
        <v>365</v>
      </c>
      <c r="D88" s="95">
        <v>365</v>
      </c>
      <c r="E88" s="95">
        <v>0</v>
      </c>
      <c r="F88" s="91">
        <v>3000</v>
      </c>
    </row>
    <row r="89" spans="2:6" ht="13.5" thickBot="1" x14ac:dyDescent="0.25">
      <c r="B89" s="75" t="s">
        <v>379</v>
      </c>
      <c r="C89" s="95" t="s">
        <v>295</v>
      </c>
      <c r="D89" s="95" t="s">
        <v>380</v>
      </c>
      <c r="E89" s="95">
        <v>0</v>
      </c>
      <c r="F89" s="86">
        <v>0</v>
      </c>
    </row>
    <row r="90" spans="2:6" ht="13.5" thickBot="1" x14ac:dyDescent="0.25">
      <c r="B90" s="75" t="s">
        <v>381</v>
      </c>
      <c r="C90" s="95" t="s">
        <v>382</v>
      </c>
      <c r="D90" s="95" t="s">
        <v>382</v>
      </c>
      <c r="E90" s="95">
        <v>0</v>
      </c>
      <c r="F90" s="91">
        <v>1175</v>
      </c>
    </row>
    <row r="91" spans="2:6" ht="13.5" thickBot="1" x14ac:dyDescent="0.25">
      <c r="B91" s="75" t="s">
        <v>383</v>
      </c>
      <c r="C91" s="95" t="s">
        <v>384</v>
      </c>
      <c r="D91" s="95" t="s">
        <v>384</v>
      </c>
      <c r="E91" s="95">
        <v>0</v>
      </c>
      <c r="F91" s="86">
        <v>100</v>
      </c>
    </row>
    <row r="92" spans="2:6" ht="13.5" thickBot="1" x14ac:dyDescent="0.25">
      <c r="B92" s="97" t="s">
        <v>385</v>
      </c>
      <c r="C92" s="98">
        <v>33</v>
      </c>
      <c r="D92" s="98">
        <v>33</v>
      </c>
      <c r="E92" s="98">
        <v>0</v>
      </c>
      <c r="F92" s="99">
        <v>0</v>
      </c>
    </row>
    <row r="93" spans="2:6" ht="13.5" thickBot="1" x14ac:dyDescent="0.25">
      <c r="B93" s="100" t="s">
        <v>386</v>
      </c>
      <c r="C93" s="102" t="s">
        <v>387</v>
      </c>
      <c r="D93" s="101">
        <v>81833</v>
      </c>
      <c r="E93" s="102">
        <v>0</v>
      </c>
      <c r="F93" s="127">
        <v>0</v>
      </c>
    </row>
    <row r="94" spans="2:6" ht="13.5" thickBot="1" x14ac:dyDescent="0.25">
      <c r="B94" s="100" t="s">
        <v>388</v>
      </c>
      <c r="C94" s="102" t="s">
        <v>389</v>
      </c>
      <c r="D94" s="102" t="s">
        <v>390</v>
      </c>
      <c r="E94" s="102">
        <v>300</v>
      </c>
      <c r="F94" s="127">
        <v>0</v>
      </c>
    </row>
    <row r="95" spans="2:6" x14ac:dyDescent="0.2">
      <c r="B95" s="341" t="s">
        <v>391</v>
      </c>
      <c r="C95" s="343" t="s">
        <v>392</v>
      </c>
      <c r="D95" s="343" t="s">
        <v>393</v>
      </c>
      <c r="E95" s="345">
        <v>-5903</v>
      </c>
      <c r="F95" s="347">
        <v>41992</v>
      </c>
    </row>
    <row r="96" spans="2:6" ht="13.5" thickBot="1" x14ac:dyDescent="0.25">
      <c r="B96" s="342"/>
      <c r="C96" s="344"/>
      <c r="D96" s="344"/>
      <c r="E96" s="346"/>
      <c r="F96" s="348"/>
    </row>
    <row r="99" spans="2:2" ht="38.25" x14ac:dyDescent="0.2">
      <c r="B99" s="209" t="s">
        <v>562</v>
      </c>
    </row>
  </sheetData>
  <mergeCells count="37">
    <mergeCell ref="B2:F2"/>
    <mergeCell ref="B95:B96"/>
    <mergeCell ref="C95:C96"/>
    <mergeCell ref="D95:D96"/>
    <mergeCell ref="E95:E96"/>
    <mergeCell ref="F95:F96"/>
    <mergeCell ref="F83:F84"/>
    <mergeCell ref="B79:B80"/>
    <mergeCell ref="C79:C80"/>
    <mergeCell ref="D79:D80"/>
    <mergeCell ref="E79:E80"/>
    <mergeCell ref="C83:C84"/>
    <mergeCell ref="D83:D84"/>
    <mergeCell ref="E83:E84"/>
    <mergeCell ref="B72:B73"/>
    <mergeCell ref="C72:C73"/>
    <mergeCell ref="D72:D73"/>
    <mergeCell ref="E72:E73"/>
    <mergeCell ref="B75:B76"/>
    <mergeCell ref="C75:C76"/>
    <mergeCell ref="D75:D76"/>
    <mergeCell ref="E75:E76"/>
    <mergeCell ref="B31:B32"/>
    <mergeCell ref="C31:C32"/>
    <mergeCell ref="D31:D32"/>
    <mergeCell ref="E31:E32"/>
    <mergeCell ref="B41:B42"/>
    <mergeCell ref="C41:C42"/>
    <mergeCell ref="D41:D42"/>
    <mergeCell ref="E41:E42"/>
    <mergeCell ref="C4:C5"/>
    <mergeCell ref="D4:D5"/>
    <mergeCell ref="E4:E5"/>
    <mergeCell ref="B29:B30"/>
    <mergeCell ref="C29:C30"/>
    <mergeCell ref="D29:D30"/>
    <mergeCell ref="E29:E30"/>
  </mergeCells>
  <pageMargins left="0.7" right="0.7" top="0.75" bottom="0.75" header="0.3" footer="0.3"/>
  <headerFooter>
    <oddFooter>&amp;L_x000D_&amp;1#&amp;"Calibri"&amp;10&amp;K000000 Interné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:F95"/>
  <sheetViews>
    <sheetView workbookViewId="0">
      <selection activeCell="B87" sqref="B87"/>
    </sheetView>
  </sheetViews>
  <sheetFormatPr defaultColWidth="8.85546875" defaultRowHeight="12.75" x14ac:dyDescent="0.2"/>
  <cols>
    <col min="1" max="1" width="8.85546875" style="125"/>
    <col min="2" max="2" width="79.5703125" style="125" bestFit="1" customWidth="1"/>
    <col min="3" max="6" width="16.28515625" style="125" customWidth="1"/>
    <col min="7" max="16384" width="8.85546875" style="125"/>
  </cols>
  <sheetData>
    <row r="2" spans="2:6" ht="48" customHeight="1" x14ac:dyDescent="0.2">
      <c r="B2" s="324" t="s">
        <v>451</v>
      </c>
      <c r="C2" s="327"/>
      <c r="D2" s="327"/>
      <c r="E2" s="327"/>
      <c r="F2" s="327"/>
    </row>
    <row r="3" spans="2:6" ht="13.5" thickBot="1" x14ac:dyDescent="0.25"/>
    <row r="4" spans="2:6" x14ac:dyDescent="0.2">
      <c r="B4" s="69"/>
      <c r="C4" s="325" t="s">
        <v>302</v>
      </c>
      <c r="D4" s="325" t="s">
        <v>394</v>
      </c>
      <c r="E4" s="325" t="s">
        <v>395</v>
      </c>
      <c r="F4" s="70" t="s">
        <v>304</v>
      </c>
    </row>
    <row r="5" spans="2:6" ht="26.25" thickBot="1" x14ac:dyDescent="0.25">
      <c r="B5" s="71" t="s">
        <v>102</v>
      </c>
      <c r="C5" s="326"/>
      <c r="D5" s="326"/>
      <c r="E5" s="326"/>
      <c r="F5" s="72" t="s">
        <v>396</v>
      </c>
    </row>
    <row r="6" spans="2:6" ht="13.5" thickBot="1" x14ac:dyDescent="0.25">
      <c r="B6" s="73" t="s">
        <v>3</v>
      </c>
      <c r="C6" s="112">
        <v>52087</v>
      </c>
      <c r="D6" s="113">
        <v>52087</v>
      </c>
      <c r="E6" s="120">
        <v>0</v>
      </c>
      <c r="F6" s="121">
        <v>194</v>
      </c>
    </row>
    <row r="7" spans="2:6" ht="13.5" thickBot="1" x14ac:dyDescent="0.25">
      <c r="B7" s="75" t="s">
        <v>168</v>
      </c>
      <c r="C7" s="76">
        <v>50364</v>
      </c>
      <c r="D7" s="77">
        <v>50364</v>
      </c>
      <c r="E7" s="78">
        <v>0</v>
      </c>
      <c r="F7" s="79">
        <v>194</v>
      </c>
    </row>
    <row r="8" spans="2:6" ht="13.5" thickBot="1" x14ac:dyDescent="0.25">
      <c r="B8" s="80" t="s">
        <v>169</v>
      </c>
      <c r="C8" s="81">
        <v>1723</v>
      </c>
      <c r="D8" s="82">
        <v>1723</v>
      </c>
      <c r="E8" s="78">
        <v>0</v>
      </c>
      <c r="F8" s="79">
        <v>0</v>
      </c>
    </row>
    <row r="9" spans="2:6" ht="13.5" thickBot="1" x14ac:dyDescent="0.25">
      <c r="B9" s="73" t="s">
        <v>6</v>
      </c>
      <c r="C9" s="112">
        <v>342899</v>
      </c>
      <c r="D9" s="113">
        <v>342899</v>
      </c>
      <c r="E9" s="120">
        <v>0</v>
      </c>
      <c r="F9" s="121">
        <v>0</v>
      </c>
    </row>
    <row r="10" spans="2:6" ht="13.5" thickBot="1" x14ac:dyDescent="0.25">
      <c r="B10" s="80" t="s">
        <v>172</v>
      </c>
      <c r="C10" s="81">
        <v>94267</v>
      </c>
      <c r="D10" s="82">
        <v>94267</v>
      </c>
      <c r="E10" s="78">
        <v>0</v>
      </c>
      <c r="F10" s="79">
        <v>0</v>
      </c>
    </row>
    <row r="11" spans="2:6" ht="13.5" thickBot="1" x14ac:dyDescent="0.25">
      <c r="B11" s="80" t="s">
        <v>173</v>
      </c>
      <c r="C11" s="81">
        <v>6250</v>
      </c>
      <c r="D11" s="82">
        <v>6250</v>
      </c>
      <c r="E11" s="78">
        <v>0</v>
      </c>
      <c r="F11" s="79">
        <v>0</v>
      </c>
    </row>
    <row r="12" spans="2:6" ht="13.5" thickBot="1" x14ac:dyDescent="0.25">
      <c r="B12" s="80" t="s">
        <v>174</v>
      </c>
      <c r="C12" s="81">
        <v>22483</v>
      </c>
      <c r="D12" s="82">
        <v>22483</v>
      </c>
      <c r="E12" s="78">
        <v>0</v>
      </c>
      <c r="F12" s="79">
        <v>0</v>
      </c>
    </row>
    <row r="13" spans="2:6" ht="13.5" thickBot="1" x14ac:dyDescent="0.25">
      <c r="B13" s="80" t="s">
        <v>312</v>
      </c>
      <c r="C13" s="81">
        <v>18442</v>
      </c>
      <c r="D13" s="82">
        <v>18442</v>
      </c>
      <c r="E13" s="78">
        <v>0</v>
      </c>
      <c r="F13" s="79">
        <v>0</v>
      </c>
    </row>
    <row r="14" spans="2:6" ht="13.5" thickBot="1" x14ac:dyDescent="0.25">
      <c r="B14" s="80" t="s">
        <v>314</v>
      </c>
      <c r="C14" s="81">
        <v>9867</v>
      </c>
      <c r="D14" s="82">
        <v>9867</v>
      </c>
      <c r="E14" s="78">
        <v>0</v>
      </c>
      <c r="F14" s="79">
        <v>0</v>
      </c>
    </row>
    <row r="15" spans="2:6" ht="13.5" thickBot="1" x14ac:dyDescent="0.25">
      <c r="B15" s="80" t="s">
        <v>316</v>
      </c>
      <c r="C15" s="81">
        <v>24127</v>
      </c>
      <c r="D15" s="82">
        <v>24127</v>
      </c>
      <c r="E15" s="78">
        <v>0</v>
      </c>
      <c r="F15" s="79">
        <v>0</v>
      </c>
    </row>
    <row r="16" spans="2:6" ht="13.5" thickBot="1" x14ac:dyDescent="0.25">
      <c r="B16" s="80" t="s">
        <v>318</v>
      </c>
      <c r="C16" s="81">
        <v>161180</v>
      </c>
      <c r="D16" s="82">
        <v>161180</v>
      </c>
      <c r="E16" s="78">
        <v>0</v>
      </c>
      <c r="F16" s="79">
        <v>0</v>
      </c>
    </row>
    <row r="17" spans="2:6" ht="13.5" thickBot="1" x14ac:dyDescent="0.25">
      <c r="B17" s="80" t="s">
        <v>320</v>
      </c>
      <c r="C17" s="83">
        <v>25</v>
      </c>
      <c r="D17" s="84">
        <v>25</v>
      </c>
      <c r="E17" s="78">
        <v>0</v>
      </c>
      <c r="F17" s="79">
        <v>0</v>
      </c>
    </row>
    <row r="18" spans="2:6" ht="13.5" thickBot="1" x14ac:dyDescent="0.25">
      <c r="B18" s="80" t="s">
        <v>321</v>
      </c>
      <c r="C18" s="83">
        <v>589</v>
      </c>
      <c r="D18" s="84">
        <v>589</v>
      </c>
      <c r="E18" s="78">
        <v>0</v>
      </c>
      <c r="F18" s="79">
        <v>0</v>
      </c>
    </row>
    <row r="19" spans="2:6" ht="13.5" thickBot="1" x14ac:dyDescent="0.25">
      <c r="B19" s="80" t="s">
        <v>322</v>
      </c>
      <c r="C19" s="81">
        <v>5669</v>
      </c>
      <c r="D19" s="82">
        <v>5669</v>
      </c>
      <c r="E19" s="78">
        <v>0</v>
      </c>
      <c r="F19" s="79">
        <v>0</v>
      </c>
    </row>
    <row r="20" spans="2:6" ht="13.5" thickBot="1" x14ac:dyDescent="0.25">
      <c r="B20" s="73" t="s">
        <v>8</v>
      </c>
      <c r="C20" s="112">
        <v>33301</v>
      </c>
      <c r="D20" s="113">
        <v>33301</v>
      </c>
      <c r="E20" s="120">
        <v>0</v>
      </c>
      <c r="F20" s="121">
        <v>0</v>
      </c>
    </row>
    <row r="21" spans="2:6" ht="13.5" thickBot="1" x14ac:dyDescent="0.25">
      <c r="B21" s="75" t="s">
        <v>185</v>
      </c>
      <c r="C21" s="76">
        <v>33301</v>
      </c>
      <c r="D21" s="77">
        <v>33301</v>
      </c>
      <c r="E21" s="85">
        <v>0</v>
      </c>
      <c r="F21" s="86">
        <v>0</v>
      </c>
    </row>
    <row r="22" spans="2:6" ht="13.5" thickBot="1" x14ac:dyDescent="0.25">
      <c r="B22" s="73" t="s">
        <v>9</v>
      </c>
      <c r="C22" s="112">
        <v>611301</v>
      </c>
      <c r="D22" s="123" t="s">
        <v>397</v>
      </c>
      <c r="E22" s="120" t="s">
        <v>398</v>
      </c>
      <c r="F22" s="115">
        <v>14200</v>
      </c>
    </row>
    <row r="23" spans="2:6" ht="13.5" thickBot="1" x14ac:dyDescent="0.25">
      <c r="B23" s="80" t="s">
        <v>193</v>
      </c>
      <c r="C23" s="81">
        <v>231946</v>
      </c>
      <c r="D23" s="82">
        <v>231946</v>
      </c>
      <c r="E23" s="78">
        <v>0</v>
      </c>
      <c r="F23" s="89">
        <v>7000</v>
      </c>
    </row>
    <row r="24" spans="2:6" ht="13.5" thickBot="1" x14ac:dyDescent="0.25">
      <c r="B24" s="80" t="s">
        <v>195</v>
      </c>
      <c r="C24" s="81">
        <v>36447</v>
      </c>
      <c r="D24" s="82">
        <v>36447</v>
      </c>
      <c r="E24" s="78">
        <v>0</v>
      </c>
      <c r="F24" s="89">
        <v>1624</v>
      </c>
    </row>
    <row r="25" spans="2:6" ht="13.5" thickBot="1" x14ac:dyDescent="0.25">
      <c r="B25" s="80" t="s">
        <v>197</v>
      </c>
      <c r="C25" s="81">
        <v>38704</v>
      </c>
      <c r="D25" s="82">
        <v>38704</v>
      </c>
      <c r="E25" s="78">
        <v>0</v>
      </c>
      <c r="F25" s="79">
        <v>0</v>
      </c>
    </row>
    <row r="26" spans="2:6" ht="13.5" thickBot="1" x14ac:dyDescent="0.25">
      <c r="B26" s="80" t="s">
        <v>199</v>
      </c>
      <c r="C26" s="81">
        <v>8329</v>
      </c>
      <c r="D26" s="82">
        <v>8329</v>
      </c>
      <c r="E26" s="78">
        <v>0</v>
      </c>
      <c r="F26" s="79">
        <v>0</v>
      </c>
    </row>
    <row r="27" spans="2:6" ht="13.5" thickBot="1" x14ac:dyDescent="0.25">
      <c r="B27" s="80" t="s">
        <v>328</v>
      </c>
      <c r="C27" s="81">
        <v>293798</v>
      </c>
      <c r="D27" s="82">
        <v>293798</v>
      </c>
      <c r="E27" s="78">
        <v>0</v>
      </c>
      <c r="F27" s="79" t="s">
        <v>399</v>
      </c>
    </row>
    <row r="28" spans="2:6" ht="13.5" thickBot="1" x14ac:dyDescent="0.25">
      <c r="B28" s="80" t="s">
        <v>400</v>
      </c>
      <c r="C28" s="83">
        <v>0</v>
      </c>
      <c r="D28" s="82">
        <v>885062</v>
      </c>
      <c r="E28" s="108">
        <v>885062</v>
      </c>
      <c r="F28" s="79">
        <v>0</v>
      </c>
    </row>
    <row r="29" spans="2:6" ht="13.5" thickBot="1" x14ac:dyDescent="0.25">
      <c r="B29" s="80" t="s">
        <v>401</v>
      </c>
      <c r="C29" s="83">
        <v>0</v>
      </c>
      <c r="D29" s="82">
        <v>417475</v>
      </c>
      <c r="E29" s="108">
        <v>417475</v>
      </c>
      <c r="F29" s="79">
        <v>0</v>
      </c>
    </row>
    <row r="30" spans="2:6" ht="13.5" thickBot="1" x14ac:dyDescent="0.25">
      <c r="B30" s="80" t="s">
        <v>402</v>
      </c>
      <c r="C30" s="83">
        <v>0</v>
      </c>
      <c r="D30" s="82">
        <v>100454</v>
      </c>
      <c r="E30" s="108">
        <v>100454</v>
      </c>
      <c r="F30" s="79">
        <v>0</v>
      </c>
    </row>
    <row r="31" spans="2:6" ht="13.5" thickBot="1" x14ac:dyDescent="0.25">
      <c r="B31" s="80" t="s">
        <v>403</v>
      </c>
      <c r="C31" s="83">
        <v>0</v>
      </c>
      <c r="D31" s="82">
        <v>59544</v>
      </c>
      <c r="E31" s="108">
        <v>59544</v>
      </c>
      <c r="F31" s="79">
        <v>0</v>
      </c>
    </row>
    <row r="32" spans="2:6" ht="13.5" thickBot="1" x14ac:dyDescent="0.25">
      <c r="B32" s="80" t="s">
        <v>404</v>
      </c>
      <c r="C32" s="83">
        <v>0</v>
      </c>
      <c r="D32" s="82">
        <v>56925</v>
      </c>
      <c r="E32" s="108">
        <v>56925</v>
      </c>
      <c r="F32" s="79">
        <v>0</v>
      </c>
    </row>
    <row r="33" spans="2:6" ht="13.5" thickBot="1" x14ac:dyDescent="0.25">
      <c r="B33" s="80" t="s">
        <v>330</v>
      </c>
      <c r="C33" s="81">
        <v>2077</v>
      </c>
      <c r="D33" s="82">
        <v>2077</v>
      </c>
      <c r="E33" s="78">
        <v>0</v>
      </c>
      <c r="F33" s="79">
        <v>0</v>
      </c>
    </row>
    <row r="34" spans="2:6" x14ac:dyDescent="0.2">
      <c r="B34" s="335" t="s">
        <v>203</v>
      </c>
      <c r="C34" s="328" t="s">
        <v>405</v>
      </c>
      <c r="D34" s="328" t="s">
        <v>406</v>
      </c>
      <c r="E34" s="328" t="s">
        <v>407</v>
      </c>
      <c r="F34" s="124"/>
    </row>
    <row r="35" spans="2:6" ht="13.5" thickBot="1" x14ac:dyDescent="0.25">
      <c r="B35" s="336"/>
      <c r="C35" s="329"/>
      <c r="D35" s="329"/>
      <c r="E35" s="329"/>
      <c r="F35" s="115">
        <v>5320</v>
      </c>
    </row>
    <row r="36" spans="2:6" ht="13.5" thickBot="1" x14ac:dyDescent="0.25">
      <c r="B36" s="75" t="s">
        <v>332</v>
      </c>
      <c r="C36" s="76">
        <v>741502</v>
      </c>
      <c r="D36" s="77">
        <v>741502</v>
      </c>
      <c r="E36" s="85">
        <v>0</v>
      </c>
      <c r="F36" s="91">
        <v>5000</v>
      </c>
    </row>
    <row r="37" spans="2:6" ht="13.5" thickBot="1" x14ac:dyDescent="0.25">
      <c r="B37" s="75" t="s">
        <v>333</v>
      </c>
      <c r="C37" s="76">
        <v>27619</v>
      </c>
      <c r="D37" s="77">
        <v>27619</v>
      </c>
      <c r="E37" s="85">
        <v>0</v>
      </c>
      <c r="F37" s="86">
        <v>300</v>
      </c>
    </row>
    <row r="38" spans="2:6" ht="13.5" thickBot="1" x14ac:dyDescent="0.25">
      <c r="B38" s="75" t="s">
        <v>334</v>
      </c>
      <c r="C38" s="76">
        <v>2189</v>
      </c>
      <c r="D38" s="77">
        <v>2189</v>
      </c>
      <c r="E38" s="85">
        <v>0</v>
      </c>
      <c r="F38" s="86">
        <v>0</v>
      </c>
    </row>
    <row r="39" spans="2:6" ht="13.5" thickBot="1" x14ac:dyDescent="0.25">
      <c r="B39" s="75" t="s">
        <v>335</v>
      </c>
      <c r="C39" s="76">
        <v>3087</v>
      </c>
      <c r="D39" s="77">
        <v>2972</v>
      </c>
      <c r="E39" s="85" t="s">
        <v>548</v>
      </c>
      <c r="F39" s="86">
        <v>0</v>
      </c>
    </row>
    <row r="40" spans="2:6" ht="13.5" thickBot="1" x14ac:dyDescent="0.25">
      <c r="B40" s="75" t="s">
        <v>336</v>
      </c>
      <c r="C40" s="92" t="s">
        <v>549</v>
      </c>
      <c r="D40" s="77">
        <v>62358</v>
      </c>
      <c r="E40" s="90">
        <v>-7027</v>
      </c>
      <c r="F40" s="86">
        <v>0</v>
      </c>
    </row>
    <row r="41" spans="2:6" ht="13.5" thickBot="1" x14ac:dyDescent="0.25">
      <c r="B41" s="75" t="s">
        <v>337</v>
      </c>
      <c r="C41" s="76">
        <v>24392</v>
      </c>
      <c r="D41" s="93" t="s">
        <v>408</v>
      </c>
      <c r="E41" s="85" t="s">
        <v>550</v>
      </c>
      <c r="F41" s="86">
        <v>0</v>
      </c>
    </row>
    <row r="42" spans="2:6" ht="13.5" thickBot="1" x14ac:dyDescent="0.25">
      <c r="B42" s="75" t="s">
        <v>338</v>
      </c>
      <c r="C42" s="76">
        <v>4835</v>
      </c>
      <c r="D42" s="77">
        <v>4835</v>
      </c>
      <c r="E42" s="85">
        <v>0</v>
      </c>
      <c r="F42" s="86">
        <v>20</v>
      </c>
    </row>
    <row r="43" spans="2:6" ht="13.5" thickBot="1" x14ac:dyDescent="0.25">
      <c r="B43" s="75" t="s">
        <v>339</v>
      </c>
      <c r="C43" s="76">
        <v>2727</v>
      </c>
      <c r="D43" s="93" t="s">
        <v>409</v>
      </c>
      <c r="E43" s="85" t="s">
        <v>551</v>
      </c>
      <c r="F43" s="86">
        <v>0</v>
      </c>
    </row>
    <row r="44" spans="2:6" x14ac:dyDescent="0.2">
      <c r="B44" s="335" t="s">
        <v>205</v>
      </c>
      <c r="C44" s="328" t="s">
        <v>410</v>
      </c>
      <c r="D44" s="328" t="s">
        <v>411</v>
      </c>
      <c r="E44" s="328" t="s">
        <v>412</v>
      </c>
      <c r="F44" s="124"/>
    </row>
    <row r="45" spans="2:6" ht="13.5" thickBot="1" x14ac:dyDescent="0.25">
      <c r="B45" s="336"/>
      <c r="C45" s="329"/>
      <c r="D45" s="329"/>
      <c r="E45" s="329"/>
      <c r="F45" s="121">
        <v>718</v>
      </c>
    </row>
    <row r="46" spans="2:6" ht="13.5" thickBot="1" x14ac:dyDescent="0.25">
      <c r="B46" s="80" t="s">
        <v>16</v>
      </c>
      <c r="C46" s="81">
        <v>401646</v>
      </c>
      <c r="D46" s="82">
        <v>401646</v>
      </c>
      <c r="E46" s="78">
        <v>0</v>
      </c>
      <c r="F46" s="79">
        <v>0</v>
      </c>
    </row>
    <row r="47" spans="2:6" ht="13.5" thickBot="1" x14ac:dyDescent="0.25">
      <c r="B47" s="80" t="s">
        <v>54</v>
      </c>
      <c r="C47" s="81">
        <v>212441</v>
      </c>
      <c r="D47" s="82">
        <v>212441</v>
      </c>
      <c r="E47" s="78">
        <v>0</v>
      </c>
      <c r="F47" s="79">
        <v>0</v>
      </c>
    </row>
    <row r="48" spans="2:6" ht="13.5" thickBot="1" x14ac:dyDescent="0.25">
      <c r="B48" s="80" t="s">
        <v>17</v>
      </c>
      <c r="C48" s="76">
        <v>214300</v>
      </c>
      <c r="D48" s="77">
        <v>214300</v>
      </c>
      <c r="E48" s="85">
        <v>0</v>
      </c>
      <c r="F48" s="86">
        <v>0</v>
      </c>
    </row>
    <row r="49" spans="2:6" ht="13.5" thickBot="1" x14ac:dyDescent="0.25">
      <c r="B49" s="80" t="s">
        <v>63</v>
      </c>
      <c r="C49" s="92" t="s">
        <v>345</v>
      </c>
      <c r="D49" s="93" t="s">
        <v>345</v>
      </c>
      <c r="E49" s="85">
        <v>0</v>
      </c>
      <c r="F49" s="86">
        <v>0</v>
      </c>
    </row>
    <row r="50" spans="2:6" ht="13.5" thickBot="1" x14ac:dyDescent="0.25">
      <c r="B50" s="80" t="s">
        <v>86</v>
      </c>
      <c r="C50" s="76">
        <v>7213</v>
      </c>
      <c r="D50" s="77">
        <v>7213</v>
      </c>
      <c r="E50" s="85">
        <v>0</v>
      </c>
      <c r="F50" s="86">
        <v>0</v>
      </c>
    </row>
    <row r="51" spans="2:6" ht="13.5" thickBot="1" x14ac:dyDescent="0.25">
      <c r="B51" s="80" t="s">
        <v>85</v>
      </c>
      <c r="C51" s="76">
        <v>564297</v>
      </c>
      <c r="D51" s="77">
        <v>564297</v>
      </c>
      <c r="E51" s="85">
        <v>0</v>
      </c>
      <c r="F51" s="86">
        <v>341</v>
      </c>
    </row>
    <row r="52" spans="2:6" ht="13.5" thickBot="1" x14ac:dyDescent="0.25">
      <c r="B52" s="80" t="s">
        <v>68</v>
      </c>
      <c r="C52" s="76">
        <v>1417</v>
      </c>
      <c r="D52" s="77">
        <v>1424</v>
      </c>
      <c r="E52" s="85">
        <v>7</v>
      </c>
      <c r="F52" s="86">
        <v>0</v>
      </c>
    </row>
    <row r="53" spans="2:6" ht="13.5" thickBot="1" x14ac:dyDescent="0.25">
      <c r="B53" s="80" t="s">
        <v>18</v>
      </c>
      <c r="C53" s="76">
        <v>2982</v>
      </c>
      <c r="D53" s="77">
        <v>2982</v>
      </c>
      <c r="E53" s="85">
        <v>0</v>
      </c>
      <c r="F53" s="86">
        <v>0</v>
      </c>
    </row>
    <row r="54" spans="2:6" ht="13.5" thickBot="1" x14ac:dyDescent="0.25">
      <c r="B54" s="80" t="s">
        <v>64</v>
      </c>
      <c r="C54" s="76">
        <v>19356</v>
      </c>
      <c r="D54" s="77">
        <v>19356</v>
      </c>
      <c r="E54" s="85">
        <v>0</v>
      </c>
      <c r="F54" s="86">
        <v>150</v>
      </c>
    </row>
    <row r="55" spans="2:6" ht="13.5" thickBot="1" x14ac:dyDescent="0.25">
      <c r="B55" s="80" t="s">
        <v>215</v>
      </c>
      <c r="C55" s="76">
        <v>145432</v>
      </c>
      <c r="D55" s="77">
        <v>292428</v>
      </c>
      <c r="E55" s="90">
        <v>146996</v>
      </c>
      <c r="F55" s="86">
        <v>0</v>
      </c>
    </row>
    <row r="56" spans="2:6" ht="13.5" thickBot="1" x14ac:dyDescent="0.25">
      <c r="B56" s="80" t="s">
        <v>62</v>
      </c>
      <c r="C56" s="76">
        <v>10588</v>
      </c>
      <c r="D56" s="77">
        <v>10588</v>
      </c>
      <c r="E56" s="85">
        <v>0</v>
      </c>
      <c r="F56" s="86">
        <v>227</v>
      </c>
    </row>
    <row r="57" spans="2:6" ht="13.5" thickBot="1" x14ac:dyDescent="0.25">
      <c r="B57" s="80" t="s">
        <v>65</v>
      </c>
      <c r="C57" s="76">
        <v>5035</v>
      </c>
      <c r="D57" s="77">
        <v>5035</v>
      </c>
      <c r="E57" s="85">
        <v>0</v>
      </c>
      <c r="F57" s="86">
        <v>0</v>
      </c>
    </row>
    <row r="58" spans="2:6" ht="13.5" thickBot="1" x14ac:dyDescent="0.25">
      <c r="B58" s="80" t="s">
        <v>221</v>
      </c>
      <c r="C58" s="76">
        <v>5183</v>
      </c>
      <c r="D58" s="77">
        <v>5183</v>
      </c>
      <c r="E58" s="85">
        <v>0</v>
      </c>
      <c r="F58" s="86">
        <v>0</v>
      </c>
    </row>
    <row r="59" spans="2:6" ht="13.5" thickBot="1" x14ac:dyDescent="0.25">
      <c r="B59" s="80" t="s">
        <v>225</v>
      </c>
      <c r="C59" s="92">
        <v>84</v>
      </c>
      <c r="D59" s="93">
        <v>111</v>
      </c>
      <c r="E59" s="85">
        <v>27</v>
      </c>
      <c r="F59" s="86">
        <v>0</v>
      </c>
    </row>
    <row r="60" spans="2:6" ht="13.5" thickBot="1" x14ac:dyDescent="0.25">
      <c r="B60" s="80" t="s">
        <v>355</v>
      </c>
      <c r="C60" s="76">
        <v>50734</v>
      </c>
      <c r="D60" s="77">
        <v>50734</v>
      </c>
      <c r="E60" s="85">
        <v>0</v>
      </c>
      <c r="F60" s="86">
        <v>0</v>
      </c>
    </row>
    <row r="61" spans="2:6" ht="13.5" thickBot="1" x14ac:dyDescent="0.25">
      <c r="B61" s="80" t="s">
        <v>356</v>
      </c>
      <c r="C61" s="76">
        <v>760337</v>
      </c>
      <c r="D61" s="77">
        <v>760337</v>
      </c>
      <c r="E61" s="85">
        <v>0</v>
      </c>
      <c r="F61" s="86">
        <v>0</v>
      </c>
    </row>
    <row r="62" spans="2:6" ht="13.5" thickBot="1" x14ac:dyDescent="0.25">
      <c r="B62" s="73" t="s">
        <v>20</v>
      </c>
      <c r="C62" s="112">
        <v>125340</v>
      </c>
      <c r="D62" s="113">
        <v>133808</v>
      </c>
      <c r="E62" s="114">
        <v>8468</v>
      </c>
      <c r="F62" s="121">
        <v>0</v>
      </c>
    </row>
    <row r="63" spans="2:6" ht="13.5" thickBot="1" x14ac:dyDescent="0.25">
      <c r="B63" s="80" t="s">
        <v>229</v>
      </c>
      <c r="C63" s="76">
        <v>9753</v>
      </c>
      <c r="D63" s="93">
        <v>0</v>
      </c>
      <c r="E63" s="90">
        <v>-9753</v>
      </c>
      <c r="F63" s="86">
        <v>0</v>
      </c>
    </row>
    <row r="64" spans="2:6" ht="13.5" thickBot="1" x14ac:dyDescent="0.25">
      <c r="B64" s="80" t="s">
        <v>359</v>
      </c>
      <c r="C64" s="76">
        <v>20222</v>
      </c>
      <c r="D64" s="77">
        <v>20222</v>
      </c>
      <c r="E64" s="85">
        <v>0</v>
      </c>
      <c r="F64" s="86">
        <v>0</v>
      </c>
    </row>
    <row r="65" spans="2:6" ht="13.5" thickBot="1" x14ac:dyDescent="0.25">
      <c r="B65" s="80" t="s">
        <v>235</v>
      </c>
      <c r="C65" s="76">
        <v>12688</v>
      </c>
      <c r="D65" s="93">
        <v>0</v>
      </c>
      <c r="E65" s="90">
        <v>-12688</v>
      </c>
      <c r="F65" s="86">
        <v>0</v>
      </c>
    </row>
    <row r="66" spans="2:6" ht="13.5" thickBot="1" x14ac:dyDescent="0.25">
      <c r="B66" s="80" t="s">
        <v>239</v>
      </c>
      <c r="C66" s="76">
        <v>25119</v>
      </c>
      <c r="D66" s="77">
        <v>53778</v>
      </c>
      <c r="E66" s="90">
        <v>28659</v>
      </c>
      <c r="F66" s="86">
        <v>0</v>
      </c>
    </row>
    <row r="67" spans="2:6" ht="13.5" thickBot="1" x14ac:dyDescent="0.25">
      <c r="B67" s="80" t="s">
        <v>363</v>
      </c>
      <c r="C67" s="76">
        <v>36651</v>
      </c>
      <c r="D67" s="77">
        <v>38901</v>
      </c>
      <c r="E67" s="90">
        <v>2250</v>
      </c>
      <c r="F67" s="86">
        <v>0</v>
      </c>
    </row>
    <row r="68" spans="2:6" ht="13.5" thickBot="1" x14ac:dyDescent="0.25">
      <c r="B68" s="80" t="s">
        <v>365</v>
      </c>
      <c r="C68" s="76">
        <v>20907</v>
      </c>
      <c r="D68" s="77">
        <v>20907</v>
      </c>
      <c r="E68" s="85">
        <v>0</v>
      </c>
      <c r="F68" s="86">
        <v>0</v>
      </c>
    </row>
    <row r="69" spans="2:6" ht="13.5" thickBot="1" x14ac:dyDescent="0.25">
      <c r="B69" s="73" t="s">
        <v>27</v>
      </c>
      <c r="C69" s="112">
        <v>53285</v>
      </c>
      <c r="D69" s="113">
        <v>55535</v>
      </c>
      <c r="E69" s="114">
        <v>2250</v>
      </c>
      <c r="F69" s="121">
        <v>0</v>
      </c>
    </row>
    <row r="70" spans="2:6" ht="13.5" thickBot="1" x14ac:dyDescent="0.25">
      <c r="B70" s="80" t="s">
        <v>363</v>
      </c>
      <c r="C70" s="76">
        <v>36651</v>
      </c>
      <c r="D70" s="77">
        <v>38901</v>
      </c>
      <c r="E70" s="90">
        <v>2250</v>
      </c>
      <c r="F70" s="86">
        <v>0</v>
      </c>
    </row>
    <row r="71" spans="2:6" ht="13.5" thickBot="1" x14ac:dyDescent="0.25">
      <c r="B71" s="80" t="s">
        <v>367</v>
      </c>
      <c r="C71" s="76">
        <v>16634</v>
      </c>
      <c r="D71" s="77">
        <v>16634</v>
      </c>
      <c r="E71" s="85">
        <v>0</v>
      </c>
      <c r="F71" s="86">
        <v>0</v>
      </c>
    </row>
    <row r="72" spans="2:6" x14ac:dyDescent="0.2">
      <c r="B72" s="335" t="s">
        <v>158</v>
      </c>
      <c r="C72" s="337">
        <v>2049</v>
      </c>
      <c r="D72" s="337">
        <v>2049</v>
      </c>
      <c r="E72" s="328">
        <v>0</v>
      </c>
      <c r="F72" s="124"/>
    </row>
    <row r="73" spans="2:6" ht="13.5" thickBot="1" x14ac:dyDescent="0.25">
      <c r="B73" s="336"/>
      <c r="C73" s="338"/>
      <c r="D73" s="338"/>
      <c r="E73" s="329"/>
      <c r="F73" s="121">
        <v>32</v>
      </c>
    </row>
    <row r="74" spans="2:6" ht="13.5" thickBot="1" x14ac:dyDescent="0.25">
      <c r="B74" s="80" t="s">
        <v>370</v>
      </c>
      <c r="C74" s="92">
        <v>2049</v>
      </c>
      <c r="D74" s="93">
        <v>2049</v>
      </c>
      <c r="E74" s="85">
        <v>0</v>
      </c>
      <c r="F74" s="86">
        <v>32</v>
      </c>
    </row>
    <row r="75" spans="2:6" x14ac:dyDescent="0.2">
      <c r="B75" s="335" t="s">
        <v>547</v>
      </c>
      <c r="C75" s="328" t="s">
        <v>371</v>
      </c>
      <c r="D75" s="328" t="s">
        <v>371</v>
      </c>
      <c r="E75" s="328">
        <v>0</v>
      </c>
      <c r="F75" s="124"/>
    </row>
    <row r="76" spans="2:6" ht="13.5" thickBot="1" x14ac:dyDescent="0.25">
      <c r="B76" s="336"/>
      <c r="C76" s="329"/>
      <c r="D76" s="329"/>
      <c r="E76" s="329"/>
      <c r="F76" s="121">
        <v>0</v>
      </c>
    </row>
    <row r="77" spans="2:6" ht="13.5" thickBot="1" x14ac:dyDescent="0.25">
      <c r="B77" s="80" t="s">
        <v>372</v>
      </c>
      <c r="C77" s="76">
        <v>306293</v>
      </c>
      <c r="D77" s="77">
        <v>306293</v>
      </c>
      <c r="E77" s="85">
        <v>0</v>
      </c>
      <c r="F77" s="86">
        <v>0</v>
      </c>
    </row>
    <row r="78" spans="2:6" ht="13.5" thickBot="1" x14ac:dyDescent="0.25">
      <c r="B78" s="80" t="s">
        <v>373</v>
      </c>
      <c r="C78" s="76">
        <v>891248</v>
      </c>
      <c r="D78" s="77">
        <v>891248</v>
      </c>
      <c r="E78" s="85">
        <v>0</v>
      </c>
      <c r="F78" s="86">
        <v>0</v>
      </c>
    </row>
    <row r="79" spans="2:6" x14ac:dyDescent="0.2">
      <c r="B79" s="335" t="s">
        <v>160</v>
      </c>
      <c r="C79" s="337">
        <v>12414</v>
      </c>
      <c r="D79" s="337">
        <v>12414</v>
      </c>
      <c r="E79" s="328">
        <v>0</v>
      </c>
      <c r="F79" s="124"/>
    </row>
    <row r="80" spans="2:6" ht="13.5" thickBot="1" x14ac:dyDescent="0.25">
      <c r="B80" s="336"/>
      <c r="C80" s="338"/>
      <c r="D80" s="338"/>
      <c r="E80" s="329"/>
      <c r="F80" s="121">
        <v>0</v>
      </c>
    </row>
    <row r="81" spans="2:6" ht="13.5" thickBot="1" x14ac:dyDescent="0.25">
      <c r="B81" s="80" t="s">
        <v>253</v>
      </c>
      <c r="C81" s="76">
        <v>2794</v>
      </c>
      <c r="D81" s="77">
        <v>2794</v>
      </c>
      <c r="E81" s="85">
        <v>0</v>
      </c>
      <c r="F81" s="86">
        <v>0</v>
      </c>
    </row>
    <row r="82" spans="2:6" ht="13.5" thickBot="1" x14ac:dyDescent="0.25">
      <c r="B82" s="80" t="s">
        <v>375</v>
      </c>
      <c r="C82" s="76">
        <v>9620</v>
      </c>
      <c r="D82" s="93">
        <v>9620</v>
      </c>
      <c r="E82" s="85">
        <v>0</v>
      </c>
      <c r="F82" s="86">
        <v>0</v>
      </c>
    </row>
    <row r="83" spans="2:6" x14ac:dyDescent="0.2">
      <c r="B83" s="94" t="s">
        <v>281</v>
      </c>
      <c r="C83" s="337">
        <v>2858</v>
      </c>
      <c r="D83" s="337">
        <v>2858</v>
      </c>
      <c r="E83" s="328">
        <v>0</v>
      </c>
      <c r="F83" s="349">
        <v>0</v>
      </c>
    </row>
    <row r="84" spans="2:6" ht="13.5" thickBot="1" x14ac:dyDescent="0.25">
      <c r="B84" s="73" t="s">
        <v>282</v>
      </c>
      <c r="C84" s="338"/>
      <c r="D84" s="338"/>
      <c r="E84" s="329"/>
      <c r="F84" s="350"/>
    </row>
    <row r="85" spans="2:6" ht="13.5" thickBot="1" x14ac:dyDescent="0.25">
      <c r="B85" s="80" t="s">
        <v>47</v>
      </c>
      <c r="C85" s="92">
        <v>294</v>
      </c>
      <c r="D85" s="93">
        <v>294</v>
      </c>
      <c r="E85" s="85">
        <v>0</v>
      </c>
      <c r="F85" s="86">
        <v>0</v>
      </c>
    </row>
    <row r="86" spans="2:6" ht="13.5" thickBot="1" x14ac:dyDescent="0.25">
      <c r="B86" s="80" t="s">
        <v>376</v>
      </c>
      <c r="C86" s="76">
        <v>2564</v>
      </c>
      <c r="D86" s="77">
        <v>2564</v>
      </c>
      <c r="E86" s="85">
        <v>0</v>
      </c>
      <c r="F86" s="86">
        <v>0</v>
      </c>
    </row>
    <row r="87" spans="2:6" ht="13.5" thickBot="1" x14ac:dyDescent="0.25">
      <c r="B87" s="222" t="s">
        <v>575</v>
      </c>
      <c r="C87" s="126" t="s">
        <v>377</v>
      </c>
      <c r="D87" s="117">
        <v>328191</v>
      </c>
      <c r="E87" s="126">
        <v>0</v>
      </c>
      <c r="F87" s="115">
        <v>73090</v>
      </c>
    </row>
    <row r="88" spans="2:6" ht="13.5" thickBot="1" x14ac:dyDescent="0.25">
      <c r="B88" s="75" t="s">
        <v>378</v>
      </c>
      <c r="C88" s="95">
        <v>365</v>
      </c>
      <c r="D88" s="95">
        <v>365</v>
      </c>
      <c r="E88" s="95">
        <v>0</v>
      </c>
      <c r="F88" s="91">
        <v>3000</v>
      </c>
    </row>
    <row r="89" spans="2:6" ht="13.5" thickBot="1" x14ac:dyDescent="0.25">
      <c r="B89" s="75" t="s">
        <v>379</v>
      </c>
      <c r="C89" s="95" t="s">
        <v>380</v>
      </c>
      <c r="D89" s="96">
        <v>130000</v>
      </c>
      <c r="E89" s="95">
        <v>0</v>
      </c>
      <c r="F89" s="86">
        <v>500</v>
      </c>
    </row>
    <row r="90" spans="2:6" ht="13.5" thickBot="1" x14ac:dyDescent="0.25">
      <c r="B90" s="75" t="s">
        <v>381</v>
      </c>
      <c r="C90" s="95" t="s">
        <v>382</v>
      </c>
      <c r="D90" s="96">
        <v>1660</v>
      </c>
      <c r="E90" s="95">
        <v>0</v>
      </c>
      <c r="F90" s="91">
        <v>1477</v>
      </c>
    </row>
    <row r="91" spans="2:6" ht="13.5" thickBot="1" x14ac:dyDescent="0.25">
      <c r="B91" s="75" t="s">
        <v>383</v>
      </c>
      <c r="C91" s="95" t="s">
        <v>384</v>
      </c>
      <c r="D91" s="96">
        <v>100000</v>
      </c>
      <c r="E91" s="95">
        <v>0</v>
      </c>
      <c r="F91" s="86">
        <v>200</v>
      </c>
    </row>
    <row r="92" spans="2:6" ht="13.5" thickBot="1" x14ac:dyDescent="0.25">
      <c r="B92" s="97" t="s">
        <v>385</v>
      </c>
      <c r="C92" s="98">
        <v>33</v>
      </c>
      <c r="D92" s="98">
        <v>33</v>
      </c>
      <c r="E92" s="98">
        <v>0</v>
      </c>
      <c r="F92" s="99">
        <v>0</v>
      </c>
    </row>
    <row r="93" spans="2:6" ht="13.5" thickBot="1" x14ac:dyDescent="0.25">
      <c r="B93" s="100" t="s">
        <v>386</v>
      </c>
      <c r="C93" s="101">
        <v>81833</v>
      </c>
      <c r="D93" s="101">
        <v>81833</v>
      </c>
      <c r="E93" s="102">
        <v>0</v>
      </c>
      <c r="F93" s="103">
        <v>67913</v>
      </c>
    </row>
    <row r="94" spans="2:6" ht="13.5" thickBot="1" x14ac:dyDescent="0.25">
      <c r="B94" s="104" t="s">
        <v>388</v>
      </c>
      <c r="C94" s="106" t="s">
        <v>390</v>
      </c>
      <c r="D94" s="105">
        <v>14300</v>
      </c>
      <c r="E94" s="106">
        <v>0</v>
      </c>
      <c r="F94" s="107">
        <v>0</v>
      </c>
    </row>
    <row r="95" spans="2:6" ht="13.5" thickBot="1" x14ac:dyDescent="0.25">
      <c r="B95" s="282" t="s">
        <v>391</v>
      </c>
      <c r="C95" s="285" t="s">
        <v>414</v>
      </c>
      <c r="D95" s="285" t="s">
        <v>415</v>
      </c>
      <c r="E95" s="285" t="s">
        <v>413</v>
      </c>
      <c r="F95" s="284">
        <v>93554</v>
      </c>
    </row>
  </sheetData>
  <mergeCells count="28">
    <mergeCell ref="C83:C84"/>
    <mergeCell ref="D83:D84"/>
    <mergeCell ref="E83:E84"/>
    <mergeCell ref="F83:F84"/>
    <mergeCell ref="B2:F2"/>
    <mergeCell ref="B75:B76"/>
    <mergeCell ref="C75:C76"/>
    <mergeCell ref="D75:D76"/>
    <mergeCell ref="E75:E76"/>
    <mergeCell ref="B79:B80"/>
    <mergeCell ref="C79:C80"/>
    <mergeCell ref="D79:D80"/>
    <mergeCell ref="E79:E80"/>
    <mergeCell ref="B44:B45"/>
    <mergeCell ref="C44:C45"/>
    <mergeCell ref="D44:D45"/>
    <mergeCell ref="E44:E45"/>
    <mergeCell ref="B72:B73"/>
    <mergeCell ref="C72:C73"/>
    <mergeCell ref="D72:D73"/>
    <mergeCell ref="E72:E73"/>
    <mergeCell ref="C4:C5"/>
    <mergeCell ref="D4:D5"/>
    <mergeCell ref="E4:E5"/>
    <mergeCell ref="B34:B35"/>
    <mergeCell ref="C34:C35"/>
    <mergeCell ref="D34:D35"/>
    <mergeCell ref="E34:E35"/>
  </mergeCells>
  <pageMargins left="0.7" right="0.7" top="0.75" bottom="0.75" header="0.3" footer="0.3"/>
  <headerFooter>
    <oddFooter>&amp;L_x000D_&amp;1#&amp;"Calibri"&amp;10&amp;K000000 Interné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F97"/>
  <sheetViews>
    <sheetView workbookViewId="0">
      <selection activeCell="B97" sqref="B97:F97"/>
    </sheetView>
  </sheetViews>
  <sheetFormatPr defaultRowHeight="12.75" x14ac:dyDescent="0.2"/>
  <cols>
    <col min="2" max="2" width="79.5703125" bestFit="1" customWidth="1"/>
    <col min="3" max="5" width="13.5703125" style="10" customWidth="1"/>
    <col min="6" max="6" width="16.7109375" style="10" customWidth="1"/>
  </cols>
  <sheetData>
    <row r="2" spans="2:6" ht="49.15" customHeight="1" x14ac:dyDescent="0.2">
      <c r="B2" s="353" t="s">
        <v>452</v>
      </c>
      <c r="C2" s="354"/>
      <c r="D2" s="354"/>
      <c r="E2" s="354"/>
      <c r="F2" s="354"/>
    </row>
    <row r="3" spans="2:6" ht="13.5" thickBot="1" x14ac:dyDescent="0.25"/>
    <row r="4" spans="2:6" x14ac:dyDescent="0.2">
      <c r="B4" s="69"/>
      <c r="C4" s="325" t="s">
        <v>394</v>
      </c>
      <c r="D4" s="325" t="s">
        <v>416</v>
      </c>
      <c r="E4" s="325" t="s">
        <v>417</v>
      </c>
      <c r="F4" s="70" t="s">
        <v>304</v>
      </c>
    </row>
    <row r="5" spans="2:6" ht="26.25" thickBot="1" x14ac:dyDescent="0.25">
      <c r="B5" s="71" t="s">
        <v>102</v>
      </c>
      <c r="C5" s="326"/>
      <c r="D5" s="326"/>
      <c r="E5" s="326"/>
      <c r="F5" s="72" t="s">
        <v>418</v>
      </c>
    </row>
    <row r="6" spans="2:6" ht="13.5" thickBot="1" x14ac:dyDescent="0.25">
      <c r="B6" s="73" t="s">
        <v>3</v>
      </c>
      <c r="C6" s="112">
        <v>52087</v>
      </c>
      <c r="D6" s="113">
        <v>52087</v>
      </c>
      <c r="E6" s="120">
        <v>0</v>
      </c>
      <c r="F6" s="121">
        <v>202</v>
      </c>
    </row>
    <row r="7" spans="2:6" ht="13.5" thickBot="1" x14ac:dyDescent="0.25">
      <c r="B7" s="75" t="s">
        <v>168</v>
      </c>
      <c r="C7" s="76">
        <v>50364</v>
      </c>
      <c r="D7" s="77">
        <v>50364</v>
      </c>
      <c r="E7" s="78">
        <v>0</v>
      </c>
      <c r="F7" s="79">
        <v>202</v>
      </c>
    </row>
    <row r="8" spans="2:6" ht="13.5" thickBot="1" x14ac:dyDescent="0.25">
      <c r="B8" s="80" t="s">
        <v>169</v>
      </c>
      <c r="C8" s="81">
        <v>1723</v>
      </c>
      <c r="D8" s="82">
        <v>1723</v>
      </c>
      <c r="E8" s="78">
        <v>0</v>
      </c>
      <c r="F8" s="79">
        <v>0</v>
      </c>
    </row>
    <row r="9" spans="2:6" ht="13.5" thickBot="1" x14ac:dyDescent="0.25">
      <c r="B9" s="73" t="s">
        <v>6</v>
      </c>
      <c r="C9" s="112">
        <v>342899</v>
      </c>
      <c r="D9" s="113">
        <v>342899</v>
      </c>
      <c r="E9" s="120">
        <v>0</v>
      </c>
      <c r="F9" s="121">
        <v>0</v>
      </c>
    </row>
    <row r="10" spans="2:6" ht="13.5" thickBot="1" x14ac:dyDescent="0.25">
      <c r="B10" s="80" t="s">
        <v>172</v>
      </c>
      <c r="C10" s="81">
        <v>94267</v>
      </c>
      <c r="D10" s="82">
        <v>94267</v>
      </c>
      <c r="E10" s="78">
        <v>0</v>
      </c>
      <c r="F10" s="79">
        <v>0</v>
      </c>
    </row>
    <row r="11" spans="2:6" ht="13.5" thickBot="1" x14ac:dyDescent="0.25">
      <c r="B11" s="80" t="s">
        <v>173</v>
      </c>
      <c r="C11" s="81">
        <v>6250</v>
      </c>
      <c r="D11" s="82">
        <v>6250</v>
      </c>
      <c r="E11" s="78">
        <v>0</v>
      </c>
      <c r="F11" s="79">
        <v>0</v>
      </c>
    </row>
    <row r="12" spans="2:6" ht="13.5" thickBot="1" x14ac:dyDescent="0.25">
      <c r="B12" s="80" t="s">
        <v>174</v>
      </c>
      <c r="C12" s="81">
        <v>22483</v>
      </c>
      <c r="D12" s="82">
        <v>22483</v>
      </c>
      <c r="E12" s="78">
        <v>0</v>
      </c>
      <c r="F12" s="79">
        <v>0</v>
      </c>
    </row>
    <row r="13" spans="2:6" ht="13.5" thickBot="1" x14ac:dyDescent="0.25">
      <c r="B13" s="80" t="s">
        <v>312</v>
      </c>
      <c r="C13" s="81">
        <v>18442</v>
      </c>
      <c r="D13" s="82">
        <v>18442</v>
      </c>
      <c r="E13" s="78">
        <v>0</v>
      </c>
      <c r="F13" s="79">
        <v>0</v>
      </c>
    </row>
    <row r="14" spans="2:6" ht="13.5" thickBot="1" x14ac:dyDescent="0.25">
      <c r="B14" s="80" t="s">
        <v>314</v>
      </c>
      <c r="C14" s="81">
        <v>9867</v>
      </c>
      <c r="D14" s="82">
        <v>9867</v>
      </c>
      <c r="E14" s="78">
        <v>0</v>
      </c>
      <c r="F14" s="79">
        <v>0</v>
      </c>
    </row>
    <row r="15" spans="2:6" ht="13.5" thickBot="1" x14ac:dyDescent="0.25">
      <c r="B15" s="80" t="s">
        <v>316</v>
      </c>
      <c r="C15" s="81">
        <v>24127</v>
      </c>
      <c r="D15" s="82">
        <v>24127</v>
      </c>
      <c r="E15" s="78">
        <v>0</v>
      </c>
      <c r="F15" s="79">
        <v>0</v>
      </c>
    </row>
    <row r="16" spans="2:6" ht="13.5" thickBot="1" x14ac:dyDescent="0.25">
      <c r="B16" s="80" t="s">
        <v>318</v>
      </c>
      <c r="C16" s="81">
        <v>161180</v>
      </c>
      <c r="D16" s="82">
        <v>161180</v>
      </c>
      <c r="E16" s="78">
        <v>0</v>
      </c>
      <c r="F16" s="79">
        <v>0</v>
      </c>
    </row>
    <row r="17" spans="2:6" ht="13.5" thickBot="1" x14ac:dyDescent="0.25">
      <c r="B17" s="80" t="s">
        <v>320</v>
      </c>
      <c r="C17" s="83">
        <v>25</v>
      </c>
      <c r="D17" s="84">
        <v>25</v>
      </c>
      <c r="E17" s="78">
        <v>0</v>
      </c>
      <c r="F17" s="79">
        <v>0</v>
      </c>
    </row>
    <row r="18" spans="2:6" ht="13.5" thickBot="1" x14ac:dyDescent="0.25">
      <c r="B18" s="80" t="s">
        <v>321</v>
      </c>
      <c r="C18" s="83">
        <v>589</v>
      </c>
      <c r="D18" s="84">
        <v>589</v>
      </c>
      <c r="E18" s="78">
        <v>0</v>
      </c>
      <c r="F18" s="79">
        <v>0</v>
      </c>
    </row>
    <row r="19" spans="2:6" ht="13.5" thickBot="1" x14ac:dyDescent="0.25">
      <c r="B19" s="80" t="s">
        <v>322</v>
      </c>
      <c r="C19" s="81">
        <v>5669</v>
      </c>
      <c r="D19" s="82">
        <v>5669</v>
      </c>
      <c r="E19" s="78">
        <v>0</v>
      </c>
      <c r="F19" s="79">
        <v>0</v>
      </c>
    </row>
    <row r="20" spans="2:6" ht="13.5" thickBot="1" x14ac:dyDescent="0.25">
      <c r="B20" s="73" t="s">
        <v>8</v>
      </c>
      <c r="C20" s="112">
        <v>33301</v>
      </c>
      <c r="D20" s="113">
        <v>33301</v>
      </c>
      <c r="E20" s="120">
        <v>0</v>
      </c>
      <c r="F20" s="121">
        <v>0</v>
      </c>
    </row>
    <row r="21" spans="2:6" ht="13.5" thickBot="1" x14ac:dyDescent="0.25">
      <c r="B21" s="75" t="s">
        <v>185</v>
      </c>
      <c r="C21" s="76">
        <v>33301</v>
      </c>
      <c r="D21" s="77">
        <v>33301</v>
      </c>
      <c r="E21" s="85">
        <v>0</v>
      </c>
      <c r="F21" s="86">
        <v>0</v>
      </c>
    </row>
    <row r="22" spans="2:6" ht="13.5" thickBot="1" x14ac:dyDescent="0.25">
      <c r="B22" s="73" t="s">
        <v>9</v>
      </c>
      <c r="C22" s="122" t="s">
        <v>419</v>
      </c>
      <c r="D22" s="123" t="s">
        <v>420</v>
      </c>
      <c r="E22" s="114">
        <v>-226291</v>
      </c>
      <c r="F22" s="115">
        <v>23065</v>
      </c>
    </row>
    <row r="23" spans="2:6" ht="13.5" thickBot="1" x14ac:dyDescent="0.25">
      <c r="B23" s="80" t="s">
        <v>193</v>
      </c>
      <c r="C23" s="81">
        <v>231946</v>
      </c>
      <c r="D23" s="82">
        <v>231946</v>
      </c>
      <c r="E23" s="78">
        <v>0</v>
      </c>
      <c r="F23" s="89">
        <v>7000</v>
      </c>
    </row>
    <row r="24" spans="2:6" ht="13.5" thickBot="1" x14ac:dyDescent="0.25">
      <c r="B24" s="80" t="s">
        <v>195</v>
      </c>
      <c r="C24" s="81">
        <v>36447</v>
      </c>
      <c r="D24" s="82">
        <v>36447</v>
      </c>
      <c r="E24" s="78">
        <v>0</v>
      </c>
      <c r="F24" s="89">
        <v>5000</v>
      </c>
    </row>
    <row r="25" spans="2:6" ht="13.5" thickBot="1" x14ac:dyDescent="0.25">
      <c r="B25" s="80" t="s">
        <v>197</v>
      </c>
      <c r="C25" s="83" t="s">
        <v>432</v>
      </c>
      <c r="D25" s="84">
        <v>0</v>
      </c>
      <c r="E25" s="108">
        <v>-38704</v>
      </c>
      <c r="F25" s="79">
        <v>0</v>
      </c>
    </row>
    <row r="26" spans="2:6" ht="13.5" thickBot="1" x14ac:dyDescent="0.25">
      <c r="B26" s="80" t="s">
        <v>199</v>
      </c>
      <c r="C26" s="81">
        <v>8329</v>
      </c>
      <c r="D26" s="84" t="s">
        <v>433</v>
      </c>
      <c r="E26" s="108">
        <v>99788</v>
      </c>
      <c r="F26" s="79">
        <v>0</v>
      </c>
    </row>
    <row r="27" spans="2:6" ht="13.5" thickBot="1" x14ac:dyDescent="0.25">
      <c r="B27" s="80" t="s">
        <v>421</v>
      </c>
      <c r="C27" s="83">
        <v>0</v>
      </c>
      <c r="D27" s="82">
        <v>6395</v>
      </c>
      <c r="E27" s="108">
        <v>6395</v>
      </c>
      <c r="F27" s="79">
        <v>0</v>
      </c>
    </row>
    <row r="28" spans="2:6" ht="13.5" thickBot="1" x14ac:dyDescent="0.25">
      <c r="B28" s="80" t="s">
        <v>422</v>
      </c>
      <c r="C28" s="83">
        <v>0</v>
      </c>
      <c r="D28" s="84">
        <v>28</v>
      </c>
      <c r="E28" s="78">
        <v>28</v>
      </c>
      <c r="F28" s="79">
        <v>0</v>
      </c>
    </row>
    <row r="29" spans="2:6" ht="13.5" thickBot="1" x14ac:dyDescent="0.25">
      <c r="B29" s="80" t="s">
        <v>328</v>
      </c>
      <c r="C29" s="81">
        <v>293798</v>
      </c>
      <c r="D29" s="84">
        <v>0</v>
      </c>
      <c r="E29" s="108">
        <v>-293798</v>
      </c>
      <c r="F29" s="89">
        <v>11065</v>
      </c>
    </row>
    <row r="30" spans="2:6" ht="13.5" thickBot="1" x14ac:dyDescent="0.25">
      <c r="B30" s="80" t="s">
        <v>400</v>
      </c>
      <c r="C30" s="81">
        <v>885062</v>
      </c>
      <c r="D30" s="82">
        <v>885062</v>
      </c>
      <c r="E30" s="78">
        <v>0</v>
      </c>
      <c r="F30" s="79">
        <v>0</v>
      </c>
    </row>
    <row r="31" spans="2:6" ht="13.5" thickBot="1" x14ac:dyDescent="0.25">
      <c r="B31" s="80" t="s">
        <v>401</v>
      </c>
      <c r="C31" s="81">
        <v>417475</v>
      </c>
      <c r="D31" s="82">
        <v>417475</v>
      </c>
      <c r="E31" s="78">
        <v>0</v>
      </c>
      <c r="F31" s="79">
        <v>0</v>
      </c>
    </row>
    <row r="32" spans="2:6" ht="13.5" thickBot="1" x14ac:dyDescent="0.25">
      <c r="B32" s="80" t="s">
        <v>402</v>
      </c>
      <c r="C32" s="81">
        <v>100454</v>
      </c>
      <c r="D32" s="82">
        <v>100454</v>
      </c>
      <c r="E32" s="78">
        <v>0</v>
      </c>
      <c r="F32" s="79">
        <v>0</v>
      </c>
    </row>
    <row r="33" spans="2:6" ht="13.5" thickBot="1" x14ac:dyDescent="0.25">
      <c r="B33" s="80" t="s">
        <v>403</v>
      </c>
      <c r="C33" s="81">
        <v>59544</v>
      </c>
      <c r="D33" s="82">
        <v>59544</v>
      </c>
      <c r="E33" s="78">
        <v>0</v>
      </c>
      <c r="F33" s="79">
        <v>0</v>
      </c>
    </row>
    <row r="34" spans="2:6" ht="13.5" thickBot="1" x14ac:dyDescent="0.25">
      <c r="B34" s="80" t="s">
        <v>404</v>
      </c>
      <c r="C34" s="81">
        <v>56925</v>
      </c>
      <c r="D34" s="82">
        <v>56925</v>
      </c>
      <c r="E34" s="78">
        <v>0</v>
      </c>
      <c r="F34" s="79">
        <v>0</v>
      </c>
    </row>
    <row r="35" spans="2:6" ht="13.5" thickBot="1" x14ac:dyDescent="0.25">
      <c r="B35" s="80" t="s">
        <v>330</v>
      </c>
      <c r="C35" s="81">
        <v>2078</v>
      </c>
      <c r="D35" s="82">
        <v>2078</v>
      </c>
      <c r="E35" s="78">
        <v>0</v>
      </c>
      <c r="F35" s="79">
        <v>0</v>
      </c>
    </row>
    <row r="36" spans="2:6" x14ac:dyDescent="0.2">
      <c r="B36" s="335" t="s">
        <v>203</v>
      </c>
      <c r="C36" s="328" t="s">
        <v>423</v>
      </c>
      <c r="D36" s="337">
        <v>867478</v>
      </c>
      <c r="E36" s="328">
        <v>-793</v>
      </c>
      <c r="F36" s="124"/>
    </row>
    <row r="37" spans="2:6" ht="13.5" thickBot="1" x14ac:dyDescent="0.25">
      <c r="B37" s="336"/>
      <c r="C37" s="329"/>
      <c r="D37" s="338"/>
      <c r="E37" s="329"/>
      <c r="F37" s="115">
        <v>5320</v>
      </c>
    </row>
    <row r="38" spans="2:6" ht="13.5" thickBot="1" x14ac:dyDescent="0.25">
      <c r="B38" s="75" t="s">
        <v>332</v>
      </c>
      <c r="C38" s="76">
        <v>741502</v>
      </c>
      <c r="D38" s="77">
        <v>741599</v>
      </c>
      <c r="E38" s="85">
        <v>97</v>
      </c>
      <c r="F38" s="91">
        <v>5300</v>
      </c>
    </row>
    <row r="39" spans="2:6" ht="13.5" thickBot="1" x14ac:dyDescent="0.25">
      <c r="B39" s="75" t="s">
        <v>333</v>
      </c>
      <c r="C39" s="76">
        <v>27619</v>
      </c>
      <c r="D39" s="77">
        <v>27619</v>
      </c>
      <c r="E39" s="85">
        <v>0</v>
      </c>
      <c r="F39" s="86">
        <v>0</v>
      </c>
    </row>
    <row r="40" spans="2:6" ht="13.5" thickBot="1" x14ac:dyDescent="0.25">
      <c r="B40" s="75" t="s">
        <v>334</v>
      </c>
      <c r="C40" s="92">
        <v>2189</v>
      </c>
      <c r="D40" s="77">
        <v>2189</v>
      </c>
      <c r="E40" s="85">
        <v>0</v>
      </c>
      <c r="F40" s="86">
        <v>0</v>
      </c>
    </row>
    <row r="41" spans="2:6" ht="13.5" thickBot="1" x14ac:dyDescent="0.25">
      <c r="B41" s="75" t="s">
        <v>335</v>
      </c>
      <c r="C41" s="76">
        <v>2972</v>
      </c>
      <c r="D41" s="77">
        <v>2778</v>
      </c>
      <c r="E41" s="85">
        <v>-194</v>
      </c>
      <c r="F41" s="86">
        <v>0</v>
      </c>
    </row>
    <row r="42" spans="2:6" ht="13.5" thickBot="1" x14ac:dyDescent="0.25">
      <c r="B42" s="75" t="s">
        <v>336</v>
      </c>
      <c r="C42" s="76">
        <v>62358</v>
      </c>
      <c r="D42" s="77">
        <v>62358</v>
      </c>
      <c r="E42" s="85">
        <v>0</v>
      </c>
      <c r="F42" s="86">
        <v>0</v>
      </c>
    </row>
    <row r="43" spans="2:6" ht="13.5" thickBot="1" x14ac:dyDescent="0.25">
      <c r="B43" s="75" t="s">
        <v>337</v>
      </c>
      <c r="C43" s="92" t="s">
        <v>434</v>
      </c>
      <c r="D43" s="77">
        <v>24369</v>
      </c>
      <c r="E43" s="85">
        <v>0</v>
      </c>
      <c r="F43" s="86">
        <v>0</v>
      </c>
    </row>
    <row r="44" spans="2:6" ht="13.5" thickBot="1" x14ac:dyDescent="0.25">
      <c r="B44" s="75" t="s">
        <v>338</v>
      </c>
      <c r="C44" s="76">
        <v>4835</v>
      </c>
      <c r="D44" s="77">
        <v>4286</v>
      </c>
      <c r="E44" s="85">
        <v>-549</v>
      </c>
      <c r="F44" s="86">
        <v>20</v>
      </c>
    </row>
    <row r="45" spans="2:6" ht="13.5" thickBot="1" x14ac:dyDescent="0.25">
      <c r="B45" s="75" t="s">
        <v>339</v>
      </c>
      <c r="C45" s="76">
        <v>2427</v>
      </c>
      <c r="D45" s="93" t="s">
        <v>424</v>
      </c>
      <c r="E45" s="85">
        <v>-147</v>
      </c>
      <c r="F45" s="86">
        <v>0</v>
      </c>
    </row>
    <row r="46" spans="2:6" x14ac:dyDescent="0.2">
      <c r="B46" s="335" t="s">
        <v>205</v>
      </c>
      <c r="C46" s="328" t="s">
        <v>411</v>
      </c>
      <c r="D46" s="328" t="s">
        <v>425</v>
      </c>
      <c r="E46" s="351">
        <v>0</v>
      </c>
      <c r="F46" s="124"/>
    </row>
    <row r="47" spans="2:6" ht="13.5" thickBot="1" x14ac:dyDescent="0.25">
      <c r="B47" s="336"/>
      <c r="C47" s="329"/>
      <c r="D47" s="329"/>
      <c r="E47" s="352"/>
      <c r="F47" s="121">
        <v>736</v>
      </c>
    </row>
    <row r="48" spans="2:6" ht="13.5" thickBot="1" x14ac:dyDescent="0.25">
      <c r="B48" s="80" t="s">
        <v>16</v>
      </c>
      <c r="C48" s="81">
        <v>401646</v>
      </c>
      <c r="D48" s="82">
        <v>401646</v>
      </c>
      <c r="E48" s="78">
        <v>0</v>
      </c>
      <c r="F48" s="79">
        <v>0</v>
      </c>
    </row>
    <row r="49" spans="2:6" ht="13.5" thickBot="1" x14ac:dyDescent="0.25">
      <c r="B49" s="80" t="s">
        <v>426</v>
      </c>
      <c r="C49" s="81">
        <v>212441</v>
      </c>
      <c r="D49" s="82">
        <v>212441</v>
      </c>
      <c r="E49" s="78">
        <v>0</v>
      </c>
      <c r="F49" s="79">
        <v>0</v>
      </c>
    </row>
    <row r="50" spans="2:6" ht="13.5" thickBot="1" x14ac:dyDescent="0.25">
      <c r="B50" s="80" t="s">
        <v>17</v>
      </c>
      <c r="C50" s="76">
        <v>214300</v>
      </c>
      <c r="D50" s="77">
        <v>214300</v>
      </c>
      <c r="E50" s="85">
        <v>0</v>
      </c>
      <c r="F50" s="86">
        <v>0</v>
      </c>
    </row>
    <row r="51" spans="2:6" ht="13.5" thickBot="1" x14ac:dyDescent="0.25">
      <c r="B51" s="80" t="s">
        <v>63</v>
      </c>
      <c r="C51" s="92" t="s">
        <v>345</v>
      </c>
      <c r="D51" s="93" t="s">
        <v>345</v>
      </c>
      <c r="E51" s="85">
        <v>0</v>
      </c>
      <c r="F51" s="86">
        <v>0</v>
      </c>
    </row>
    <row r="52" spans="2:6" ht="13.5" thickBot="1" x14ac:dyDescent="0.25">
      <c r="B52" s="80" t="s">
        <v>86</v>
      </c>
      <c r="C52" s="76">
        <v>7213</v>
      </c>
      <c r="D52" s="77">
        <v>7213</v>
      </c>
      <c r="E52" s="85">
        <v>0</v>
      </c>
      <c r="F52" s="86">
        <v>0</v>
      </c>
    </row>
    <row r="53" spans="2:6" ht="13.5" thickBot="1" x14ac:dyDescent="0.25">
      <c r="B53" s="80" t="s">
        <v>85</v>
      </c>
      <c r="C53" s="76">
        <v>564297</v>
      </c>
      <c r="D53" s="77">
        <v>564297</v>
      </c>
      <c r="E53" s="85">
        <v>0</v>
      </c>
      <c r="F53" s="86">
        <v>269</v>
      </c>
    </row>
    <row r="54" spans="2:6" ht="13.5" thickBot="1" x14ac:dyDescent="0.25">
      <c r="B54" s="80" t="s">
        <v>68</v>
      </c>
      <c r="C54" s="76">
        <v>1424</v>
      </c>
      <c r="D54" s="77">
        <v>1424</v>
      </c>
      <c r="E54" s="85">
        <v>0</v>
      </c>
      <c r="F54" s="86">
        <v>0</v>
      </c>
    </row>
    <row r="55" spans="2:6" ht="13.5" thickBot="1" x14ac:dyDescent="0.25">
      <c r="B55" s="80" t="s">
        <v>18</v>
      </c>
      <c r="C55" s="76">
        <v>2982</v>
      </c>
      <c r="D55" s="77">
        <v>2982</v>
      </c>
      <c r="E55" s="85">
        <v>0</v>
      </c>
      <c r="F55" s="86">
        <v>0</v>
      </c>
    </row>
    <row r="56" spans="2:6" ht="13.5" thickBot="1" x14ac:dyDescent="0.25">
      <c r="B56" s="80" t="s">
        <v>64</v>
      </c>
      <c r="C56" s="76">
        <v>19356</v>
      </c>
      <c r="D56" s="77">
        <v>19356</v>
      </c>
      <c r="E56" s="85">
        <v>0</v>
      </c>
      <c r="F56" s="86">
        <v>0</v>
      </c>
    </row>
    <row r="57" spans="2:6" ht="13.5" thickBot="1" x14ac:dyDescent="0.25">
      <c r="B57" s="80" t="s">
        <v>215</v>
      </c>
      <c r="C57" s="76">
        <v>292428</v>
      </c>
      <c r="D57" s="77">
        <v>292428</v>
      </c>
      <c r="E57" s="85">
        <v>0</v>
      </c>
      <c r="F57" s="86">
        <v>0</v>
      </c>
    </row>
    <row r="58" spans="2:6" ht="13.5" thickBot="1" x14ac:dyDescent="0.25">
      <c r="B58" s="80" t="s">
        <v>62</v>
      </c>
      <c r="C58" s="76">
        <v>10588</v>
      </c>
      <c r="D58" s="77">
        <v>10588</v>
      </c>
      <c r="E58" s="85">
        <v>0</v>
      </c>
      <c r="F58" s="86">
        <v>458</v>
      </c>
    </row>
    <row r="59" spans="2:6" ht="13.5" thickBot="1" x14ac:dyDescent="0.25">
      <c r="B59" s="80" t="s">
        <v>65</v>
      </c>
      <c r="C59" s="76">
        <v>5035</v>
      </c>
      <c r="D59" s="77">
        <v>5035</v>
      </c>
      <c r="E59" s="85">
        <v>0</v>
      </c>
      <c r="F59" s="86">
        <v>0</v>
      </c>
    </row>
    <row r="60" spans="2:6" ht="13.5" thickBot="1" x14ac:dyDescent="0.25">
      <c r="B60" s="80" t="s">
        <v>221</v>
      </c>
      <c r="C60" s="76">
        <v>5183</v>
      </c>
      <c r="D60" s="77">
        <v>5183</v>
      </c>
      <c r="E60" s="85">
        <v>0</v>
      </c>
      <c r="F60" s="86">
        <v>0</v>
      </c>
    </row>
    <row r="61" spans="2:6" ht="13.5" thickBot="1" x14ac:dyDescent="0.25">
      <c r="B61" s="80" t="s">
        <v>225</v>
      </c>
      <c r="C61" s="92">
        <v>111</v>
      </c>
      <c r="D61" s="93">
        <v>111</v>
      </c>
      <c r="E61" s="85">
        <v>0</v>
      </c>
      <c r="F61" s="86">
        <v>9</v>
      </c>
    </row>
    <row r="62" spans="2:6" ht="13.5" thickBot="1" x14ac:dyDescent="0.25">
      <c r="B62" s="80" t="s">
        <v>355</v>
      </c>
      <c r="C62" s="76">
        <v>50734</v>
      </c>
      <c r="D62" s="77">
        <v>50734</v>
      </c>
      <c r="E62" s="85">
        <v>0</v>
      </c>
      <c r="F62" s="86">
        <v>0</v>
      </c>
    </row>
    <row r="63" spans="2:6" ht="13.5" thickBot="1" x14ac:dyDescent="0.25">
      <c r="B63" s="80" t="s">
        <v>356</v>
      </c>
      <c r="C63" s="76">
        <v>760337</v>
      </c>
      <c r="D63" s="77">
        <v>760337</v>
      </c>
      <c r="E63" s="85">
        <v>0</v>
      </c>
      <c r="F63" s="86">
        <v>0</v>
      </c>
    </row>
    <row r="64" spans="2:6" ht="13.5" thickBot="1" x14ac:dyDescent="0.25">
      <c r="B64" s="73" t="s">
        <v>20</v>
      </c>
      <c r="C64" s="112">
        <v>133808</v>
      </c>
      <c r="D64" s="113">
        <v>154299</v>
      </c>
      <c r="E64" s="114">
        <v>20491</v>
      </c>
      <c r="F64" s="121">
        <v>0</v>
      </c>
    </row>
    <row r="65" spans="2:6" ht="13.5" thickBot="1" x14ac:dyDescent="0.25">
      <c r="B65" s="80" t="s">
        <v>359</v>
      </c>
      <c r="C65" s="76">
        <v>20222</v>
      </c>
      <c r="D65" s="77">
        <v>20222</v>
      </c>
      <c r="E65" s="85">
        <v>0</v>
      </c>
      <c r="F65" s="86">
        <v>0</v>
      </c>
    </row>
    <row r="66" spans="2:6" ht="13.5" thickBot="1" x14ac:dyDescent="0.25">
      <c r="B66" s="80" t="s">
        <v>427</v>
      </c>
      <c r="C66" s="92">
        <v>0</v>
      </c>
      <c r="D66" s="77">
        <v>18241</v>
      </c>
      <c r="E66" s="90">
        <v>18241</v>
      </c>
      <c r="F66" s="86">
        <v>0</v>
      </c>
    </row>
    <row r="67" spans="2:6" ht="13.5" thickBot="1" x14ac:dyDescent="0.25">
      <c r="B67" s="80" t="s">
        <v>239</v>
      </c>
      <c r="C67" s="76">
        <v>53778</v>
      </c>
      <c r="D67" s="77">
        <v>53778</v>
      </c>
      <c r="E67" s="85">
        <v>0</v>
      </c>
      <c r="F67" s="86">
        <v>0</v>
      </c>
    </row>
    <row r="68" spans="2:6" ht="13.5" thickBot="1" x14ac:dyDescent="0.25">
      <c r="B68" s="80" t="s">
        <v>363</v>
      </c>
      <c r="C68" s="76">
        <v>38901</v>
      </c>
      <c r="D68" s="77">
        <v>41151</v>
      </c>
      <c r="E68" s="90">
        <v>2250</v>
      </c>
      <c r="F68" s="86">
        <v>0</v>
      </c>
    </row>
    <row r="69" spans="2:6" ht="13.5" thickBot="1" x14ac:dyDescent="0.25">
      <c r="B69" s="80" t="s">
        <v>365</v>
      </c>
      <c r="C69" s="76">
        <v>20907</v>
      </c>
      <c r="D69" s="77">
        <v>20907</v>
      </c>
      <c r="E69" s="85">
        <v>0</v>
      </c>
      <c r="F69" s="86">
        <v>0</v>
      </c>
    </row>
    <row r="70" spans="2:6" ht="13.5" thickBot="1" x14ac:dyDescent="0.25">
      <c r="B70" s="73" t="s">
        <v>27</v>
      </c>
      <c r="C70" s="112">
        <v>55535</v>
      </c>
      <c r="D70" s="113">
        <v>57785</v>
      </c>
      <c r="E70" s="114">
        <v>2250</v>
      </c>
      <c r="F70" s="121">
        <v>0</v>
      </c>
    </row>
    <row r="71" spans="2:6" ht="13.5" thickBot="1" x14ac:dyDescent="0.25">
      <c r="B71" s="80" t="s">
        <v>363</v>
      </c>
      <c r="C71" s="76">
        <v>38901</v>
      </c>
      <c r="D71" s="77">
        <v>41151</v>
      </c>
      <c r="E71" s="90">
        <v>2250</v>
      </c>
      <c r="F71" s="86">
        <v>0</v>
      </c>
    </row>
    <row r="72" spans="2:6" ht="13.5" thickBot="1" x14ac:dyDescent="0.25">
      <c r="B72" s="80" t="s">
        <v>367</v>
      </c>
      <c r="C72" s="76">
        <v>16634</v>
      </c>
      <c r="D72" s="77">
        <v>16634</v>
      </c>
      <c r="E72" s="85">
        <v>0</v>
      </c>
      <c r="F72" s="86">
        <v>0</v>
      </c>
    </row>
    <row r="73" spans="2:6" x14ac:dyDescent="0.2">
      <c r="B73" s="335" t="s">
        <v>158</v>
      </c>
      <c r="C73" s="337">
        <v>2049</v>
      </c>
      <c r="D73" s="337">
        <v>2049</v>
      </c>
      <c r="E73" s="328">
        <v>0</v>
      </c>
      <c r="F73" s="124"/>
    </row>
    <row r="74" spans="2:6" ht="13.5" thickBot="1" x14ac:dyDescent="0.25">
      <c r="B74" s="336"/>
      <c r="C74" s="338"/>
      <c r="D74" s="338"/>
      <c r="E74" s="329"/>
      <c r="F74" s="121">
        <v>32</v>
      </c>
    </row>
    <row r="75" spans="2:6" ht="13.5" thickBot="1" x14ac:dyDescent="0.25">
      <c r="B75" s="80" t="s">
        <v>370</v>
      </c>
      <c r="C75" s="92">
        <v>2049</v>
      </c>
      <c r="D75" s="77">
        <v>2049</v>
      </c>
      <c r="E75" s="85">
        <v>0</v>
      </c>
      <c r="F75" s="86">
        <v>32</v>
      </c>
    </row>
    <row r="76" spans="2:6" x14ac:dyDescent="0.2">
      <c r="B76" s="335" t="s">
        <v>547</v>
      </c>
      <c r="C76" s="328" t="s">
        <v>371</v>
      </c>
      <c r="D76" s="328" t="s">
        <v>428</v>
      </c>
      <c r="E76" s="328">
        <v>610</v>
      </c>
      <c r="F76" s="124"/>
    </row>
    <row r="77" spans="2:6" ht="13.5" thickBot="1" x14ac:dyDescent="0.25">
      <c r="B77" s="336"/>
      <c r="C77" s="329"/>
      <c r="D77" s="329"/>
      <c r="E77" s="329"/>
      <c r="F77" s="121">
        <v>0</v>
      </c>
    </row>
    <row r="78" spans="2:6" ht="13.5" thickBot="1" x14ac:dyDescent="0.25">
      <c r="B78" s="80" t="s">
        <v>372</v>
      </c>
      <c r="C78" s="76">
        <v>306293</v>
      </c>
      <c r="D78" s="77">
        <v>307407</v>
      </c>
      <c r="E78" s="90">
        <v>1114</v>
      </c>
      <c r="F78" s="86">
        <v>0</v>
      </c>
    </row>
    <row r="79" spans="2:6" ht="13.5" thickBot="1" x14ac:dyDescent="0.25">
      <c r="B79" s="80" t="s">
        <v>373</v>
      </c>
      <c r="C79" s="76">
        <v>891248</v>
      </c>
      <c r="D79" s="77">
        <v>890744</v>
      </c>
      <c r="E79" s="85">
        <v>-504</v>
      </c>
      <c r="F79" s="86">
        <v>0</v>
      </c>
    </row>
    <row r="80" spans="2:6" x14ac:dyDescent="0.2">
      <c r="B80" s="335" t="s">
        <v>160</v>
      </c>
      <c r="C80" s="337">
        <v>12414</v>
      </c>
      <c r="D80" s="337">
        <v>12414</v>
      </c>
      <c r="E80" s="328">
        <v>0</v>
      </c>
      <c r="F80" s="124"/>
    </row>
    <row r="81" spans="2:6" ht="13.5" thickBot="1" x14ac:dyDescent="0.25">
      <c r="B81" s="336"/>
      <c r="C81" s="338"/>
      <c r="D81" s="338"/>
      <c r="E81" s="329"/>
      <c r="F81" s="121">
        <v>0</v>
      </c>
    </row>
    <row r="82" spans="2:6" ht="13.5" thickBot="1" x14ac:dyDescent="0.25">
      <c r="B82" s="80" t="s">
        <v>253</v>
      </c>
      <c r="C82" s="76">
        <v>2794</v>
      </c>
      <c r="D82" s="77">
        <v>2794</v>
      </c>
      <c r="E82" s="85">
        <v>0</v>
      </c>
      <c r="F82" s="86">
        <v>0</v>
      </c>
    </row>
    <row r="83" spans="2:6" ht="13.5" thickBot="1" x14ac:dyDescent="0.25">
      <c r="B83" s="80" t="s">
        <v>375</v>
      </c>
      <c r="C83" s="92">
        <v>9620</v>
      </c>
      <c r="D83" s="77">
        <v>9620</v>
      </c>
      <c r="E83" s="85">
        <v>0</v>
      </c>
      <c r="F83" s="86">
        <v>0</v>
      </c>
    </row>
    <row r="84" spans="2:6" x14ac:dyDescent="0.2">
      <c r="B84" s="94" t="s">
        <v>281</v>
      </c>
      <c r="C84" s="337">
        <v>2858</v>
      </c>
      <c r="D84" s="337">
        <v>2858</v>
      </c>
      <c r="E84" s="328">
        <v>0</v>
      </c>
      <c r="F84" s="349">
        <v>0</v>
      </c>
    </row>
    <row r="85" spans="2:6" ht="13.5" thickBot="1" x14ac:dyDescent="0.25">
      <c r="B85" s="73" t="s">
        <v>282</v>
      </c>
      <c r="C85" s="338"/>
      <c r="D85" s="338"/>
      <c r="E85" s="329"/>
      <c r="F85" s="350"/>
    </row>
    <row r="86" spans="2:6" ht="13.5" thickBot="1" x14ac:dyDescent="0.25">
      <c r="B86" s="80" t="s">
        <v>47</v>
      </c>
      <c r="C86" s="92">
        <v>294</v>
      </c>
      <c r="D86" s="93">
        <v>294</v>
      </c>
      <c r="E86" s="85">
        <v>0</v>
      </c>
      <c r="F86" s="86">
        <v>0</v>
      </c>
    </row>
    <row r="87" spans="2:6" ht="13.5" thickBot="1" x14ac:dyDescent="0.25">
      <c r="B87" s="80" t="s">
        <v>376</v>
      </c>
      <c r="C87" s="76">
        <v>2564</v>
      </c>
      <c r="D87" s="77">
        <v>2564</v>
      </c>
      <c r="E87" s="85">
        <v>0</v>
      </c>
      <c r="F87" s="86">
        <v>0</v>
      </c>
    </row>
    <row r="88" spans="2:6" ht="13.5" thickBot="1" x14ac:dyDescent="0.25">
      <c r="B88" s="222" t="s">
        <v>575</v>
      </c>
      <c r="C88" s="117">
        <v>328191</v>
      </c>
      <c r="D88" s="117">
        <v>372258</v>
      </c>
      <c r="E88" s="117">
        <v>44067</v>
      </c>
      <c r="F88" s="115">
        <v>78528</v>
      </c>
    </row>
    <row r="89" spans="2:6" ht="13.5" thickBot="1" x14ac:dyDescent="0.25">
      <c r="B89" s="75" t="s">
        <v>378</v>
      </c>
      <c r="C89" s="95">
        <v>365</v>
      </c>
      <c r="D89" s="95">
        <v>365</v>
      </c>
      <c r="E89" s="95">
        <v>0</v>
      </c>
      <c r="F89" s="91">
        <v>8500</v>
      </c>
    </row>
    <row r="90" spans="2:6" ht="13.5" thickBot="1" x14ac:dyDescent="0.25">
      <c r="B90" s="75" t="s">
        <v>379</v>
      </c>
      <c r="C90" s="96">
        <v>130000</v>
      </c>
      <c r="D90" s="96">
        <v>130000</v>
      </c>
      <c r="E90" s="95">
        <v>0</v>
      </c>
      <c r="F90" s="91">
        <v>1000</v>
      </c>
    </row>
    <row r="91" spans="2:6" ht="13.5" thickBot="1" x14ac:dyDescent="0.25">
      <c r="B91" s="75" t="s">
        <v>381</v>
      </c>
      <c r="C91" s="96">
        <v>1660</v>
      </c>
      <c r="D91" s="96">
        <v>1660</v>
      </c>
      <c r="E91" s="95">
        <v>0</v>
      </c>
      <c r="F91" s="91">
        <v>2644</v>
      </c>
    </row>
    <row r="92" spans="2:6" ht="13.5" thickBot="1" x14ac:dyDescent="0.25">
      <c r="B92" s="75" t="s">
        <v>383</v>
      </c>
      <c r="C92" s="96">
        <v>100000</v>
      </c>
      <c r="D92" s="96">
        <v>100000</v>
      </c>
      <c r="E92" s="95">
        <v>0</v>
      </c>
      <c r="F92" s="86">
        <v>250</v>
      </c>
    </row>
    <row r="93" spans="2:6" ht="13.5" thickBot="1" x14ac:dyDescent="0.25">
      <c r="B93" s="97" t="s">
        <v>385</v>
      </c>
      <c r="C93" s="98">
        <v>33</v>
      </c>
      <c r="D93" s="98">
        <v>33</v>
      </c>
      <c r="E93" s="98">
        <v>0</v>
      </c>
      <c r="F93" s="99">
        <v>0</v>
      </c>
    </row>
    <row r="94" spans="2:6" ht="13.5" thickBot="1" x14ac:dyDescent="0.25">
      <c r="B94" s="100" t="s">
        <v>386</v>
      </c>
      <c r="C94" s="101">
        <v>81833</v>
      </c>
      <c r="D94" s="101">
        <v>105000</v>
      </c>
      <c r="E94" s="101">
        <v>23167</v>
      </c>
      <c r="F94" s="103">
        <v>66134</v>
      </c>
    </row>
    <row r="95" spans="2:6" ht="13.5" thickBot="1" x14ac:dyDescent="0.25">
      <c r="B95" s="104" t="s">
        <v>388</v>
      </c>
      <c r="C95" s="105">
        <v>14300</v>
      </c>
      <c r="D95" s="105">
        <v>14300</v>
      </c>
      <c r="E95" s="106">
        <v>0</v>
      </c>
      <c r="F95" s="107">
        <v>0</v>
      </c>
    </row>
    <row r="96" spans="2:6" ht="13.5" thickBot="1" x14ac:dyDescent="0.25">
      <c r="B96" s="75" t="s">
        <v>429</v>
      </c>
      <c r="C96" s="95">
        <v>0</v>
      </c>
      <c r="D96" s="96">
        <v>20900</v>
      </c>
      <c r="E96" s="96">
        <v>20900</v>
      </c>
      <c r="F96" s="86">
        <v>0</v>
      </c>
    </row>
    <row r="97" spans="2:6" ht="13.5" thickBot="1" x14ac:dyDescent="0.25">
      <c r="B97" s="282" t="s">
        <v>391</v>
      </c>
      <c r="C97" s="285" t="s">
        <v>430</v>
      </c>
      <c r="D97" s="285" t="s">
        <v>431</v>
      </c>
      <c r="E97" s="283">
        <v>-159666</v>
      </c>
      <c r="F97" s="284">
        <v>107883</v>
      </c>
    </row>
  </sheetData>
  <mergeCells count="28">
    <mergeCell ref="C84:C85"/>
    <mergeCell ref="D84:D85"/>
    <mergeCell ref="E84:E85"/>
    <mergeCell ref="F84:F85"/>
    <mergeCell ref="B2:F2"/>
    <mergeCell ref="B76:B77"/>
    <mergeCell ref="C76:C77"/>
    <mergeCell ref="D76:D77"/>
    <mergeCell ref="E76:E77"/>
    <mergeCell ref="B80:B81"/>
    <mergeCell ref="C80:C81"/>
    <mergeCell ref="D80:D81"/>
    <mergeCell ref="E80:E81"/>
    <mergeCell ref="B46:B47"/>
    <mergeCell ref="C46:C47"/>
    <mergeCell ref="D46:D47"/>
    <mergeCell ref="E46:E47"/>
    <mergeCell ref="B73:B74"/>
    <mergeCell ref="C73:C74"/>
    <mergeCell ref="D73:D74"/>
    <mergeCell ref="E73:E74"/>
    <mergeCell ref="C4:C5"/>
    <mergeCell ref="D4:D5"/>
    <mergeCell ref="E4:E5"/>
    <mergeCell ref="B36:B37"/>
    <mergeCell ref="C36:C37"/>
    <mergeCell ref="D36:D37"/>
    <mergeCell ref="E36:E37"/>
  </mergeCells>
  <pageMargins left="0.7" right="0.7" top="0.75" bottom="0.75" header="0.3" footer="0.3"/>
  <headerFooter>
    <oddFooter>&amp;L_x000D_&amp;1#&amp;"Calibri"&amp;10&amp;K000000 Interné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2:F100"/>
  <sheetViews>
    <sheetView workbookViewId="0">
      <selection activeCell="B88" sqref="B88"/>
    </sheetView>
  </sheetViews>
  <sheetFormatPr defaultColWidth="8.85546875" defaultRowHeight="12.75" x14ac:dyDescent="0.2"/>
  <cols>
    <col min="1" max="1" width="8.85546875" style="11"/>
    <col min="2" max="2" width="63.7109375" style="11" customWidth="1"/>
    <col min="3" max="6" width="15" style="11" customWidth="1"/>
    <col min="7" max="16384" width="8.85546875" style="11"/>
  </cols>
  <sheetData>
    <row r="2" spans="2:6" ht="45" customHeight="1" x14ac:dyDescent="0.2">
      <c r="B2" s="353" t="s">
        <v>539</v>
      </c>
      <c r="C2" s="354"/>
      <c r="D2" s="354"/>
      <c r="E2" s="354"/>
      <c r="F2" s="354"/>
    </row>
    <row r="3" spans="2:6" ht="13.5" thickBot="1" x14ac:dyDescent="0.25"/>
    <row r="4" spans="2:6" x14ac:dyDescent="0.2">
      <c r="B4" s="69"/>
      <c r="C4" s="325" t="s">
        <v>416</v>
      </c>
      <c r="D4" s="325" t="s">
        <v>435</v>
      </c>
      <c r="E4" s="325" t="s">
        <v>436</v>
      </c>
      <c r="F4" s="70" t="s">
        <v>304</v>
      </c>
    </row>
    <row r="5" spans="2:6" ht="26.25" thickBot="1" x14ac:dyDescent="0.25">
      <c r="B5" s="71" t="s">
        <v>102</v>
      </c>
      <c r="C5" s="326"/>
      <c r="D5" s="326"/>
      <c r="E5" s="326"/>
      <c r="F5" s="72" t="s">
        <v>437</v>
      </c>
    </row>
    <row r="6" spans="2:6" ht="13.5" thickBot="1" x14ac:dyDescent="0.25">
      <c r="B6" s="73" t="s">
        <v>3</v>
      </c>
      <c r="C6" s="112">
        <v>52087</v>
      </c>
      <c r="D6" s="113">
        <v>52087</v>
      </c>
      <c r="E6" s="114">
        <v>0</v>
      </c>
      <c r="F6" s="115">
        <v>205</v>
      </c>
    </row>
    <row r="7" spans="2:6" ht="13.5" thickBot="1" x14ac:dyDescent="0.25">
      <c r="B7" s="75" t="s">
        <v>168</v>
      </c>
      <c r="C7" s="76">
        <v>50364</v>
      </c>
      <c r="D7" s="77">
        <v>50364</v>
      </c>
      <c r="E7" s="108">
        <v>0</v>
      </c>
      <c r="F7" s="89">
        <v>205</v>
      </c>
    </row>
    <row r="8" spans="2:6" ht="13.5" thickBot="1" x14ac:dyDescent="0.25">
      <c r="B8" s="80" t="s">
        <v>169</v>
      </c>
      <c r="C8" s="81">
        <v>1723</v>
      </c>
      <c r="D8" s="82">
        <v>1723</v>
      </c>
      <c r="E8" s="108">
        <v>0</v>
      </c>
      <c r="F8" s="89">
        <v>0</v>
      </c>
    </row>
    <row r="9" spans="2:6" ht="13.5" thickBot="1" x14ac:dyDescent="0.25">
      <c r="B9" s="73" t="s">
        <v>6</v>
      </c>
      <c r="C9" s="112">
        <v>342898</v>
      </c>
      <c r="D9" s="113">
        <v>342898</v>
      </c>
      <c r="E9" s="114">
        <v>0</v>
      </c>
      <c r="F9" s="115">
        <v>0</v>
      </c>
    </row>
    <row r="10" spans="2:6" ht="13.5" thickBot="1" x14ac:dyDescent="0.25">
      <c r="B10" s="80" t="s">
        <v>172</v>
      </c>
      <c r="C10" s="81">
        <v>94267</v>
      </c>
      <c r="D10" s="82">
        <v>94267</v>
      </c>
      <c r="E10" s="108">
        <v>0</v>
      </c>
      <c r="F10" s="89">
        <v>0</v>
      </c>
    </row>
    <row r="11" spans="2:6" ht="13.5" thickBot="1" x14ac:dyDescent="0.25">
      <c r="B11" s="80" t="s">
        <v>173</v>
      </c>
      <c r="C11" s="81">
        <v>6250</v>
      </c>
      <c r="D11" s="82">
        <v>6250</v>
      </c>
      <c r="E11" s="108">
        <v>0</v>
      </c>
      <c r="F11" s="89">
        <v>0</v>
      </c>
    </row>
    <row r="12" spans="2:6" ht="13.5" thickBot="1" x14ac:dyDescent="0.25">
      <c r="B12" s="80" t="s">
        <v>174</v>
      </c>
      <c r="C12" s="81">
        <v>22483</v>
      </c>
      <c r="D12" s="82">
        <v>22483</v>
      </c>
      <c r="E12" s="108">
        <v>0</v>
      </c>
      <c r="F12" s="89">
        <v>0</v>
      </c>
    </row>
    <row r="13" spans="2:6" ht="13.5" thickBot="1" x14ac:dyDescent="0.25">
      <c r="B13" s="80" t="s">
        <v>312</v>
      </c>
      <c r="C13" s="81">
        <v>18442</v>
      </c>
      <c r="D13" s="82">
        <v>18442</v>
      </c>
      <c r="E13" s="108">
        <v>0</v>
      </c>
      <c r="F13" s="89">
        <v>0</v>
      </c>
    </row>
    <row r="14" spans="2:6" ht="13.5" thickBot="1" x14ac:dyDescent="0.25">
      <c r="B14" s="80" t="s">
        <v>314</v>
      </c>
      <c r="C14" s="81">
        <v>9867</v>
      </c>
      <c r="D14" s="82">
        <v>9867</v>
      </c>
      <c r="E14" s="108">
        <v>0</v>
      </c>
      <c r="F14" s="89">
        <v>0</v>
      </c>
    </row>
    <row r="15" spans="2:6" ht="13.5" thickBot="1" x14ac:dyDescent="0.25">
      <c r="B15" s="80" t="s">
        <v>316</v>
      </c>
      <c r="C15" s="81">
        <v>24127</v>
      </c>
      <c r="D15" s="82">
        <v>24126</v>
      </c>
      <c r="E15" s="108">
        <v>0</v>
      </c>
      <c r="F15" s="89">
        <v>0</v>
      </c>
    </row>
    <row r="16" spans="2:6" ht="13.5" thickBot="1" x14ac:dyDescent="0.25">
      <c r="B16" s="80" t="s">
        <v>318</v>
      </c>
      <c r="C16" s="81">
        <v>161180</v>
      </c>
      <c r="D16" s="82">
        <v>161180</v>
      </c>
      <c r="E16" s="108">
        <v>0</v>
      </c>
      <c r="F16" s="89">
        <v>0</v>
      </c>
    </row>
    <row r="17" spans="2:6" ht="13.5" thickBot="1" x14ac:dyDescent="0.25">
      <c r="B17" s="80" t="s">
        <v>320</v>
      </c>
      <c r="C17" s="81">
        <v>25</v>
      </c>
      <c r="D17" s="82">
        <v>25</v>
      </c>
      <c r="E17" s="108">
        <v>0</v>
      </c>
      <c r="F17" s="89">
        <v>0</v>
      </c>
    </row>
    <row r="18" spans="2:6" ht="13.5" thickBot="1" x14ac:dyDescent="0.25">
      <c r="B18" s="80" t="s">
        <v>321</v>
      </c>
      <c r="C18" s="81">
        <v>589</v>
      </c>
      <c r="D18" s="82">
        <v>589</v>
      </c>
      <c r="E18" s="108">
        <v>0</v>
      </c>
      <c r="F18" s="89">
        <v>0</v>
      </c>
    </row>
    <row r="19" spans="2:6" ht="13.5" thickBot="1" x14ac:dyDescent="0.25">
      <c r="B19" s="80" t="s">
        <v>322</v>
      </c>
      <c r="C19" s="81">
        <v>5669</v>
      </c>
      <c r="D19" s="82">
        <v>5669</v>
      </c>
      <c r="E19" s="108">
        <v>0</v>
      </c>
      <c r="F19" s="89">
        <v>0</v>
      </c>
    </row>
    <row r="20" spans="2:6" ht="13.5" thickBot="1" x14ac:dyDescent="0.25">
      <c r="B20" s="73" t="s">
        <v>8</v>
      </c>
      <c r="C20" s="112">
        <v>33301</v>
      </c>
      <c r="D20" s="113">
        <v>33301</v>
      </c>
      <c r="E20" s="114">
        <v>0</v>
      </c>
      <c r="F20" s="115">
        <v>0</v>
      </c>
    </row>
    <row r="21" spans="2:6" ht="13.5" thickBot="1" x14ac:dyDescent="0.25">
      <c r="B21" s="75" t="s">
        <v>185</v>
      </c>
      <c r="C21" s="76">
        <v>33301</v>
      </c>
      <c r="D21" s="77">
        <v>33301</v>
      </c>
      <c r="E21" s="90">
        <v>0</v>
      </c>
      <c r="F21" s="91">
        <v>0</v>
      </c>
    </row>
    <row r="22" spans="2:6" ht="13.5" thickBot="1" x14ac:dyDescent="0.25">
      <c r="B22" s="73" t="s">
        <v>9</v>
      </c>
      <c r="C22" s="112" t="s">
        <v>420</v>
      </c>
      <c r="D22" s="113" t="s">
        <v>438</v>
      </c>
      <c r="E22" s="114">
        <v>-87559</v>
      </c>
      <c r="F22" s="115">
        <v>11939</v>
      </c>
    </row>
    <row r="23" spans="2:6" ht="13.5" thickBot="1" x14ac:dyDescent="0.25">
      <c r="B23" s="80" t="s">
        <v>193</v>
      </c>
      <c r="C23" s="81">
        <v>231946</v>
      </c>
      <c r="D23" s="82">
        <v>231946</v>
      </c>
      <c r="E23" s="108">
        <v>0</v>
      </c>
      <c r="F23" s="89">
        <v>6939</v>
      </c>
    </row>
    <row r="24" spans="2:6" ht="13.5" thickBot="1" x14ac:dyDescent="0.25">
      <c r="B24" s="80" t="s">
        <v>195</v>
      </c>
      <c r="C24" s="81">
        <v>36447</v>
      </c>
      <c r="D24" s="82">
        <v>36447</v>
      </c>
      <c r="E24" s="108">
        <v>0</v>
      </c>
      <c r="F24" s="89">
        <v>5000</v>
      </c>
    </row>
    <row r="25" spans="2:6" ht="13.5" thickBot="1" x14ac:dyDescent="0.25">
      <c r="B25" s="80" t="s">
        <v>199</v>
      </c>
      <c r="C25" s="81" t="s">
        <v>433</v>
      </c>
      <c r="D25" s="82">
        <v>0</v>
      </c>
      <c r="E25" s="108">
        <v>-108117</v>
      </c>
      <c r="F25" s="89">
        <v>0</v>
      </c>
    </row>
    <row r="26" spans="2:6" ht="13.5" thickBot="1" x14ac:dyDescent="0.25">
      <c r="B26" s="80" t="s">
        <v>421</v>
      </c>
      <c r="C26" s="81">
        <v>6395</v>
      </c>
      <c r="D26" s="82">
        <v>27141</v>
      </c>
      <c r="E26" s="108">
        <v>20746</v>
      </c>
      <c r="F26" s="89">
        <v>0</v>
      </c>
    </row>
    <row r="27" spans="2:6" ht="13.5" thickBot="1" x14ac:dyDescent="0.25">
      <c r="B27" s="80" t="s">
        <v>422</v>
      </c>
      <c r="C27" s="81">
        <v>28</v>
      </c>
      <c r="D27" s="82">
        <v>28</v>
      </c>
      <c r="E27" s="108">
        <v>0</v>
      </c>
      <c r="F27" s="89">
        <v>0</v>
      </c>
    </row>
    <row r="28" spans="2:6" ht="13.5" thickBot="1" x14ac:dyDescent="0.25">
      <c r="B28" s="80" t="s">
        <v>400</v>
      </c>
      <c r="C28" s="81">
        <v>885062</v>
      </c>
      <c r="D28" s="82">
        <v>885062</v>
      </c>
      <c r="E28" s="108">
        <v>0</v>
      </c>
      <c r="F28" s="89">
        <v>0</v>
      </c>
    </row>
    <row r="29" spans="2:6" ht="13.5" thickBot="1" x14ac:dyDescent="0.25">
      <c r="B29" s="80" t="s">
        <v>401</v>
      </c>
      <c r="C29" s="81">
        <v>417475</v>
      </c>
      <c r="D29" s="82">
        <v>417475</v>
      </c>
      <c r="E29" s="108">
        <v>0</v>
      </c>
      <c r="F29" s="89">
        <v>0</v>
      </c>
    </row>
    <row r="30" spans="2:6" ht="13.5" thickBot="1" x14ac:dyDescent="0.25">
      <c r="B30" s="80" t="s">
        <v>402</v>
      </c>
      <c r="C30" s="81">
        <v>100454</v>
      </c>
      <c r="D30" s="82">
        <v>100454</v>
      </c>
      <c r="E30" s="108">
        <v>0</v>
      </c>
      <c r="F30" s="89">
        <v>0</v>
      </c>
    </row>
    <row r="31" spans="2:6" ht="13.5" thickBot="1" x14ac:dyDescent="0.25">
      <c r="B31" s="80" t="s">
        <v>403</v>
      </c>
      <c r="C31" s="81">
        <v>59544</v>
      </c>
      <c r="D31" s="82">
        <v>59544</v>
      </c>
      <c r="E31" s="108">
        <v>0</v>
      </c>
      <c r="F31" s="89">
        <v>0</v>
      </c>
    </row>
    <row r="32" spans="2:6" ht="13.5" thickBot="1" x14ac:dyDescent="0.25">
      <c r="B32" s="80" t="s">
        <v>404</v>
      </c>
      <c r="C32" s="81">
        <v>56925</v>
      </c>
      <c r="D32" s="82">
        <v>56925</v>
      </c>
      <c r="E32" s="108">
        <v>0</v>
      </c>
      <c r="F32" s="89">
        <v>0</v>
      </c>
    </row>
    <row r="33" spans="2:6" ht="13.5" thickBot="1" x14ac:dyDescent="0.25">
      <c r="B33" s="80" t="s">
        <v>330</v>
      </c>
      <c r="C33" s="81">
        <v>2078</v>
      </c>
      <c r="D33" s="82">
        <v>1890</v>
      </c>
      <c r="E33" s="108">
        <v>-188</v>
      </c>
      <c r="F33" s="89">
        <v>0</v>
      </c>
    </row>
    <row r="34" spans="2:6" x14ac:dyDescent="0.2">
      <c r="B34" s="335" t="s">
        <v>203</v>
      </c>
      <c r="C34" s="337">
        <v>867478</v>
      </c>
      <c r="D34" s="337">
        <v>856817</v>
      </c>
      <c r="E34" s="337" t="s">
        <v>439</v>
      </c>
      <c r="F34" s="116"/>
    </row>
    <row r="35" spans="2:6" ht="13.5" thickBot="1" x14ac:dyDescent="0.25">
      <c r="B35" s="336"/>
      <c r="C35" s="338"/>
      <c r="D35" s="338"/>
      <c r="E35" s="338"/>
      <c r="F35" s="115">
        <v>5320</v>
      </c>
    </row>
    <row r="36" spans="2:6" ht="13.5" thickBot="1" x14ac:dyDescent="0.25">
      <c r="B36" s="75" t="s">
        <v>332</v>
      </c>
      <c r="C36" s="76">
        <v>741599</v>
      </c>
      <c r="D36" s="77">
        <v>743215</v>
      </c>
      <c r="E36" s="90">
        <v>1616</v>
      </c>
      <c r="F36" s="91">
        <v>5300</v>
      </c>
    </row>
    <row r="37" spans="2:6" ht="13.5" thickBot="1" x14ac:dyDescent="0.25">
      <c r="B37" s="75" t="s">
        <v>333</v>
      </c>
      <c r="C37" s="76">
        <v>27619</v>
      </c>
      <c r="D37" s="77">
        <v>27619</v>
      </c>
      <c r="E37" s="90">
        <v>0</v>
      </c>
      <c r="F37" s="91">
        <v>0</v>
      </c>
    </row>
    <row r="38" spans="2:6" ht="13.5" thickBot="1" x14ac:dyDescent="0.25">
      <c r="B38" s="75" t="s">
        <v>334</v>
      </c>
      <c r="C38" s="76">
        <v>2189</v>
      </c>
      <c r="D38" s="77">
        <v>2189</v>
      </c>
      <c r="E38" s="90">
        <v>0</v>
      </c>
      <c r="F38" s="91">
        <v>0</v>
      </c>
    </row>
    <row r="39" spans="2:6" ht="13.5" thickBot="1" x14ac:dyDescent="0.25">
      <c r="B39" s="75" t="s">
        <v>335</v>
      </c>
      <c r="C39" s="76">
        <v>2778</v>
      </c>
      <c r="D39" s="77">
        <v>2778</v>
      </c>
      <c r="E39" s="90">
        <v>0</v>
      </c>
      <c r="F39" s="91">
        <v>0</v>
      </c>
    </row>
    <row r="40" spans="2:6" ht="13.5" thickBot="1" x14ac:dyDescent="0.25">
      <c r="B40" s="75" t="s">
        <v>336</v>
      </c>
      <c r="C40" s="76">
        <v>62358</v>
      </c>
      <c r="D40" s="77">
        <v>50083</v>
      </c>
      <c r="E40" s="90">
        <v>-12275</v>
      </c>
      <c r="F40" s="91">
        <v>0</v>
      </c>
    </row>
    <row r="41" spans="2:6" ht="13.5" thickBot="1" x14ac:dyDescent="0.25">
      <c r="B41" s="75" t="s">
        <v>337</v>
      </c>
      <c r="C41" s="76">
        <v>24369</v>
      </c>
      <c r="D41" s="77">
        <v>24369</v>
      </c>
      <c r="E41" s="90">
        <v>0</v>
      </c>
      <c r="F41" s="91">
        <v>0</v>
      </c>
    </row>
    <row r="42" spans="2:6" ht="13.5" thickBot="1" x14ac:dyDescent="0.25">
      <c r="B42" s="75" t="s">
        <v>338</v>
      </c>
      <c r="C42" s="76">
        <v>4286</v>
      </c>
      <c r="D42" s="77">
        <v>4286</v>
      </c>
      <c r="E42" s="90">
        <v>0</v>
      </c>
      <c r="F42" s="91">
        <v>20</v>
      </c>
    </row>
    <row r="43" spans="2:6" ht="13.5" thickBot="1" x14ac:dyDescent="0.25">
      <c r="B43" s="75" t="s">
        <v>339</v>
      </c>
      <c r="C43" s="76" t="s">
        <v>424</v>
      </c>
      <c r="D43" s="77">
        <v>2278</v>
      </c>
      <c r="E43" s="90">
        <v>-2</v>
      </c>
      <c r="F43" s="91">
        <v>0</v>
      </c>
    </row>
    <row r="44" spans="2:6" x14ac:dyDescent="0.2">
      <c r="B44" s="335" t="s">
        <v>205</v>
      </c>
      <c r="C44" s="337" t="s">
        <v>440</v>
      </c>
      <c r="D44" s="337" t="s">
        <v>441</v>
      </c>
      <c r="E44" s="337" t="s">
        <v>442</v>
      </c>
      <c r="F44" s="116"/>
    </row>
    <row r="45" spans="2:6" ht="13.5" thickBot="1" x14ac:dyDescent="0.25">
      <c r="B45" s="336"/>
      <c r="C45" s="338"/>
      <c r="D45" s="338"/>
      <c r="E45" s="338"/>
      <c r="F45" s="115">
        <v>855</v>
      </c>
    </row>
    <row r="46" spans="2:6" ht="13.5" thickBot="1" x14ac:dyDescent="0.25">
      <c r="B46" s="80" t="s">
        <v>16</v>
      </c>
      <c r="C46" s="81">
        <v>401646</v>
      </c>
      <c r="D46" s="82">
        <v>401646</v>
      </c>
      <c r="E46" s="108">
        <v>0</v>
      </c>
      <c r="F46" s="89">
        <v>0</v>
      </c>
    </row>
    <row r="47" spans="2:6" ht="13.5" thickBot="1" x14ac:dyDescent="0.25">
      <c r="B47" s="80" t="s">
        <v>426</v>
      </c>
      <c r="C47" s="81">
        <v>212441</v>
      </c>
      <c r="D47" s="82">
        <v>212441</v>
      </c>
      <c r="E47" s="108">
        <v>0</v>
      </c>
      <c r="F47" s="89">
        <v>0</v>
      </c>
    </row>
    <row r="48" spans="2:6" ht="13.5" thickBot="1" x14ac:dyDescent="0.25">
      <c r="B48" s="80" t="s">
        <v>17</v>
      </c>
      <c r="C48" s="76">
        <v>214300</v>
      </c>
      <c r="D48" s="77">
        <v>214300</v>
      </c>
      <c r="E48" s="90">
        <v>0</v>
      </c>
      <c r="F48" s="91">
        <v>0</v>
      </c>
    </row>
    <row r="49" spans="2:6" ht="13.5" thickBot="1" x14ac:dyDescent="0.25">
      <c r="B49" s="80" t="s">
        <v>63</v>
      </c>
      <c r="C49" s="76" t="s">
        <v>345</v>
      </c>
      <c r="D49" s="77" t="s">
        <v>443</v>
      </c>
      <c r="E49" s="90">
        <v>220000</v>
      </c>
      <c r="F49" s="91">
        <v>0</v>
      </c>
    </row>
    <row r="50" spans="2:6" ht="13.5" thickBot="1" x14ac:dyDescent="0.25">
      <c r="B50" s="80" t="s">
        <v>86</v>
      </c>
      <c r="C50" s="76">
        <v>7213</v>
      </c>
      <c r="D50" s="77">
        <v>7213</v>
      </c>
      <c r="E50" s="90">
        <v>0</v>
      </c>
      <c r="F50" s="91">
        <v>0</v>
      </c>
    </row>
    <row r="51" spans="2:6" ht="13.5" thickBot="1" x14ac:dyDescent="0.25">
      <c r="B51" s="80" t="s">
        <v>85</v>
      </c>
      <c r="C51" s="76">
        <v>564297</v>
      </c>
      <c r="D51" s="77">
        <v>564297</v>
      </c>
      <c r="E51" s="90">
        <v>0</v>
      </c>
      <c r="F51" s="91">
        <v>255</v>
      </c>
    </row>
    <row r="52" spans="2:6" ht="13.5" thickBot="1" x14ac:dyDescent="0.25">
      <c r="B52" s="80" t="s">
        <v>68</v>
      </c>
      <c r="C52" s="76">
        <v>1424</v>
      </c>
      <c r="D52" s="77">
        <v>1424</v>
      </c>
      <c r="E52" s="90">
        <v>0</v>
      </c>
      <c r="F52" s="91">
        <v>0</v>
      </c>
    </row>
    <row r="53" spans="2:6" ht="13.5" thickBot="1" x14ac:dyDescent="0.25">
      <c r="B53" s="80" t="s">
        <v>18</v>
      </c>
      <c r="C53" s="76">
        <v>2982</v>
      </c>
      <c r="D53" s="77">
        <v>2982</v>
      </c>
      <c r="E53" s="90">
        <v>0</v>
      </c>
      <c r="F53" s="91">
        <v>0</v>
      </c>
    </row>
    <row r="54" spans="2:6" ht="13.5" thickBot="1" x14ac:dyDescent="0.25">
      <c r="B54" s="80" t="s">
        <v>64</v>
      </c>
      <c r="C54" s="76">
        <v>19356</v>
      </c>
      <c r="D54" s="77">
        <v>19356</v>
      </c>
      <c r="E54" s="90">
        <v>0</v>
      </c>
      <c r="F54" s="91">
        <v>0</v>
      </c>
    </row>
    <row r="55" spans="2:6" ht="13.5" thickBot="1" x14ac:dyDescent="0.25">
      <c r="B55" s="80" t="s">
        <v>215</v>
      </c>
      <c r="C55" s="76">
        <v>292428</v>
      </c>
      <c r="D55" s="77">
        <v>292428</v>
      </c>
      <c r="E55" s="90">
        <v>0</v>
      </c>
      <c r="F55" s="91">
        <v>0</v>
      </c>
    </row>
    <row r="56" spans="2:6" ht="13.5" thickBot="1" x14ac:dyDescent="0.25">
      <c r="B56" s="80" t="s">
        <v>62</v>
      </c>
      <c r="C56" s="76">
        <v>10588</v>
      </c>
      <c r="D56" s="77">
        <v>10588</v>
      </c>
      <c r="E56" s="90">
        <v>0</v>
      </c>
      <c r="F56" s="91">
        <v>589</v>
      </c>
    </row>
    <row r="57" spans="2:6" ht="13.5" thickBot="1" x14ac:dyDescent="0.25">
      <c r="B57" s="80" t="s">
        <v>65</v>
      </c>
      <c r="C57" s="76">
        <v>5035</v>
      </c>
      <c r="D57" s="77">
        <v>5035</v>
      </c>
      <c r="E57" s="90">
        <v>0</v>
      </c>
      <c r="F57" s="91">
        <v>0</v>
      </c>
    </row>
    <row r="58" spans="2:6" ht="13.5" thickBot="1" x14ac:dyDescent="0.25">
      <c r="B58" s="80" t="s">
        <v>221</v>
      </c>
      <c r="C58" s="76">
        <v>5183</v>
      </c>
      <c r="D58" s="77">
        <v>5183</v>
      </c>
      <c r="E58" s="90">
        <v>0</v>
      </c>
      <c r="F58" s="91">
        <v>0</v>
      </c>
    </row>
    <row r="59" spans="2:6" ht="13.5" thickBot="1" x14ac:dyDescent="0.25">
      <c r="B59" s="80" t="s">
        <v>225</v>
      </c>
      <c r="C59" s="76">
        <v>111</v>
      </c>
      <c r="D59" s="77">
        <v>111</v>
      </c>
      <c r="E59" s="90">
        <v>0</v>
      </c>
      <c r="F59" s="91">
        <v>11</v>
      </c>
    </row>
    <row r="60" spans="2:6" ht="13.5" thickBot="1" x14ac:dyDescent="0.25">
      <c r="B60" s="80" t="s">
        <v>355</v>
      </c>
      <c r="C60" s="76" t="s">
        <v>444</v>
      </c>
      <c r="D60" s="77">
        <v>54821</v>
      </c>
      <c r="E60" s="90">
        <v>0</v>
      </c>
      <c r="F60" s="91">
        <v>0</v>
      </c>
    </row>
    <row r="61" spans="2:6" ht="13.5" thickBot="1" x14ac:dyDescent="0.25">
      <c r="B61" s="80" t="s">
        <v>356</v>
      </c>
      <c r="C61" s="76" t="s">
        <v>445</v>
      </c>
      <c r="D61" s="77">
        <v>760233</v>
      </c>
      <c r="E61" s="90">
        <v>0</v>
      </c>
      <c r="F61" s="91">
        <v>0</v>
      </c>
    </row>
    <row r="62" spans="2:6" ht="13.5" thickBot="1" x14ac:dyDescent="0.25">
      <c r="B62" s="80" t="s">
        <v>446</v>
      </c>
      <c r="C62" s="76">
        <v>0</v>
      </c>
      <c r="D62" s="77">
        <v>108117</v>
      </c>
      <c r="E62" s="90">
        <v>108117</v>
      </c>
      <c r="F62" s="91">
        <v>0</v>
      </c>
    </row>
    <row r="63" spans="2:6" ht="13.5" thickBot="1" x14ac:dyDescent="0.25">
      <c r="B63" s="73" t="s">
        <v>20</v>
      </c>
      <c r="C63" s="112">
        <v>154299</v>
      </c>
      <c r="D63" s="113">
        <v>154299</v>
      </c>
      <c r="E63" s="114">
        <v>0</v>
      </c>
      <c r="F63" s="115">
        <v>0</v>
      </c>
    </row>
    <row r="64" spans="2:6" ht="13.5" thickBot="1" x14ac:dyDescent="0.25">
      <c r="B64" s="80" t="s">
        <v>359</v>
      </c>
      <c r="C64" s="76">
        <v>20222</v>
      </c>
      <c r="D64" s="77">
        <v>20222</v>
      </c>
      <c r="E64" s="90">
        <v>0</v>
      </c>
      <c r="F64" s="91">
        <v>0</v>
      </c>
    </row>
    <row r="65" spans="2:6" ht="13.5" thickBot="1" x14ac:dyDescent="0.25">
      <c r="B65" s="80" t="s">
        <v>427</v>
      </c>
      <c r="C65" s="76">
        <v>18241</v>
      </c>
      <c r="D65" s="77">
        <v>18241</v>
      </c>
      <c r="E65" s="90">
        <v>0</v>
      </c>
      <c r="F65" s="91">
        <v>0</v>
      </c>
    </row>
    <row r="66" spans="2:6" ht="13.5" thickBot="1" x14ac:dyDescent="0.25">
      <c r="B66" s="80" t="s">
        <v>239</v>
      </c>
      <c r="C66" s="76">
        <v>53778</v>
      </c>
      <c r="D66" s="77">
        <v>53778</v>
      </c>
      <c r="E66" s="90">
        <v>0</v>
      </c>
      <c r="F66" s="91">
        <v>0</v>
      </c>
    </row>
    <row r="67" spans="2:6" ht="13.5" thickBot="1" x14ac:dyDescent="0.25">
      <c r="B67" s="80" t="s">
        <v>363</v>
      </c>
      <c r="C67" s="76">
        <v>41151</v>
      </c>
      <c r="D67" s="77">
        <v>41151</v>
      </c>
      <c r="E67" s="90">
        <v>0</v>
      </c>
      <c r="F67" s="91">
        <v>0</v>
      </c>
    </row>
    <row r="68" spans="2:6" ht="13.5" thickBot="1" x14ac:dyDescent="0.25">
      <c r="B68" s="80" t="s">
        <v>365</v>
      </c>
      <c r="C68" s="76">
        <v>20907</v>
      </c>
      <c r="D68" s="77">
        <v>20907</v>
      </c>
      <c r="E68" s="90">
        <v>0</v>
      </c>
      <c r="F68" s="88">
        <v>0</v>
      </c>
    </row>
    <row r="69" spans="2:6" ht="13.5" thickBot="1" x14ac:dyDescent="0.25">
      <c r="B69" s="73" t="s">
        <v>27</v>
      </c>
      <c r="C69" s="112">
        <v>57785</v>
      </c>
      <c r="D69" s="113">
        <v>57785</v>
      </c>
      <c r="E69" s="114">
        <v>0</v>
      </c>
      <c r="F69" s="115">
        <v>0</v>
      </c>
    </row>
    <row r="70" spans="2:6" ht="13.5" thickBot="1" x14ac:dyDescent="0.25">
      <c r="B70" s="80" t="s">
        <v>363</v>
      </c>
      <c r="C70" s="76">
        <v>41151</v>
      </c>
      <c r="D70" s="77">
        <v>41151</v>
      </c>
      <c r="E70" s="90">
        <v>0</v>
      </c>
      <c r="F70" s="91">
        <v>0</v>
      </c>
    </row>
    <row r="71" spans="2:6" ht="13.5" thickBot="1" x14ac:dyDescent="0.25">
      <c r="B71" s="80" t="s">
        <v>367</v>
      </c>
      <c r="C71" s="76">
        <v>16634</v>
      </c>
      <c r="D71" s="77">
        <v>16634</v>
      </c>
      <c r="E71" s="90">
        <v>0</v>
      </c>
      <c r="F71" s="91">
        <v>0</v>
      </c>
    </row>
    <row r="72" spans="2:6" x14ac:dyDescent="0.2">
      <c r="B72" s="335" t="s">
        <v>158</v>
      </c>
      <c r="C72" s="337">
        <v>2049</v>
      </c>
      <c r="D72" s="337">
        <v>2049</v>
      </c>
      <c r="E72" s="337">
        <v>0</v>
      </c>
      <c r="F72" s="116"/>
    </row>
    <row r="73" spans="2:6" ht="13.5" thickBot="1" x14ac:dyDescent="0.25">
      <c r="B73" s="336"/>
      <c r="C73" s="338"/>
      <c r="D73" s="338"/>
      <c r="E73" s="338"/>
      <c r="F73" s="115">
        <v>27</v>
      </c>
    </row>
    <row r="74" spans="2:6" ht="13.5" thickBot="1" x14ac:dyDescent="0.25">
      <c r="B74" s="80" t="s">
        <v>447</v>
      </c>
      <c r="C74" s="76">
        <v>2049</v>
      </c>
      <c r="D74" s="77">
        <v>2049</v>
      </c>
      <c r="E74" s="87">
        <v>0</v>
      </c>
      <c r="F74" s="91">
        <v>27</v>
      </c>
    </row>
    <row r="75" spans="2:6" x14ac:dyDescent="0.2">
      <c r="B75" s="335" t="s">
        <v>547</v>
      </c>
      <c r="C75" s="337" t="s">
        <v>428</v>
      </c>
      <c r="D75" s="337" t="s">
        <v>428</v>
      </c>
      <c r="E75" s="337">
        <v>0</v>
      </c>
      <c r="F75" s="116"/>
    </row>
    <row r="76" spans="2:6" ht="13.5" thickBot="1" x14ac:dyDescent="0.25">
      <c r="B76" s="336"/>
      <c r="C76" s="338"/>
      <c r="D76" s="338"/>
      <c r="E76" s="338"/>
      <c r="F76" s="115">
        <v>0</v>
      </c>
    </row>
    <row r="77" spans="2:6" ht="13.5" thickBot="1" x14ac:dyDescent="0.25">
      <c r="B77" s="80" t="s">
        <v>372</v>
      </c>
      <c r="C77" s="76">
        <v>307407</v>
      </c>
      <c r="D77" s="77">
        <v>307407</v>
      </c>
      <c r="E77" s="90">
        <v>0</v>
      </c>
      <c r="F77" s="91">
        <v>0</v>
      </c>
    </row>
    <row r="78" spans="2:6" ht="13.5" thickBot="1" x14ac:dyDescent="0.25">
      <c r="B78" s="80" t="s">
        <v>373</v>
      </c>
      <c r="C78" s="76">
        <v>890744</v>
      </c>
      <c r="D78" s="77">
        <v>890744</v>
      </c>
      <c r="E78" s="90">
        <v>0</v>
      </c>
      <c r="F78" s="91">
        <v>0</v>
      </c>
    </row>
    <row r="79" spans="2:6" x14ac:dyDescent="0.2">
      <c r="B79" s="335" t="s">
        <v>160</v>
      </c>
      <c r="C79" s="337">
        <v>12414</v>
      </c>
      <c r="D79" s="337">
        <v>12414</v>
      </c>
      <c r="E79" s="337">
        <v>0</v>
      </c>
      <c r="F79" s="116"/>
    </row>
    <row r="80" spans="2:6" ht="13.5" thickBot="1" x14ac:dyDescent="0.25">
      <c r="B80" s="336"/>
      <c r="C80" s="338"/>
      <c r="D80" s="338"/>
      <c r="E80" s="338"/>
      <c r="F80" s="115">
        <v>0</v>
      </c>
    </row>
    <row r="81" spans="2:6" ht="13.5" thickBot="1" x14ac:dyDescent="0.25">
      <c r="B81" s="80" t="s">
        <v>253</v>
      </c>
      <c r="C81" s="76">
        <v>2794</v>
      </c>
      <c r="D81" s="77">
        <v>2794</v>
      </c>
      <c r="E81" s="90">
        <v>0</v>
      </c>
      <c r="F81" s="91">
        <v>0</v>
      </c>
    </row>
    <row r="82" spans="2:6" ht="13.5" thickBot="1" x14ac:dyDescent="0.25">
      <c r="B82" s="80" t="s">
        <v>375</v>
      </c>
      <c r="C82" s="76">
        <v>9620</v>
      </c>
      <c r="D82" s="77">
        <v>9620</v>
      </c>
      <c r="E82" s="90">
        <v>0</v>
      </c>
      <c r="F82" s="91">
        <v>0</v>
      </c>
    </row>
    <row r="83" spans="2:6" x14ac:dyDescent="0.2">
      <c r="B83" s="94" t="s">
        <v>281</v>
      </c>
      <c r="C83" s="337">
        <v>2858</v>
      </c>
      <c r="D83" s="337">
        <v>2858</v>
      </c>
      <c r="E83" s="337">
        <v>0</v>
      </c>
      <c r="F83" s="355">
        <v>0</v>
      </c>
    </row>
    <row r="84" spans="2:6" ht="13.5" thickBot="1" x14ac:dyDescent="0.25">
      <c r="B84" s="73" t="s">
        <v>282</v>
      </c>
      <c r="C84" s="338"/>
      <c r="D84" s="338"/>
      <c r="E84" s="338"/>
      <c r="F84" s="356"/>
    </row>
    <row r="85" spans="2:6" ht="13.5" thickBot="1" x14ac:dyDescent="0.25">
      <c r="B85" s="80" t="s">
        <v>47</v>
      </c>
      <c r="C85" s="76">
        <v>294</v>
      </c>
      <c r="D85" s="77">
        <v>294</v>
      </c>
      <c r="E85" s="90">
        <v>0</v>
      </c>
      <c r="F85" s="91">
        <v>0</v>
      </c>
    </row>
    <row r="86" spans="2:6" x14ac:dyDescent="0.2">
      <c r="B86" s="357" t="s">
        <v>376</v>
      </c>
      <c r="C86" s="359">
        <v>2564</v>
      </c>
      <c r="D86" s="359">
        <v>2564</v>
      </c>
      <c r="E86" s="359">
        <v>0</v>
      </c>
      <c r="F86" s="110"/>
    </row>
    <row r="87" spans="2:6" ht="13.5" thickBot="1" x14ac:dyDescent="0.25">
      <c r="B87" s="358"/>
      <c r="C87" s="360"/>
      <c r="D87" s="360"/>
      <c r="E87" s="360"/>
      <c r="F87" s="91">
        <v>0</v>
      </c>
    </row>
    <row r="88" spans="2:6" ht="13.5" thickBot="1" x14ac:dyDescent="0.25">
      <c r="B88" s="73" t="s">
        <v>575</v>
      </c>
      <c r="C88" s="117">
        <v>372258</v>
      </c>
      <c r="D88" s="117">
        <v>373358</v>
      </c>
      <c r="E88" s="117">
        <v>1100</v>
      </c>
      <c r="F88" s="115">
        <v>62822</v>
      </c>
    </row>
    <row r="89" spans="2:6" ht="13.5" thickBot="1" x14ac:dyDescent="0.25">
      <c r="B89" s="75" t="s">
        <v>378</v>
      </c>
      <c r="C89" s="96">
        <v>365</v>
      </c>
      <c r="D89" s="96">
        <v>365</v>
      </c>
      <c r="E89" s="96">
        <v>0</v>
      </c>
      <c r="F89" s="91">
        <v>5000</v>
      </c>
    </row>
    <row r="90" spans="2:6" ht="13.5" thickBot="1" x14ac:dyDescent="0.25">
      <c r="B90" s="75" t="s">
        <v>379</v>
      </c>
      <c r="C90" s="96">
        <v>130000</v>
      </c>
      <c r="D90" s="96">
        <v>130000</v>
      </c>
      <c r="E90" s="96">
        <v>0</v>
      </c>
      <c r="F90" s="91">
        <v>2000</v>
      </c>
    </row>
    <row r="91" spans="2:6" ht="13.5" thickBot="1" x14ac:dyDescent="0.25">
      <c r="B91" s="75" t="s">
        <v>381</v>
      </c>
      <c r="C91" s="96">
        <v>1660</v>
      </c>
      <c r="D91" s="96">
        <v>1660</v>
      </c>
      <c r="E91" s="96">
        <v>0</v>
      </c>
      <c r="F91" s="91">
        <v>2221</v>
      </c>
    </row>
    <row r="92" spans="2:6" ht="13.5" thickBot="1" x14ac:dyDescent="0.25">
      <c r="B92" s="75" t="s">
        <v>383</v>
      </c>
      <c r="C92" s="96">
        <v>100000</v>
      </c>
      <c r="D92" s="96">
        <v>100000</v>
      </c>
      <c r="E92" s="96">
        <v>0</v>
      </c>
      <c r="F92" s="91">
        <v>250</v>
      </c>
    </row>
    <row r="93" spans="2:6" ht="13.5" thickBot="1" x14ac:dyDescent="0.25">
      <c r="B93" s="97" t="s">
        <v>385</v>
      </c>
      <c r="C93" s="109">
        <v>33</v>
      </c>
      <c r="D93" s="109">
        <v>33</v>
      </c>
      <c r="E93" s="109">
        <v>0</v>
      </c>
      <c r="F93" s="110">
        <v>0</v>
      </c>
    </row>
    <row r="94" spans="2:6" ht="13.5" thickBot="1" x14ac:dyDescent="0.25">
      <c r="B94" s="100" t="s">
        <v>386</v>
      </c>
      <c r="C94" s="101">
        <v>105000</v>
      </c>
      <c r="D94" s="101">
        <v>105000</v>
      </c>
      <c r="E94" s="101">
        <v>0</v>
      </c>
      <c r="F94" s="103">
        <v>53351</v>
      </c>
    </row>
    <row r="95" spans="2:6" ht="13.5" thickBot="1" x14ac:dyDescent="0.25">
      <c r="B95" s="104" t="s">
        <v>388</v>
      </c>
      <c r="C95" s="105">
        <v>14300</v>
      </c>
      <c r="D95" s="105">
        <v>15400</v>
      </c>
      <c r="E95" s="105">
        <v>1100</v>
      </c>
      <c r="F95" s="111">
        <v>0</v>
      </c>
    </row>
    <row r="96" spans="2:6" ht="13.5" thickBot="1" x14ac:dyDescent="0.25">
      <c r="B96" s="75" t="s">
        <v>429</v>
      </c>
      <c r="C96" s="96">
        <v>20900</v>
      </c>
      <c r="D96" s="96">
        <v>20900</v>
      </c>
      <c r="E96" s="96">
        <v>0</v>
      </c>
      <c r="F96" s="91">
        <v>0</v>
      </c>
    </row>
    <row r="97" spans="2:6" ht="13.5" thickBot="1" x14ac:dyDescent="0.25">
      <c r="B97" s="282" t="s">
        <v>391</v>
      </c>
      <c r="C97" s="283" t="s">
        <v>448</v>
      </c>
      <c r="D97" s="283" t="s">
        <v>449</v>
      </c>
      <c r="E97" s="283">
        <v>230997</v>
      </c>
      <c r="F97" s="284">
        <v>81168</v>
      </c>
    </row>
    <row r="100" spans="2:6" ht="76.5" x14ac:dyDescent="0.2">
      <c r="B100" s="209" t="s">
        <v>450</v>
      </c>
    </row>
  </sheetData>
  <mergeCells count="32">
    <mergeCell ref="B86:B87"/>
    <mergeCell ref="C86:C87"/>
    <mergeCell ref="D86:D87"/>
    <mergeCell ref="E86:E87"/>
    <mergeCell ref="B75:B76"/>
    <mergeCell ref="B2:F2"/>
    <mergeCell ref="C83:C84"/>
    <mergeCell ref="D83:D84"/>
    <mergeCell ref="E83:E84"/>
    <mergeCell ref="F83:F84"/>
    <mergeCell ref="C75:C76"/>
    <mergeCell ref="D75:D76"/>
    <mergeCell ref="E75:E76"/>
    <mergeCell ref="B79:B80"/>
    <mergeCell ref="C79:C80"/>
    <mergeCell ref="D79:D80"/>
    <mergeCell ref="E79:E80"/>
    <mergeCell ref="B44:B45"/>
    <mergeCell ref="C44:C45"/>
    <mergeCell ref="D44:D45"/>
    <mergeCell ref="E44:E45"/>
    <mergeCell ref="B72:B73"/>
    <mergeCell ref="C72:C73"/>
    <mergeCell ref="D72:D73"/>
    <mergeCell ref="E72:E73"/>
    <mergeCell ref="C4:C5"/>
    <mergeCell ref="D4:D5"/>
    <mergeCell ref="E4:E5"/>
    <mergeCell ref="B34:B35"/>
    <mergeCell ref="C34:C35"/>
    <mergeCell ref="D34:D35"/>
    <mergeCell ref="E34:E35"/>
  </mergeCells>
  <pageMargins left="0.7" right="0.7" top="0.75" bottom="0.75" header="0.3" footer="0.3"/>
  <pageSetup paperSize="9" orientation="portrait" horizontalDpi="90" verticalDpi="90" r:id="rId1"/>
  <headerFooter>
    <oddFooter>&amp;L_x000D_&amp;1#&amp;"Calibri"&amp;10&amp;K000000 Interné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2:F102"/>
  <sheetViews>
    <sheetView workbookViewId="0">
      <selection activeCell="B95" sqref="B95"/>
    </sheetView>
  </sheetViews>
  <sheetFormatPr defaultColWidth="8.85546875" defaultRowHeight="12.75" x14ac:dyDescent="0.2"/>
  <cols>
    <col min="1" max="1" width="8.85546875" style="11"/>
    <col min="2" max="2" width="79.5703125" style="11" bestFit="1" customWidth="1"/>
    <col min="3" max="6" width="14.7109375" style="11" customWidth="1"/>
    <col min="7" max="16384" width="8.85546875" style="11"/>
  </cols>
  <sheetData>
    <row r="2" spans="2:6" ht="40.9" customHeight="1" x14ac:dyDescent="0.2">
      <c r="B2" s="323" t="s">
        <v>540</v>
      </c>
      <c r="C2" s="361"/>
      <c r="D2" s="361"/>
      <c r="E2" s="361"/>
      <c r="F2" s="361"/>
    </row>
    <row r="3" spans="2:6" ht="13.5" thickBot="1" x14ac:dyDescent="0.25"/>
    <row r="4" spans="2:6" x14ac:dyDescent="0.2">
      <c r="B4" s="69"/>
      <c r="C4" s="325" t="s">
        <v>435</v>
      </c>
      <c r="D4" s="325" t="s">
        <v>453</v>
      </c>
      <c r="E4" s="325" t="s">
        <v>454</v>
      </c>
      <c r="F4" s="70" t="s">
        <v>304</v>
      </c>
    </row>
    <row r="5" spans="2:6" ht="26.25" thickBot="1" x14ac:dyDescent="0.25">
      <c r="B5" s="71" t="s">
        <v>102</v>
      </c>
      <c r="C5" s="326"/>
      <c r="D5" s="326"/>
      <c r="E5" s="326"/>
      <c r="F5" s="72" t="s">
        <v>455</v>
      </c>
    </row>
    <row r="6" spans="2:6" ht="13.5" thickBot="1" x14ac:dyDescent="0.25">
      <c r="B6" s="73" t="s">
        <v>3</v>
      </c>
      <c r="C6" s="112">
        <v>52087</v>
      </c>
      <c r="D6" s="113">
        <v>52087</v>
      </c>
      <c r="E6" s="114">
        <v>0</v>
      </c>
      <c r="F6" s="115">
        <v>210</v>
      </c>
    </row>
    <row r="7" spans="2:6" ht="13.5" thickBot="1" x14ac:dyDescent="0.25">
      <c r="B7" s="75" t="s">
        <v>168</v>
      </c>
      <c r="C7" s="76">
        <v>50364</v>
      </c>
      <c r="D7" s="77">
        <v>50364</v>
      </c>
      <c r="E7" s="108">
        <v>0</v>
      </c>
      <c r="F7" s="89">
        <v>210</v>
      </c>
    </row>
    <row r="8" spans="2:6" ht="13.5" thickBot="1" x14ac:dyDescent="0.25">
      <c r="B8" s="80" t="s">
        <v>169</v>
      </c>
      <c r="C8" s="81">
        <v>1723</v>
      </c>
      <c r="D8" s="82">
        <v>1723</v>
      </c>
      <c r="E8" s="108">
        <v>0</v>
      </c>
      <c r="F8" s="89">
        <v>0</v>
      </c>
    </row>
    <row r="9" spans="2:6" ht="13.5" thickBot="1" x14ac:dyDescent="0.25">
      <c r="B9" s="73" t="s">
        <v>6</v>
      </c>
      <c r="C9" s="112">
        <v>342899</v>
      </c>
      <c r="D9" s="113">
        <v>342902</v>
      </c>
      <c r="E9" s="114">
        <v>3</v>
      </c>
      <c r="F9" s="115">
        <v>0</v>
      </c>
    </row>
    <row r="10" spans="2:6" ht="13.5" thickBot="1" x14ac:dyDescent="0.25">
      <c r="B10" s="80" t="s">
        <v>172</v>
      </c>
      <c r="C10" s="81">
        <v>94267</v>
      </c>
      <c r="D10" s="82">
        <v>94267</v>
      </c>
      <c r="E10" s="108">
        <v>0</v>
      </c>
      <c r="F10" s="89">
        <v>0</v>
      </c>
    </row>
    <row r="11" spans="2:6" ht="13.5" thickBot="1" x14ac:dyDescent="0.25">
      <c r="B11" s="80" t="s">
        <v>173</v>
      </c>
      <c r="C11" s="81">
        <v>6250</v>
      </c>
      <c r="D11" s="82">
        <v>6250</v>
      </c>
      <c r="E11" s="108">
        <v>0</v>
      </c>
      <c r="F11" s="89">
        <v>0</v>
      </c>
    </row>
    <row r="12" spans="2:6" ht="13.5" thickBot="1" x14ac:dyDescent="0.25">
      <c r="B12" s="80" t="s">
        <v>174</v>
      </c>
      <c r="C12" s="81">
        <v>22483</v>
      </c>
      <c r="D12" s="82">
        <v>22483</v>
      </c>
      <c r="E12" s="108">
        <v>0</v>
      </c>
      <c r="F12" s="89">
        <v>0</v>
      </c>
    </row>
    <row r="13" spans="2:6" ht="13.5" thickBot="1" x14ac:dyDescent="0.25">
      <c r="B13" s="80" t="s">
        <v>312</v>
      </c>
      <c r="C13" s="81">
        <v>18442</v>
      </c>
      <c r="D13" s="82">
        <v>18442</v>
      </c>
      <c r="E13" s="108">
        <v>0</v>
      </c>
      <c r="F13" s="89">
        <v>0</v>
      </c>
    </row>
    <row r="14" spans="2:6" ht="13.5" thickBot="1" x14ac:dyDescent="0.25">
      <c r="B14" s="80" t="s">
        <v>314</v>
      </c>
      <c r="C14" s="81">
        <v>9867</v>
      </c>
      <c r="D14" s="82">
        <v>9867</v>
      </c>
      <c r="E14" s="108">
        <v>0</v>
      </c>
      <c r="F14" s="89">
        <v>0</v>
      </c>
    </row>
    <row r="15" spans="2:6" ht="13.5" thickBot="1" x14ac:dyDescent="0.25">
      <c r="B15" s="80" t="s">
        <v>316</v>
      </c>
      <c r="C15" s="81">
        <v>24127</v>
      </c>
      <c r="D15" s="82">
        <v>24130</v>
      </c>
      <c r="E15" s="108">
        <v>3</v>
      </c>
      <c r="F15" s="89">
        <v>0</v>
      </c>
    </row>
    <row r="16" spans="2:6" ht="13.5" thickBot="1" x14ac:dyDescent="0.25">
      <c r="B16" s="80" t="s">
        <v>318</v>
      </c>
      <c r="C16" s="81">
        <v>161180</v>
      </c>
      <c r="D16" s="82">
        <v>161180</v>
      </c>
      <c r="E16" s="108">
        <v>0</v>
      </c>
      <c r="F16" s="89">
        <v>0</v>
      </c>
    </row>
    <row r="17" spans="2:6" ht="13.5" thickBot="1" x14ac:dyDescent="0.25">
      <c r="B17" s="80" t="s">
        <v>320</v>
      </c>
      <c r="C17" s="81">
        <v>25</v>
      </c>
      <c r="D17" s="82">
        <v>25</v>
      </c>
      <c r="E17" s="108">
        <v>0</v>
      </c>
      <c r="F17" s="89">
        <v>0</v>
      </c>
    </row>
    <row r="18" spans="2:6" ht="13.5" thickBot="1" x14ac:dyDescent="0.25">
      <c r="B18" s="80" t="s">
        <v>321</v>
      </c>
      <c r="C18" s="81">
        <v>589</v>
      </c>
      <c r="D18" s="82">
        <v>589</v>
      </c>
      <c r="E18" s="108">
        <v>0</v>
      </c>
      <c r="F18" s="89">
        <v>0</v>
      </c>
    </row>
    <row r="19" spans="2:6" ht="13.5" thickBot="1" x14ac:dyDescent="0.25">
      <c r="B19" s="80" t="s">
        <v>322</v>
      </c>
      <c r="C19" s="81">
        <v>5669</v>
      </c>
      <c r="D19" s="82">
        <v>5669</v>
      </c>
      <c r="E19" s="108">
        <v>0</v>
      </c>
      <c r="F19" s="89">
        <v>0</v>
      </c>
    </row>
    <row r="20" spans="2:6" ht="13.5" thickBot="1" x14ac:dyDescent="0.25">
      <c r="B20" s="73" t="s">
        <v>8</v>
      </c>
      <c r="C20" s="112">
        <v>33301</v>
      </c>
      <c r="D20" s="113">
        <v>33301</v>
      </c>
      <c r="E20" s="114">
        <v>0</v>
      </c>
      <c r="F20" s="115">
        <v>0</v>
      </c>
    </row>
    <row r="21" spans="2:6" ht="13.5" thickBot="1" x14ac:dyDescent="0.25">
      <c r="B21" s="75" t="s">
        <v>185</v>
      </c>
      <c r="C21" s="76">
        <v>33301</v>
      </c>
      <c r="D21" s="77">
        <v>33301</v>
      </c>
      <c r="E21" s="90">
        <v>0</v>
      </c>
      <c r="F21" s="91">
        <v>0</v>
      </c>
    </row>
    <row r="22" spans="2:6" ht="13.5" thickBot="1" x14ac:dyDescent="0.25">
      <c r="B22" s="73" t="s">
        <v>9</v>
      </c>
      <c r="C22" s="112" t="s">
        <v>438</v>
      </c>
      <c r="D22" s="113" t="s">
        <v>456</v>
      </c>
      <c r="E22" s="114">
        <v>28025</v>
      </c>
      <c r="F22" s="115">
        <v>5000</v>
      </c>
    </row>
    <row r="23" spans="2:6" ht="13.5" thickBot="1" x14ac:dyDescent="0.25">
      <c r="B23" s="80" t="s">
        <v>193</v>
      </c>
      <c r="C23" s="81">
        <v>231946</v>
      </c>
      <c r="D23" s="82">
        <v>231946</v>
      </c>
      <c r="E23" s="108">
        <v>0</v>
      </c>
      <c r="F23" s="89">
        <v>0</v>
      </c>
    </row>
    <row r="24" spans="2:6" ht="13.5" thickBot="1" x14ac:dyDescent="0.25">
      <c r="B24" s="80" t="s">
        <v>195</v>
      </c>
      <c r="C24" s="81">
        <v>36447</v>
      </c>
      <c r="D24" s="82">
        <v>36447</v>
      </c>
      <c r="E24" s="108">
        <v>0</v>
      </c>
      <c r="F24" s="89">
        <v>5000</v>
      </c>
    </row>
    <row r="25" spans="2:6" ht="13.5" thickBot="1" x14ac:dyDescent="0.25">
      <c r="B25" s="80" t="s">
        <v>421</v>
      </c>
      <c r="C25" s="81">
        <v>27141</v>
      </c>
      <c r="D25" s="82">
        <v>55166</v>
      </c>
      <c r="E25" s="108">
        <v>28025</v>
      </c>
      <c r="F25" s="89">
        <v>0</v>
      </c>
    </row>
    <row r="26" spans="2:6" ht="13.5" thickBot="1" x14ac:dyDescent="0.25">
      <c r="B26" s="80" t="s">
        <v>422</v>
      </c>
      <c r="C26" s="81">
        <v>28</v>
      </c>
      <c r="D26" s="82">
        <v>28</v>
      </c>
      <c r="E26" s="108">
        <v>0</v>
      </c>
      <c r="F26" s="89">
        <v>0</v>
      </c>
    </row>
    <row r="27" spans="2:6" ht="13.5" thickBot="1" x14ac:dyDescent="0.25">
      <c r="B27" s="80" t="s">
        <v>400</v>
      </c>
      <c r="C27" s="81">
        <v>885062</v>
      </c>
      <c r="D27" s="82">
        <v>885062</v>
      </c>
      <c r="E27" s="108">
        <v>0</v>
      </c>
      <c r="F27" s="89">
        <v>0</v>
      </c>
    </row>
    <row r="28" spans="2:6" ht="13.5" thickBot="1" x14ac:dyDescent="0.25">
      <c r="B28" s="80" t="s">
        <v>401</v>
      </c>
      <c r="C28" s="81">
        <v>417475</v>
      </c>
      <c r="D28" s="82">
        <v>417475</v>
      </c>
      <c r="E28" s="108">
        <v>0</v>
      </c>
      <c r="F28" s="89">
        <v>0</v>
      </c>
    </row>
    <row r="29" spans="2:6" ht="13.5" thickBot="1" x14ac:dyDescent="0.25">
      <c r="B29" s="80" t="s">
        <v>402</v>
      </c>
      <c r="C29" s="81">
        <v>100454</v>
      </c>
      <c r="D29" s="82">
        <v>100454</v>
      </c>
      <c r="E29" s="108">
        <v>0</v>
      </c>
      <c r="F29" s="89">
        <v>0</v>
      </c>
    </row>
    <row r="30" spans="2:6" ht="13.5" thickBot="1" x14ac:dyDescent="0.25">
      <c r="B30" s="80" t="s">
        <v>403</v>
      </c>
      <c r="C30" s="81">
        <v>59544</v>
      </c>
      <c r="D30" s="82">
        <v>59544</v>
      </c>
      <c r="E30" s="108">
        <v>0</v>
      </c>
      <c r="F30" s="89">
        <v>0</v>
      </c>
    </row>
    <row r="31" spans="2:6" ht="13.5" thickBot="1" x14ac:dyDescent="0.25">
      <c r="B31" s="80" t="s">
        <v>404</v>
      </c>
      <c r="C31" s="81">
        <v>56925</v>
      </c>
      <c r="D31" s="82">
        <v>56925</v>
      </c>
      <c r="E31" s="108">
        <v>0</v>
      </c>
      <c r="F31" s="89">
        <v>0</v>
      </c>
    </row>
    <row r="32" spans="2:6" ht="13.5" thickBot="1" x14ac:dyDescent="0.25">
      <c r="B32" s="80" t="s">
        <v>330</v>
      </c>
      <c r="C32" s="81">
        <v>1890</v>
      </c>
      <c r="D32" s="82">
        <v>1890</v>
      </c>
      <c r="E32" s="108">
        <v>0</v>
      </c>
      <c r="F32" s="89">
        <v>0</v>
      </c>
    </row>
    <row r="33" spans="2:6" x14ac:dyDescent="0.2">
      <c r="B33" s="335" t="s">
        <v>203</v>
      </c>
      <c r="C33" s="337">
        <v>856817</v>
      </c>
      <c r="D33" s="337">
        <v>848883</v>
      </c>
      <c r="E33" s="337" t="s">
        <v>457</v>
      </c>
      <c r="F33" s="116"/>
    </row>
    <row r="34" spans="2:6" ht="13.5" thickBot="1" x14ac:dyDescent="0.25">
      <c r="B34" s="336"/>
      <c r="C34" s="338"/>
      <c r="D34" s="338"/>
      <c r="E34" s="338"/>
      <c r="F34" s="115">
        <v>5000</v>
      </c>
    </row>
    <row r="35" spans="2:6" ht="13.5" thickBot="1" x14ac:dyDescent="0.25">
      <c r="B35" s="75" t="s">
        <v>332</v>
      </c>
      <c r="C35" s="76">
        <v>743215</v>
      </c>
      <c r="D35" s="77">
        <v>742143</v>
      </c>
      <c r="E35" s="90">
        <v>-1072</v>
      </c>
      <c r="F35" s="91">
        <v>5000</v>
      </c>
    </row>
    <row r="36" spans="2:6" ht="13.5" thickBot="1" x14ac:dyDescent="0.25">
      <c r="B36" s="75" t="s">
        <v>333</v>
      </c>
      <c r="C36" s="76" t="s">
        <v>458</v>
      </c>
      <c r="D36" s="77">
        <v>27625</v>
      </c>
      <c r="E36" s="90">
        <v>6</v>
      </c>
      <c r="F36" s="91">
        <v>0</v>
      </c>
    </row>
    <row r="37" spans="2:6" ht="13.5" thickBot="1" x14ac:dyDescent="0.25">
      <c r="B37" s="75" t="s">
        <v>334</v>
      </c>
      <c r="C37" s="76">
        <v>2189</v>
      </c>
      <c r="D37" s="77">
        <v>2189</v>
      </c>
      <c r="E37" s="90">
        <v>0</v>
      </c>
      <c r="F37" s="91">
        <v>0</v>
      </c>
    </row>
    <row r="38" spans="2:6" ht="13.5" thickBot="1" x14ac:dyDescent="0.25">
      <c r="B38" s="75" t="s">
        <v>335</v>
      </c>
      <c r="C38" s="76">
        <v>2778</v>
      </c>
      <c r="D38" s="77">
        <v>2778</v>
      </c>
      <c r="E38" s="90">
        <v>0</v>
      </c>
      <c r="F38" s="91">
        <v>0</v>
      </c>
    </row>
    <row r="39" spans="2:6" ht="13.5" thickBot="1" x14ac:dyDescent="0.25">
      <c r="B39" s="75" t="s">
        <v>336</v>
      </c>
      <c r="C39" s="76">
        <v>50083</v>
      </c>
      <c r="D39" s="77">
        <v>43215</v>
      </c>
      <c r="E39" s="90">
        <v>-6868</v>
      </c>
      <c r="F39" s="91">
        <v>0</v>
      </c>
    </row>
    <row r="40" spans="2:6" ht="13.5" thickBot="1" x14ac:dyDescent="0.25">
      <c r="B40" s="75" t="s">
        <v>337</v>
      </c>
      <c r="C40" s="76">
        <v>24369</v>
      </c>
      <c r="D40" s="77">
        <v>24369</v>
      </c>
      <c r="E40" s="90">
        <v>0</v>
      </c>
      <c r="F40" s="91">
        <v>0</v>
      </c>
    </row>
    <row r="41" spans="2:6" ht="13.5" thickBot="1" x14ac:dyDescent="0.25">
      <c r="B41" s="75" t="s">
        <v>338</v>
      </c>
      <c r="C41" s="76">
        <v>4286</v>
      </c>
      <c r="D41" s="77">
        <v>4286</v>
      </c>
      <c r="E41" s="90">
        <v>0</v>
      </c>
      <c r="F41" s="91">
        <v>0</v>
      </c>
    </row>
    <row r="42" spans="2:6" ht="13.5" thickBot="1" x14ac:dyDescent="0.25">
      <c r="B42" s="75" t="s">
        <v>339</v>
      </c>
      <c r="C42" s="76">
        <v>2278</v>
      </c>
      <c r="D42" s="77">
        <v>2278</v>
      </c>
      <c r="E42" s="90">
        <v>0</v>
      </c>
      <c r="F42" s="91">
        <v>0</v>
      </c>
    </row>
    <row r="43" spans="2:6" x14ac:dyDescent="0.2">
      <c r="B43" s="335" t="s">
        <v>205</v>
      </c>
      <c r="C43" s="337" t="s">
        <v>441</v>
      </c>
      <c r="D43" s="337" t="s">
        <v>459</v>
      </c>
      <c r="E43" s="337" t="s">
        <v>460</v>
      </c>
      <c r="F43" s="116"/>
    </row>
    <row r="44" spans="2:6" ht="13.5" thickBot="1" x14ac:dyDescent="0.25">
      <c r="B44" s="336"/>
      <c r="C44" s="338"/>
      <c r="D44" s="338"/>
      <c r="E44" s="338"/>
      <c r="F44" s="115">
        <v>437</v>
      </c>
    </row>
    <row r="45" spans="2:6" ht="13.5" thickBot="1" x14ac:dyDescent="0.25">
      <c r="B45" s="80" t="s">
        <v>16</v>
      </c>
      <c r="C45" s="81">
        <v>401646</v>
      </c>
      <c r="D45" s="82">
        <v>401646</v>
      </c>
      <c r="E45" s="108">
        <v>0</v>
      </c>
      <c r="F45" s="89">
        <v>0</v>
      </c>
    </row>
    <row r="46" spans="2:6" ht="13.5" thickBot="1" x14ac:dyDescent="0.25">
      <c r="B46" s="80" t="s">
        <v>426</v>
      </c>
      <c r="C46" s="81">
        <v>212441</v>
      </c>
      <c r="D46" s="82">
        <v>212441</v>
      </c>
      <c r="E46" s="108">
        <v>0</v>
      </c>
      <c r="F46" s="89">
        <v>0</v>
      </c>
    </row>
    <row r="47" spans="2:6" ht="13.5" thickBot="1" x14ac:dyDescent="0.25">
      <c r="B47" s="80" t="s">
        <v>17</v>
      </c>
      <c r="C47" s="76">
        <v>214300</v>
      </c>
      <c r="D47" s="77">
        <v>214300</v>
      </c>
      <c r="E47" s="90">
        <v>0</v>
      </c>
      <c r="F47" s="91">
        <v>0</v>
      </c>
    </row>
    <row r="48" spans="2:6" ht="13.5" thickBot="1" x14ac:dyDescent="0.25">
      <c r="B48" s="80" t="s">
        <v>63</v>
      </c>
      <c r="C48" s="76" t="s">
        <v>443</v>
      </c>
      <c r="D48" s="77" t="s">
        <v>461</v>
      </c>
      <c r="E48" s="90">
        <v>19506</v>
      </c>
      <c r="F48" s="91">
        <v>0</v>
      </c>
    </row>
    <row r="49" spans="2:6" ht="13.5" thickBot="1" x14ac:dyDescent="0.25">
      <c r="B49" s="80" t="s">
        <v>86</v>
      </c>
      <c r="C49" s="76">
        <v>7213</v>
      </c>
      <c r="D49" s="77">
        <v>7213</v>
      </c>
      <c r="E49" s="90">
        <v>0</v>
      </c>
      <c r="F49" s="91">
        <v>0</v>
      </c>
    </row>
    <row r="50" spans="2:6" ht="13.5" thickBot="1" x14ac:dyDescent="0.25">
      <c r="B50" s="80" t="s">
        <v>85</v>
      </c>
      <c r="C50" s="76">
        <v>564297</v>
      </c>
      <c r="D50" s="77">
        <v>564297</v>
      </c>
      <c r="E50" s="90">
        <v>0</v>
      </c>
      <c r="F50" s="91">
        <v>0</v>
      </c>
    </row>
    <row r="51" spans="2:6" ht="13.5" thickBot="1" x14ac:dyDescent="0.25">
      <c r="B51" s="80" t="s">
        <v>68</v>
      </c>
      <c r="C51" s="76">
        <v>1424</v>
      </c>
      <c r="D51" s="77">
        <v>1424</v>
      </c>
      <c r="E51" s="90">
        <v>0</v>
      </c>
      <c r="F51" s="91">
        <v>0</v>
      </c>
    </row>
    <row r="52" spans="2:6" ht="13.5" thickBot="1" x14ac:dyDescent="0.25">
      <c r="B52" s="80" t="s">
        <v>18</v>
      </c>
      <c r="C52" s="76">
        <v>2982</v>
      </c>
      <c r="D52" s="77">
        <v>3181</v>
      </c>
      <c r="E52" s="90">
        <v>199</v>
      </c>
      <c r="F52" s="91">
        <v>0</v>
      </c>
    </row>
    <row r="53" spans="2:6" ht="13.5" thickBot="1" x14ac:dyDescent="0.25">
      <c r="B53" s="80" t="s">
        <v>64</v>
      </c>
      <c r="C53" s="76">
        <v>19356</v>
      </c>
      <c r="D53" s="77">
        <v>19356</v>
      </c>
      <c r="E53" s="90">
        <v>0</v>
      </c>
      <c r="F53" s="91">
        <v>0</v>
      </c>
    </row>
    <row r="54" spans="2:6" ht="13.5" thickBot="1" x14ac:dyDescent="0.25">
      <c r="B54" s="80" t="s">
        <v>215</v>
      </c>
      <c r="C54" s="76">
        <v>292428</v>
      </c>
      <c r="D54" s="77">
        <v>292428</v>
      </c>
      <c r="E54" s="90">
        <v>0</v>
      </c>
      <c r="F54" s="91">
        <v>0</v>
      </c>
    </row>
    <row r="55" spans="2:6" ht="13.5" thickBot="1" x14ac:dyDescent="0.25">
      <c r="B55" s="80" t="s">
        <v>62</v>
      </c>
      <c r="C55" s="76">
        <v>10588</v>
      </c>
      <c r="D55" s="77">
        <v>10588</v>
      </c>
      <c r="E55" s="90">
        <v>0</v>
      </c>
      <c r="F55" s="91">
        <v>433</v>
      </c>
    </row>
    <row r="56" spans="2:6" ht="13.5" thickBot="1" x14ac:dyDescent="0.25">
      <c r="B56" s="80" t="s">
        <v>65</v>
      </c>
      <c r="C56" s="76">
        <v>5035</v>
      </c>
      <c r="D56" s="77">
        <v>5035</v>
      </c>
      <c r="E56" s="90">
        <v>0</v>
      </c>
      <c r="F56" s="91">
        <v>0</v>
      </c>
    </row>
    <row r="57" spans="2:6" ht="13.5" thickBot="1" x14ac:dyDescent="0.25">
      <c r="B57" s="80" t="s">
        <v>221</v>
      </c>
      <c r="C57" s="76">
        <v>5183</v>
      </c>
      <c r="D57" s="77">
        <v>5183</v>
      </c>
      <c r="E57" s="90">
        <v>0</v>
      </c>
      <c r="F57" s="91">
        <v>0</v>
      </c>
    </row>
    <row r="58" spans="2:6" ht="13.5" thickBot="1" x14ac:dyDescent="0.25">
      <c r="B58" s="80" t="s">
        <v>225</v>
      </c>
      <c r="C58" s="76">
        <v>111</v>
      </c>
      <c r="D58" s="77">
        <v>111</v>
      </c>
      <c r="E58" s="90">
        <v>0</v>
      </c>
      <c r="F58" s="91">
        <v>4</v>
      </c>
    </row>
    <row r="59" spans="2:6" ht="13.5" thickBot="1" x14ac:dyDescent="0.25">
      <c r="B59" s="80" t="s">
        <v>355</v>
      </c>
      <c r="C59" s="76">
        <v>54821</v>
      </c>
      <c r="D59" s="77">
        <v>54821</v>
      </c>
      <c r="E59" s="90">
        <v>0</v>
      </c>
      <c r="F59" s="91">
        <v>0</v>
      </c>
    </row>
    <row r="60" spans="2:6" ht="13.5" thickBot="1" x14ac:dyDescent="0.25">
      <c r="B60" s="80" t="s">
        <v>356</v>
      </c>
      <c r="C60" s="76">
        <v>760233</v>
      </c>
      <c r="D60" s="77">
        <v>800170</v>
      </c>
      <c r="E60" s="90">
        <v>39937</v>
      </c>
      <c r="F60" s="91">
        <v>0</v>
      </c>
    </row>
    <row r="61" spans="2:6" ht="13.5" thickBot="1" x14ac:dyDescent="0.25">
      <c r="B61" s="80" t="s">
        <v>446</v>
      </c>
      <c r="C61" s="76">
        <v>108117</v>
      </c>
      <c r="D61" s="77">
        <v>108117</v>
      </c>
      <c r="E61" s="90">
        <v>0</v>
      </c>
      <c r="F61" s="91">
        <v>0</v>
      </c>
    </row>
    <row r="62" spans="2:6" ht="13.5" thickBot="1" x14ac:dyDescent="0.25">
      <c r="B62" s="73" t="s">
        <v>20</v>
      </c>
      <c r="C62" s="112">
        <v>154299</v>
      </c>
      <c r="D62" s="113">
        <v>174299</v>
      </c>
      <c r="E62" s="114">
        <v>20000</v>
      </c>
      <c r="F62" s="115">
        <v>0</v>
      </c>
    </row>
    <row r="63" spans="2:6" ht="13.5" thickBot="1" x14ac:dyDescent="0.25">
      <c r="B63" s="80" t="s">
        <v>359</v>
      </c>
      <c r="C63" s="76">
        <v>20222</v>
      </c>
      <c r="D63" s="77">
        <v>20222</v>
      </c>
      <c r="E63" s="90">
        <v>0</v>
      </c>
      <c r="F63" s="91">
        <v>0</v>
      </c>
    </row>
    <row r="64" spans="2:6" ht="13.5" thickBot="1" x14ac:dyDescent="0.25">
      <c r="B64" s="80" t="s">
        <v>427</v>
      </c>
      <c r="C64" s="76">
        <v>18241</v>
      </c>
      <c r="D64" s="77">
        <v>18241</v>
      </c>
      <c r="E64" s="90">
        <v>0</v>
      </c>
      <c r="F64" s="91">
        <v>0</v>
      </c>
    </row>
    <row r="65" spans="2:6" ht="13.5" thickBot="1" x14ac:dyDescent="0.25">
      <c r="B65" s="80" t="s">
        <v>239</v>
      </c>
      <c r="C65" s="76">
        <v>53778</v>
      </c>
      <c r="D65" s="77">
        <v>73778</v>
      </c>
      <c r="E65" s="90">
        <v>20000</v>
      </c>
      <c r="F65" s="91">
        <v>0</v>
      </c>
    </row>
    <row r="66" spans="2:6" ht="13.5" thickBot="1" x14ac:dyDescent="0.25">
      <c r="B66" s="80" t="s">
        <v>363</v>
      </c>
      <c r="C66" s="76">
        <v>41151</v>
      </c>
      <c r="D66" s="77">
        <v>41151</v>
      </c>
      <c r="E66" s="90">
        <v>0</v>
      </c>
      <c r="F66" s="91">
        <v>0</v>
      </c>
    </row>
    <row r="67" spans="2:6" ht="13.5" thickBot="1" x14ac:dyDescent="0.25">
      <c r="B67" s="80" t="s">
        <v>365</v>
      </c>
      <c r="C67" s="76">
        <v>20907</v>
      </c>
      <c r="D67" s="77">
        <v>20907</v>
      </c>
      <c r="E67" s="90">
        <v>0</v>
      </c>
      <c r="F67" s="91">
        <v>0</v>
      </c>
    </row>
    <row r="68" spans="2:6" ht="13.5" thickBot="1" x14ac:dyDescent="0.25">
      <c r="B68" s="73" t="s">
        <v>27</v>
      </c>
      <c r="C68" s="112">
        <v>57785</v>
      </c>
      <c r="D68" s="113">
        <v>57785</v>
      </c>
      <c r="E68" s="114">
        <v>0</v>
      </c>
      <c r="F68" s="115">
        <v>0</v>
      </c>
    </row>
    <row r="69" spans="2:6" ht="13.5" thickBot="1" x14ac:dyDescent="0.25">
      <c r="B69" s="80" t="s">
        <v>363</v>
      </c>
      <c r="C69" s="76">
        <v>41151</v>
      </c>
      <c r="D69" s="77">
        <v>41151</v>
      </c>
      <c r="E69" s="90">
        <v>0</v>
      </c>
      <c r="F69" s="91">
        <v>0</v>
      </c>
    </row>
    <row r="70" spans="2:6" ht="13.5" thickBot="1" x14ac:dyDescent="0.25">
      <c r="B70" s="80" t="s">
        <v>367</v>
      </c>
      <c r="C70" s="76">
        <v>16634</v>
      </c>
      <c r="D70" s="77">
        <v>16634</v>
      </c>
      <c r="E70" s="90">
        <v>0</v>
      </c>
      <c r="F70" s="91">
        <v>0</v>
      </c>
    </row>
    <row r="71" spans="2:6" x14ac:dyDescent="0.2">
      <c r="B71" s="335" t="s">
        <v>158</v>
      </c>
      <c r="C71" s="337">
        <v>2049</v>
      </c>
      <c r="D71" s="337">
        <v>2049</v>
      </c>
      <c r="E71" s="337">
        <v>0</v>
      </c>
      <c r="F71" s="116"/>
    </row>
    <row r="72" spans="2:6" ht="13.5" thickBot="1" x14ac:dyDescent="0.25">
      <c r="B72" s="336"/>
      <c r="C72" s="338"/>
      <c r="D72" s="338"/>
      <c r="E72" s="338"/>
      <c r="F72" s="115">
        <v>47</v>
      </c>
    </row>
    <row r="73" spans="2:6" ht="13.5" thickBot="1" x14ac:dyDescent="0.25">
      <c r="B73" s="80" t="s">
        <v>447</v>
      </c>
      <c r="C73" s="76">
        <v>2049</v>
      </c>
      <c r="D73" s="77">
        <v>2049</v>
      </c>
      <c r="E73" s="87">
        <v>0</v>
      </c>
      <c r="F73" s="91">
        <v>47</v>
      </c>
    </row>
    <row r="74" spans="2:6" x14ac:dyDescent="0.2">
      <c r="B74" s="335" t="s">
        <v>547</v>
      </c>
      <c r="C74" s="337" t="s">
        <v>428</v>
      </c>
      <c r="D74" s="337" t="s">
        <v>428</v>
      </c>
      <c r="E74" s="337">
        <v>0</v>
      </c>
      <c r="F74" s="116"/>
    </row>
    <row r="75" spans="2:6" ht="13.5" thickBot="1" x14ac:dyDescent="0.25">
      <c r="B75" s="336"/>
      <c r="C75" s="338"/>
      <c r="D75" s="338"/>
      <c r="E75" s="338"/>
      <c r="F75" s="115">
        <v>2000</v>
      </c>
    </row>
    <row r="76" spans="2:6" ht="13.5" thickBot="1" x14ac:dyDescent="0.25">
      <c r="B76" s="80" t="s">
        <v>372</v>
      </c>
      <c r="C76" s="76">
        <v>307407</v>
      </c>
      <c r="D76" s="77">
        <v>307407</v>
      </c>
      <c r="E76" s="90">
        <v>0</v>
      </c>
      <c r="F76" s="91">
        <v>2000</v>
      </c>
    </row>
    <row r="77" spans="2:6" ht="13.5" thickBot="1" x14ac:dyDescent="0.25">
      <c r="B77" s="80" t="s">
        <v>373</v>
      </c>
      <c r="C77" s="76">
        <v>890744</v>
      </c>
      <c r="D77" s="77">
        <v>890744</v>
      </c>
      <c r="E77" s="90">
        <v>0</v>
      </c>
      <c r="F77" s="91">
        <v>0</v>
      </c>
    </row>
    <row r="78" spans="2:6" x14ac:dyDescent="0.2">
      <c r="B78" s="335" t="s">
        <v>160</v>
      </c>
      <c r="C78" s="337">
        <v>12414</v>
      </c>
      <c r="D78" s="337">
        <v>12414</v>
      </c>
      <c r="E78" s="337">
        <v>0</v>
      </c>
      <c r="F78" s="116"/>
    </row>
    <row r="79" spans="2:6" ht="13.5" thickBot="1" x14ac:dyDescent="0.25">
      <c r="B79" s="336"/>
      <c r="C79" s="338"/>
      <c r="D79" s="338"/>
      <c r="E79" s="338"/>
      <c r="F79" s="115">
        <v>0</v>
      </c>
    </row>
    <row r="80" spans="2:6" ht="13.5" thickBot="1" x14ac:dyDescent="0.25">
      <c r="B80" s="80" t="s">
        <v>253</v>
      </c>
      <c r="C80" s="76">
        <v>2794</v>
      </c>
      <c r="D80" s="77">
        <v>2794</v>
      </c>
      <c r="E80" s="90">
        <v>0</v>
      </c>
      <c r="F80" s="91">
        <v>0</v>
      </c>
    </row>
    <row r="81" spans="2:6" ht="13.5" thickBot="1" x14ac:dyDescent="0.25">
      <c r="B81" s="80" t="s">
        <v>375</v>
      </c>
      <c r="C81" s="76">
        <v>9620</v>
      </c>
      <c r="D81" s="77">
        <v>9620</v>
      </c>
      <c r="E81" s="90">
        <v>0</v>
      </c>
      <c r="F81" s="91">
        <v>0</v>
      </c>
    </row>
    <row r="82" spans="2:6" x14ac:dyDescent="0.2">
      <c r="B82" s="94" t="s">
        <v>281</v>
      </c>
      <c r="C82" s="337">
        <v>2858</v>
      </c>
      <c r="D82" s="337">
        <v>2858</v>
      </c>
      <c r="E82" s="337">
        <v>0</v>
      </c>
      <c r="F82" s="355">
        <v>0</v>
      </c>
    </row>
    <row r="83" spans="2:6" ht="13.5" thickBot="1" x14ac:dyDescent="0.25">
      <c r="B83" s="73" t="s">
        <v>282</v>
      </c>
      <c r="C83" s="338"/>
      <c r="D83" s="338"/>
      <c r="E83" s="338"/>
      <c r="F83" s="356"/>
    </row>
    <row r="84" spans="2:6" ht="13.5" thickBot="1" x14ac:dyDescent="0.25">
      <c r="B84" s="80" t="s">
        <v>47</v>
      </c>
      <c r="C84" s="76">
        <v>294</v>
      </c>
      <c r="D84" s="77">
        <v>294</v>
      </c>
      <c r="E84" s="90">
        <v>0</v>
      </c>
      <c r="F84" s="91">
        <v>0</v>
      </c>
    </row>
    <row r="85" spans="2:6" ht="13.5" thickBot="1" x14ac:dyDescent="0.25">
      <c r="B85" s="80" t="s">
        <v>376</v>
      </c>
      <c r="C85" s="76">
        <v>2564</v>
      </c>
      <c r="D85" s="77">
        <v>2564</v>
      </c>
      <c r="E85" s="90">
        <v>0</v>
      </c>
      <c r="F85" s="91">
        <v>0</v>
      </c>
    </row>
    <row r="86" spans="2:6" ht="13.5" thickBot="1" x14ac:dyDescent="0.25">
      <c r="B86" s="222" t="s">
        <v>462</v>
      </c>
      <c r="C86" s="117">
        <v>373358</v>
      </c>
      <c r="D86" s="117">
        <v>373358</v>
      </c>
      <c r="E86" s="117">
        <v>0</v>
      </c>
      <c r="F86" s="115">
        <v>69130</v>
      </c>
    </row>
    <row r="87" spans="2:6" ht="13.5" thickBot="1" x14ac:dyDescent="0.25">
      <c r="B87" s="75" t="s">
        <v>463</v>
      </c>
      <c r="C87" s="96">
        <v>365</v>
      </c>
      <c r="D87" s="96">
        <v>365</v>
      </c>
      <c r="E87" s="96">
        <v>0</v>
      </c>
      <c r="F87" s="91">
        <v>8000</v>
      </c>
    </row>
    <row r="88" spans="2:6" ht="13.5" thickBot="1" x14ac:dyDescent="0.25">
      <c r="B88" s="75" t="s">
        <v>464</v>
      </c>
      <c r="C88" s="96">
        <v>130000</v>
      </c>
      <c r="D88" s="96">
        <v>130000</v>
      </c>
      <c r="E88" s="96">
        <v>0</v>
      </c>
      <c r="F88" s="91">
        <v>2000</v>
      </c>
    </row>
    <row r="89" spans="2:6" ht="13.5" thickBot="1" x14ac:dyDescent="0.25">
      <c r="B89" s="75" t="s">
        <v>381</v>
      </c>
      <c r="C89" s="96">
        <v>1660</v>
      </c>
      <c r="D89" s="96">
        <v>1660</v>
      </c>
      <c r="E89" s="96">
        <v>0</v>
      </c>
      <c r="F89" s="91">
        <v>2130</v>
      </c>
    </row>
    <row r="90" spans="2:6" ht="13.5" thickBot="1" x14ac:dyDescent="0.25">
      <c r="B90" s="75" t="s">
        <v>383</v>
      </c>
      <c r="C90" s="96">
        <v>100000</v>
      </c>
      <c r="D90" s="96">
        <v>100000</v>
      </c>
      <c r="E90" s="96">
        <v>0</v>
      </c>
      <c r="F90" s="91">
        <v>0</v>
      </c>
    </row>
    <row r="91" spans="2:6" ht="13.5" thickBot="1" x14ac:dyDescent="0.25">
      <c r="B91" s="97" t="s">
        <v>385</v>
      </c>
      <c r="C91" s="109">
        <v>33</v>
      </c>
      <c r="D91" s="109">
        <v>33</v>
      </c>
      <c r="E91" s="109">
        <v>0</v>
      </c>
      <c r="F91" s="110">
        <v>0</v>
      </c>
    </row>
    <row r="92" spans="2:6" ht="13.5" thickBot="1" x14ac:dyDescent="0.25">
      <c r="B92" s="100" t="s">
        <v>465</v>
      </c>
      <c r="C92" s="101">
        <v>105000</v>
      </c>
      <c r="D92" s="101">
        <v>105000</v>
      </c>
      <c r="E92" s="101">
        <v>0</v>
      </c>
      <c r="F92" s="103">
        <v>57000</v>
      </c>
    </row>
    <row r="93" spans="2:6" ht="13.5" thickBot="1" x14ac:dyDescent="0.25">
      <c r="B93" s="104" t="s">
        <v>388</v>
      </c>
      <c r="C93" s="105">
        <v>15400</v>
      </c>
      <c r="D93" s="105">
        <v>15400</v>
      </c>
      <c r="E93" s="105">
        <v>0</v>
      </c>
      <c r="F93" s="111">
        <v>0</v>
      </c>
    </row>
    <row r="94" spans="2:6" ht="13.5" thickBot="1" x14ac:dyDescent="0.25">
      <c r="B94" s="75" t="s">
        <v>466</v>
      </c>
      <c r="C94" s="96">
        <v>20900</v>
      </c>
      <c r="D94" s="96">
        <v>20900</v>
      </c>
      <c r="E94" s="96">
        <v>0</v>
      </c>
      <c r="F94" s="91">
        <v>0</v>
      </c>
    </row>
    <row r="95" spans="2:6" ht="13.5" thickBot="1" x14ac:dyDescent="0.25">
      <c r="B95" s="272" t="s">
        <v>586</v>
      </c>
      <c r="C95" s="281"/>
      <c r="D95" s="281"/>
      <c r="E95" s="281"/>
      <c r="F95" s="115">
        <v>524244</v>
      </c>
    </row>
    <row r="96" spans="2:6" ht="13.5" thickBot="1" x14ac:dyDescent="0.25">
      <c r="B96" s="75" t="s">
        <v>467</v>
      </c>
      <c r="C96" s="96"/>
      <c r="D96" s="96"/>
      <c r="E96" s="96"/>
      <c r="F96" s="91">
        <v>430000</v>
      </c>
    </row>
    <row r="97" spans="2:6" ht="13.5" thickBot="1" x14ac:dyDescent="0.25">
      <c r="B97" s="75" t="s">
        <v>468</v>
      </c>
      <c r="C97" s="96"/>
      <c r="D97" s="96"/>
      <c r="E97" s="96"/>
      <c r="F97" s="91">
        <v>25737</v>
      </c>
    </row>
    <row r="98" spans="2:6" ht="13.5" thickBot="1" x14ac:dyDescent="0.25">
      <c r="B98" s="75" t="s">
        <v>469</v>
      </c>
      <c r="C98" s="96"/>
      <c r="D98" s="96"/>
      <c r="E98" s="96"/>
      <c r="F98" s="91">
        <v>39785</v>
      </c>
    </row>
    <row r="99" spans="2:6" ht="13.5" thickBot="1" x14ac:dyDescent="0.25">
      <c r="B99" s="75" t="s">
        <v>470</v>
      </c>
      <c r="C99" s="96"/>
      <c r="D99" s="96"/>
      <c r="E99" s="96"/>
      <c r="F99" s="91">
        <v>28722</v>
      </c>
    </row>
    <row r="100" spans="2:6" ht="13.5" thickBot="1" x14ac:dyDescent="0.25">
      <c r="B100" s="282" t="s">
        <v>471</v>
      </c>
      <c r="C100" s="283" t="s">
        <v>472</v>
      </c>
      <c r="D100" s="283" t="s">
        <v>473</v>
      </c>
      <c r="E100" s="283">
        <v>99736</v>
      </c>
      <c r="F100" s="284">
        <v>606068</v>
      </c>
    </row>
    <row r="102" spans="2:6" x14ac:dyDescent="0.2">
      <c r="B102" s="321" t="s">
        <v>585</v>
      </c>
    </row>
  </sheetData>
  <mergeCells count="28">
    <mergeCell ref="C82:C83"/>
    <mergeCell ref="D82:D83"/>
    <mergeCell ref="E82:E83"/>
    <mergeCell ref="F82:F83"/>
    <mergeCell ref="B2:F2"/>
    <mergeCell ref="B74:B75"/>
    <mergeCell ref="C74:C75"/>
    <mergeCell ref="D74:D75"/>
    <mergeCell ref="E74:E75"/>
    <mergeCell ref="B78:B79"/>
    <mergeCell ref="C78:C79"/>
    <mergeCell ref="D78:D79"/>
    <mergeCell ref="E78:E79"/>
    <mergeCell ref="B43:B44"/>
    <mergeCell ref="C43:C44"/>
    <mergeCell ref="D43:D44"/>
    <mergeCell ref="E43:E44"/>
    <mergeCell ref="B71:B72"/>
    <mergeCell ref="C71:C72"/>
    <mergeCell ref="D71:D72"/>
    <mergeCell ref="E71:E72"/>
    <mergeCell ref="C4:C5"/>
    <mergeCell ref="D4:D5"/>
    <mergeCell ref="E4:E5"/>
    <mergeCell ref="B33:B34"/>
    <mergeCell ref="C33:C34"/>
    <mergeCell ref="D33:D34"/>
    <mergeCell ref="E33:E34"/>
  </mergeCells>
  <pageMargins left="0.7" right="0.7" top="0.75" bottom="0.75" header="0.3" footer="0.3"/>
  <headerFooter>
    <oddFooter>&amp;L_x000D_&amp;1#&amp;"Calibri"&amp;10&amp;K000000 Interné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2:G97"/>
  <sheetViews>
    <sheetView workbookViewId="0">
      <selection activeCell="B90" sqref="B90"/>
    </sheetView>
  </sheetViews>
  <sheetFormatPr defaultColWidth="8.85546875" defaultRowHeight="12.75" x14ac:dyDescent="0.2"/>
  <cols>
    <col min="1" max="1" width="8.85546875" style="11"/>
    <col min="2" max="2" width="60.7109375" style="11" bestFit="1" customWidth="1"/>
    <col min="3" max="6" width="15.42578125" style="11" customWidth="1"/>
    <col min="7" max="16384" width="8.85546875" style="11"/>
  </cols>
  <sheetData>
    <row r="2" spans="2:7" ht="40.9" customHeight="1" x14ac:dyDescent="0.2">
      <c r="B2" s="323" t="s">
        <v>541</v>
      </c>
      <c r="C2" s="361"/>
      <c r="D2" s="361"/>
      <c r="E2" s="361"/>
      <c r="F2" s="361"/>
    </row>
    <row r="3" spans="2:7" ht="13.5" thickBot="1" x14ac:dyDescent="0.25"/>
    <row r="4" spans="2:7" ht="39" thickBot="1" x14ac:dyDescent="0.25">
      <c r="B4" s="24" t="s">
        <v>102</v>
      </c>
      <c r="C4" s="25" t="s">
        <v>474</v>
      </c>
      <c r="D4" s="25" t="s">
        <v>475</v>
      </c>
      <c r="E4" s="26" t="s">
        <v>476</v>
      </c>
      <c r="F4" s="27" t="s">
        <v>477</v>
      </c>
    </row>
    <row r="5" spans="2:7" x14ac:dyDescent="0.2">
      <c r="B5" s="28" t="s">
        <v>478</v>
      </c>
      <c r="C5" s="30">
        <f>SUM(C6:C6)</f>
        <v>52087</v>
      </c>
      <c r="D5" s="30">
        <f>SUM(D6:D6)</f>
        <v>52087</v>
      </c>
      <c r="E5" s="30">
        <f>SUM(E6:E6)</f>
        <v>0</v>
      </c>
      <c r="F5" s="31">
        <f>SUM(F6:F6)</f>
        <v>213</v>
      </c>
    </row>
    <row r="6" spans="2:7" x14ac:dyDescent="0.2">
      <c r="B6" s="12" t="s">
        <v>168</v>
      </c>
      <c r="C6" s="13">
        <v>52087</v>
      </c>
      <c r="D6" s="13">
        <v>52087</v>
      </c>
      <c r="E6" s="14">
        <f>D6-C6</f>
        <v>0</v>
      </c>
      <c r="F6" s="15">
        <v>213</v>
      </c>
    </row>
    <row r="7" spans="2:7" x14ac:dyDescent="0.2">
      <c r="B7" s="36" t="s">
        <v>6</v>
      </c>
      <c r="C7" s="19">
        <f>SUM(C8:C17)</f>
        <v>342899</v>
      </c>
      <c r="D7" s="19">
        <f>SUM(D8:D17)</f>
        <v>336649</v>
      </c>
      <c r="E7" s="19">
        <f>SUM(E8:E17)</f>
        <v>-6250</v>
      </c>
      <c r="F7" s="19">
        <f>SUM(F8:F17)</f>
        <v>0</v>
      </c>
    </row>
    <row r="8" spans="2:7" x14ac:dyDescent="0.2">
      <c r="B8" s="16" t="s">
        <v>318</v>
      </c>
      <c r="C8" s="14">
        <v>161180</v>
      </c>
      <c r="D8" s="14">
        <v>161180</v>
      </c>
      <c r="E8" s="14">
        <f t="shared" ref="E8:E17" si="0">D8-C8</f>
        <v>0</v>
      </c>
      <c r="F8" s="15">
        <v>0</v>
      </c>
    </row>
    <row r="9" spans="2:7" x14ac:dyDescent="0.2">
      <c r="B9" s="16" t="s">
        <v>172</v>
      </c>
      <c r="C9" s="14">
        <v>94267</v>
      </c>
      <c r="D9" s="14">
        <v>94267</v>
      </c>
      <c r="E9" s="14">
        <f t="shared" si="0"/>
        <v>0</v>
      </c>
      <c r="F9" s="15">
        <v>0</v>
      </c>
    </row>
    <row r="10" spans="2:7" x14ac:dyDescent="0.2">
      <c r="B10" s="16" t="s">
        <v>316</v>
      </c>
      <c r="C10" s="14">
        <v>24127</v>
      </c>
      <c r="D10" s="14">
        <v>24127</v>
      </c>
      <c r="E10" s="14">
        <f t="shared" si="0"/>
        <v>0</v>
      </c>
      <c r="F10" s="15">
        <v>0</v>
      </c>
      <c r="G10" s="43"/>
    </row>
    <row r="11" spans="2:7" x14ac:dyDescent="0.2">
      <c r="B11" s="16" t="s">
        <v>174</v>
      </c>
      <c r="C11" s="14">
        <v>22483</v>
      </c>
      <c r="D11" s="14">
        <v>22483</v>
      </c>
      <c r="E11" s="14">
        <f t="shared" si="0"/>
        <v>0</v>
      </c>
      <c r="F11" s="15">
        <v>0</v>
      </c>
    </row>
    <row r="12" spans="2:7" x14ac:dyDescent="0.2">
      <c r="B12" s="16" t="s">
        <v>479</v>
      </c>
      <c r="C12" s="14">
        <v>18442</v>
      </c>
      <c r="D12" s="14">
        <v>18442</v>
      </c>
      <c r="E12" s="14">
        <f t="shared" si="0"/>
        <v>0</v>
      </c>
      <c r="F12" s="15">
        <v>0</v>
      </c>
    </row>
    <row r="13" spans="2:7" x14ac:dyDescent="0.2">
      <c r="B13" s="16" t="s">
        <v>314</v>
      </c>
      <c r="C13" s="14">
        <v>9867</v>
      </c>
      <c r="D13" s="14">
        <v>9867</v>
      </c>
      <c r="E13" s="14">
        <f t="shared" si="0"/>
        <v>0</v>
      </c>
      <c r="F13" s="15">
        <v>0</v>
      </c>
    </row>
    <row r="14" spans="2:7" x14ac:dyDescent="0.2">
      <c r="B14" s="16" t="s">
        <v>173</v>
      </c>
      <c r="C14" s="14">
        <v>6250</v>
      </c>
      <c r="D14" s="14">
        <v>0</v>
      </c>
      <c r="E14" s="14">
        <f t="shared" si="0"/>
        <v>-6250</v>
      </c>
      <c r="F14" s="15">
        <v>0</v>
      </c>
    </row>
    <row r="15" spans="2:7" x14ac:dyDescent="0.2">
      <c r="B15" s="16" t="s">
        <v>322</v>
      </c>
      <c r="C15" s="14">
        <v>5669</v>
      </c>
      <c r="D15" s="14">
        <v>5669</v>
      </c>
      <c r="E15" s="14">
        <f>D15-C15</f>
        <v>0</v>
      </c>
      <c r="F15" s="15">
        <v>0</v>
      </c>
    </row>
    <row r="16" spans="2:7" x14ac:dyDescent="0.2">
      <c r="B16" s="16" t="s">
        <v>321</v>
      </c>
      <c r="C16" s="14">
        <v>589</v>
      </c>
      <c r="D16" s="14">
        <v>589</v>
      </c>
      <c r="E16" s="14">
        <f>D16-C16</f>
        <v>0</v>
      </c>
      <c r="F16" s="15">
        <v>0</v>
      </c>
    </row>
    <row r="17" spans="2:6" x14ac:dyDescent="0.2">
      <c r="B17" s="16" t="s">
        <v>480</v>
      </c>
      <c r="C17" s="14">
        <v>25</v>
      </c>
      <c r="D17" s="14">
        <v>25</v>
      </c>
      <c r="E17" s="14">
        <f t="shared" si="0"/>
        <v>0</v>
      </c>
      <c r="F17" s="15">
        <v>0</v>
      </c>
    </row>
    <row r="18" spans="2:6" x14ac:dyDescent="0.2">
      <c r="B18" s="36" t="s">
        <v>481</v>
      </c>
      <c r="C18" s="19">
        <f>SUM(C19)</f>
        <v>33301</v>
      </c>
      <c r="D18" s="19">
        <f>SUM(D19)</f>
        <v>33301</v>
      </c>
      <c r="E18" s="19">
        <f>SUM(E19)</f>
        <v>0</v>
      </c>
      <c r="F18" s="49">
        <f>SUM(F19)</f>
        <v>0</v>
      </c>
    </row>
    <row r="19" spans="2:6" x14ac:dyDescent="0.2">
      <c r="B19" s="12" t="s">
        <v>185</v>
      </c>
      <c r="C19" s="13">
        <v>33301</v>
      </c>
      <c r="D19" s="13">
        <v>33301</v>
      </c>
      <c r="E19" s="13">
        <v>0</v>
      </c>
      <c r="F19" s="17"/>
    </row>
    <row r="20" spans="2:6" x14ac:dyDescent="0.2">
      <c r="B20" s="36" t="s">
        <v>9</v>
      </c>
      <c r="C20" s="19">
        <f>SUM(C21:C32)</f>
        <v>1844937</v>
      </c>
      <c r="D20" s="19">
        <f>SUM(D21:D32)</f>
        <v>1969067</v>
      </c>
      <c r="E20" s="19">
        <f>SUM(E21:E32)</f>
        <v>124130</v>
      </c>
      <c r="F20" s="49">
        <f>SUM(F21:F32)</f>
        <v>6000</v>
      </c>
    </row>
    <row r="21" spans="2:6" x14ac:dyDescent="0.2">
      <c r="B21" s="16" t="s">
        <v>193</v>
      </c>
      <c r="C21" s="14">
        <v>231946</v>
      </c>
      <c r="D21" s="14">
        <v>245954</v>
      </c>
      <c r="E21" s="14">
        <f>D21-C21</f>
        <v>14008</v>
      </c>
      <c r="F21" s="15"/>
    </row>
    <row r="22" spans="2:6" x14ac:dyDescent="0.2">
      <c r="B22" s="16" t="s">
        <v>195</v>
      </c>
      <c r="C22" s="14">
        <v>36447</v>
      </c>
      <c r="D22" s="14">
        <v>36447</v>
      </c>
      <c r="E22" s="14">
        <f t="shared" ref="E22:E32" si="1">D22-C22</f>
        <v>0</v>
      </c>
      <c r="F22" s="15">
        <v>6000</v>
      </c>
    </row>
    <row r="23" spans="2:6" x14ac:dyDescent="0.2">
      <c r="B23" s="16" t="s">
        <v>421</v>
      </c>
      <c r="C23" s="14">
        <v>55166</v>
      </c>
      <c r="D23" s="14">
        <v>55996</v>
      </c>
      <c r="E23" s="14">
        <f t="shared" si="1"/>
        <v>830</v>
      </c>
      <c r="F23" s="15"/>
    </row>
    <row r="24" spans="2:6" x14ac:dyDescent="0.2">
      <c r="B24" s="16" t="s">
        <v>422</v>
      </c>
      <c r="C24" s="14">
        <v>28</v>
      </c>
      <c r="D24" s="14">
        <v>28</v>
      </c>
      <c r="E24" s="14">
        <f t="shared" si="1"/>
        <v>0</v>
      </c>
      <c r="F24" s="15"/>
    </row>
    <row r="25" spans="2:6" x14ac:dyDescent="0.2">
      <c r="B25" s="16" t="s">
        <v>400</v>
      </c>
      <c r="C25" s="14">
        <v>885062</v>
      </c>
      <c r="D25" s="14">
        <v>885062</v>
      </c>
      <c r="E25" s="14">
        <f t="shared" si="1"/>
        <v>0</v>
      </c>
      <c r="F25" s="15"/>
    </row>
    <row r="26" spans="2:6" x14ac:dyDescent="0.2">
      <c r="B26" s="16" t="s">
        <v>482</v>
      </c>
      <c r="C26" s="14" t="s">
        <v>483</v>
      </c>
      <c r="D26" s="14">
        <v>108117</v>
      </c>
      <c r="E26" s="14">
        <v>108117</v>
      </c>
      <c r="F26" s="15"/>
    </row>
    <row r="27" spans="2:6" x14ac:dyDescent="0.2">
      <c r="B27" s="16" t="s">
        <v>484</v>
      </c>
      <c r="C27" s="14" t="s">
        <v>483</v>
      </c>
      <c r="D27" s="14">
        <v>1175</v>
      </c>
      <c r="E27" s="14">
        <v>1175</v>
      </c>
      <c r="F27" s="15"/>
    </row>
    <row r="28" spans="2:6" x14ac:dyDescent="0.2">
      <c r="B28" s="16" t="s">
        <v>401</v>
      </c>
      <c r="C28" s="14">
        <v>417475</v>
      </c>
      <c r="D28" s="14">
        <v>417475</v>
      </c>
      <c r="E28" s="14">
        <f t="shared" si="1"/>
        <v>0</v>
      </c>
      <c r="F28" s="15"/>
    </row>
    <row r="29" spans="2:6" x14ac:dyDescent="0.2">
      <c r="B29" s="16" t="s">
        <v>402</v>
      </c>
      <c r="C29" s="14">
        <v>100454</v>
      </c>
      <c r="D29" s="14">
        <v>100454</v>
      </c>
      <c r="E29" s="14">
        <f t="shared" si="1"/>
        <v>0</v>
      </c>
      <c r="F29" s="15"/>
    </row>
    <row r="30" spans="2:6" x14ac:dyDescent="0.2">
      <c r="B30" s="16" t="s">
        <v>403</v>
      </c>
      <c r="C30" s="14">
        <v>59544</v>
      </c>
      <c r="D30" s="14">
        <v>59544</v>
      </c>
      <c r="E30" s="14">
        <f t="shared" si="1"/>
        <v>0</v>
      </c>
      <c r="F30" s="15"/>
    </row>
    <row r="31" spans="2:6" x14ac:dyDescent="0.2">
      <c r="B31" s="16" t="s">
        <v>404</v>
      </c>
      <c r="C31" s="14">
        <v>56925</v>
      </c>
      <c r="D31" s="14">
        <v>56925</v>
      </c>
      <c r="E31" s="14">
        <f t="shared" si="1"/>
        <v>0</v>
      </c>
      <c r="F31" s="15"/>
    </row>
    <row r="32" spans="2:6" x14ac:dyDescent="0.2">
      <c r="B32" s="16" t="s">
        <v>330</v>
      </c>
      <c r="C32" s="14">
        <v>1890</v>
      </c>
      <c r="D32" s="14">
        <v>1890</v>
      </c>
      <c r="E32" s="14">
        <f t="shared" si="1"/>
        <v>0</v>
      </c>
      <c r="F32" s="15"/>
    </row>
    <row r="33" spans="2:7" x14ac:dyDescent="0.2">
      <c r="B33" s="36" t="s">
        <v>203</v>
      </c>
      <c r="C33" s="19">
        <f>SUM(C34:C41)</f>
        <v>848883</v>
      </c>
      <c r="D33" s="19">
        <f>SUM(D34:D41)</f>
        <v>842139</v>
      </c>
      <c r="E33" s="19">
        <f>SUM(E34:E41)</f>
        <v>-6744</v>
      </c>
      <c r="F33" s="49">
        <f>SUM(F34:F41)</f>
        <v>5000</v>
      </c>
    </row>
    <row r="34" spans="2:7" x14ac:dyDescent="0.2">
      <c r="B34" s="12" t="s">
        <v>332</v>
      </c>
      <c r="C34" s="13">
        <v>742143</v>
      </c>
      <c r="D34" s="13">
        <v>742465</v>
      </c>
      <c r="E34" s="13">
        <f>D34-C34</f>
        <v>322</v>
      </c>
      <c r="F34" s="17">
        <v>5000</v>
      </c>
    </row>
    <row r="35" spans="2:7" x14ac:dyDescent="0.2">
      <c r="B35" s="12" t="s">
        <v>333</v>
      </c>
      <c r="C35" s="13">
        <v>27625</v>
      </c>
      <c r="D35" s="13">
        <v>26577</v>
      </c>
      <c r="E35" s="13">
        <f t="shared" ref="E35:E41" si="2">D35-C35</f>
        <v>-1048</v>
      </c>
      <c r="F35" s="17"/>
    </row>
    <row r="36" spans="2:7" x14ac:dyDescent="0.2">
      <c r="B36" s="12" t="s">
        <v>334</v>
      </c>
      <c r="C36" s="13">
        <v>2189</v>
      </c>
      <c r="D36" s="13">
        <v>2189</v>
      </c>
      <c r="E36" s="13">
        <f t="shared" si="2"/>
        <v>0</v>
      </c>
      <c r="F36" s="17"/>
      <c r="G36" s="43"/>
    </row>
    <row r="37" spans="2:7" x14ac:dyDescent="0.2">
      <c r="B37" s="12" t="s">
        <v>335</v>
      </c>
      <c r="C37" s="13">
        <v>2778</v>
      </c>
      <c r="D37" s="13">
        <v>2778</v>
      </c>
      <c r="E37" s="13">
        <f t="shared" si="2"/>
        <v>0</v>
      </c>
      <c r="F37" s="17"/>
    </row>
    <row r="38" spans="2:7" x14ac:dyDescent="0.2">
      <c r="B38" s="12" t="s">
        <v>485</v>
      </c>
      <c r="C38" s="13">
        <v>43215</v>
      </c>
      <c r="D38" s="13">
        <v>37655</v>
      </c>
      <c r="E38" s="13">
        <f t="shared" si="2"/>
        <v>-5560</v>
      </c>
      <c r="F38" s="17"/>
    </row>
    <row r="39" spans="2:7" x14ac:dyDescent="0.2">
      <c r="B39" s="12" t="s">
        <v>337</v>
      </c>
      <c r="C39" s="13">
        <v>24369</v>
      </c>
      <c r="D39" s="13">
        <v>23952</v>
      </c>
      <c r="E39" s="13">
        <f t="shared" si="2"/>
        <v>-417</v>
      </c>
      <c r="F39" s="17"/>
    </row>
    <row r="40" spans="2:7" x14ac:dyDescent="0.2">
      <c r="B40" s="12" t="s">
        <v>338</v>
      </c>
      <c r="C40" s="13">
        <v>4286</v>
      </c>
      <c r="D40" s="13">
        <v>4286</v>
      </c>
      <c r="E40" s="13">
        <f t="shared" si="2"/>
        <v>0</v>
      </c>
      <c r="F40" s="17"/>
    </row>
    <row r="41" spans="2:7" x14ac:dyDescent="0.2">
      <c r="B41" s="12" t="s">
        <v>339</v>
      </c>
      <c r="C41" s="13">
        <v>2278</v>
      </c>
      <c r="D41" s="13">
        <v>2237</v>
      </c>
      <c r="E41" s="13">
        <f t="shared" si="2"/>
        <v>-41</v>
      </c>
      <c r="F41" s="17"/>
    </row>
    <row r="42" spans="2:7" x14ac:dyDescent="0.2">
      <c r="B42" s="36" t="s">
        <v>486</v>
      </c>
      <c r="C42" s="19">
        <f>SUM(C43:C59)</f>
        <v>6084396</v>
      </c>
      <c r="D42" s="19">
        <f>SUM(D43:D59)</f>
        <v>5976279</v>
      </c>
      <c r="E42" s="19">
        <f>SUM(E43:E59)</f>
        <v>-108117</v>
      </c>
      <c r="F42" s="49">
        <f>SUM(F43:F59)</f>
        <v>597.20000000000005</v>
      </c>
    </row>
    <row r="43" spans="2:7" x14ac:dyDescent="0.2">
      <c r="B43" s="16" t="s">
        <v>16</v>
      </c>
      <c r="C43" s="14">
        <v>401646</v>
      </c>
      <c r="D43" s="14">
        <v>401646</v>
      </c>
      <c r="E43" s="14">
        <f>D43-C43</f>
        <v>0</v>
      </c>
      <c r="F43" s="15"/>
    </row>
    <row r="44" spans="2:7" x14ac:dyDescent="0.2">
      <c r="B44" s="16" t="s">
        <v>426</v>
      </c>
      <c r="C44" s="14">
        <v>212441</v>
      </c>
      <c r="D44" s="14">
        <v>212441</v>
      </c>
      <c r="E44" s="14">
        <f t="shared" ref="E44:E59" si="3">D44-C44</f>
        <v>0</v>
      </c>
      <c r="F44" s="15"/>
    </row>
    <row r="45" spans="2:7" x14ac:dyDescent="0.2">
      <c r="B45" s="16" t="s">
        <v>17</v>
      </c>
      <c r="C45" s="13">
        <v>214300</v>
      </c>
      <c r="D45" s="13">
        <v>214300</v>
      </c>
      <c r="E45" s="14">
        <f t="shared" si="3"/>
        <v>0</v>
      </c>
      <c r="F45" s="17"/>
    </row>
    <row r="46" spans="2:7" x14ac:dyDescent="0.2">
      <c r="B46" s="16" t="s">
        <v>63</v>
      </c>
      <c r="C46" s="13">
        <v>3384085</v>
      </c>
      <c r="D46" s="13">
        <v>3391298</v>
      </c>
      <c r="E46" s="14">
        <f>D46-C46</f>
        <v>7213</v>
      </c>
      <c r="F46" s="17"/>
    </row>
    <row r="47" spans="2:7" x14ac:dyDescent="0.2">
      <c r="B47" s="16" t="s">
        <v>86</v>
      </c>
      <c r="C47" s="13">
        <v>7213</v>
      </c>
      <c r="D47" s="13">
        <v>0</v>
      </c>
      <c r="E47" s="14">
        <f t="shared" si="3"/>
        <v>-7213</v>
      </c>
      <c r="F47" s="17"/>
    </row>
    <row r="48" spans="2:7" x14ac:dyDescent="0.2">
      <c r="B48" s="16" t="s">
        <v>85</v>
      </c>
      <c r="C48" s="13">
        <v>564297</v>
      </c>
      <c r="D48" s="13">
        <v>564297</v>
      </c>
      <c r="E48" s="14">
        <f t="shared" si="3"/>
        <v>0</v>
      </c>
      <c r="F48" s="17"/>
    </row>
    <row r="49" spans="2:6" x14ac:dyDescent="0.2">
      <c r="B49" s="16" t="s">
        <v>68</v>
      </c>
      <c r="C49" s="13">
        <v>1424</v>
      </c>
      <c r="D49" s="13">
        <v>1424</v>
      </c>
      <c r="E49" s="14">
        <f t="shared" si="3"/>
        <v>0</v>
      </c>
      <c r="F49" s="17">
        <v>20</v>
      </c>
    </row>
    <row r="50" spans="2:6" x14ac:dyDescent="0.2">
      <c r="B50" s="16" t="s">
        <v>18</v>
      </c>
      <c r="C50" s="13">
        <v>3181</v>
      </c>
      <c r="D50" s="13">
        <v>3181</v>
      </c>
      <c r="E50" s="14">
        <f t="shared" si="3"/>
        <v>0</v>
      </c>
      <c r="F50" s="17"/>
    </row>
    <row r="51" spans="2:6" x14ac:dyDescent="0.2">
      <c r="B51" s="16" t="s">
        <v>64</v>
      </c>
      <c r="C51" s="13">
        <v>19356</v>
      </c>
      <c r="D51" s="13">
        <v>19356</v>
      </c>
      <c r="E51" s="14">
        <f t="shared" si="3"/>
        <v>0</v>
      </c>
      <c r="F51" s="17"/>
    </row>
    <row r="52" spans="2:6" x14ac:dyDescent="0.2">
      <c r="B52" s="16" t="s">
        <v>215</v>
      </c>
      <c r="C52" s="13">
        <v>292428</v>
      </c>
      <c r="D52" s="13">
        <v>292428</v>
      </c>
      <c r="E52" s="14">
        <f t="shared" si="3"/>
        <v>0</v>
      </c>
      <c r="F52" s="17"/>
    </row>
    <row r="53" spans="2:6" x14ac:dyDescent="0.2">
      <c r="B53" s="16" t="s">
        <v>62</v>
      </c>
      <c r="C53" s="13">
        <v>10588</v>
      </c>
      <c r="D53" s="13">
        <v>10588</v>
      </c>
      <c r="E53" s="14">
        <f t="shared" si="3"/>
        <v>0</v>
      </c>
      <c r="F53" s="17">
        <v>570</v>
      </c>
    </row>
    <row r="54" spans="2:6" x14ac:dyDescent="0.2">
      <c r="B54" s="16" t="s">
        <v>65</v>
      </c>
      <c r="C54" s="13">
        <v>5035</v>
      </c>
      <c r="D54" s="13">
        <v>5035</v>
      </c>
      <c r="E54" s="14">
        <f t="shared" si="3"/>
        <v>0</v>
      </c>
      <c r="F54" s="17"/>
    </row>
    <row r="55" spans="2:6" x14ac:dyDescent="0.2">
      <c r="B55" s="16" t="s">
        <v>221</v>
      </c>
      <c r="C55" s="13">
        <v>5183</v>
      </c>
      <c r="D55" s="13">
        <v>5183</v>
      </c>
      <c r="E55" s="14">
        <f t="shared" si="3"/>
        <v>0</v>
      </c>
      <c r="F55" s="17"/>
    </row>
    <row r="56" spans="2:6" x14ac:dyDescent="0.2">
      <c r="B56" s="16" t="s">
        <v>487</v>
      </c>
      <c r="C56" s="13">
        <v>111</v>
      </c>
      <c r="D56" s="13">
        <v>111</v>
      </c>
      <c r="E56" s="14">
        <f t="shared" si="3"/>
        <v>0</v>
      </c>
      <c r="F56" s="17">
        <v>7.2</v>
      </c>
    </row>
    <row r="57" spans="2:6" x14ac:dyDescent="0.2">
      <c r="B57" s="16" t="s">
        <v>355</v>
      </c>
      <c r="C57" s="13">
        <v>54821</v>
      </c>
      <c r="D57" s="13">
        <v>54821</v>
      </c>
      <c r="E57" s="14">
        <f t="shared" si="3"/>
        <v>0</v>
      </c>
      <c r="F57" s="17"/>
    </row>
    <row r="58" spans="2:6" x14ac:dyDescent="0.2">
      <c r="B58" s="16" t="s">
        <v>356</v>
      </c>
      <c r="C58" s="13">
        <v>800170</v>
      </c>
      <c r="D58" s="13">
        <v>800170</v>
      </c>
      <c r="E58" s="14">
        <f t="shared" si="3"/>
        <v>0</v>
      </c>
      <c r="F58" s="17"/>
    </row>
    <row r="59" spans="2:6" x14ac:dyDescent="0.2">
      <c r="B59" s="16" t="s">
        <v>446</v>
      </c>
      <c r="C59" s="13">
        <v>108117</v>
      </c>
      <c r="D59" s="13">
        <v>0</v>
      </c>
      <c r="E59" s="14">
        <f t="shared" si="3"/>
        <v>-108117</v>
      </c>
      <c r="F59" s="17"/>
    </row>
    <row r="60" spans="2:6" x14ac:dyDescent="0.2">
      <c r="B60" s="36" t="s">
        <v>20</v>
      </c>
      <c r="C60" s="19">
        <f>SUM(C61:C65)</f>
        <v>174299</v>
      </c>
      <c r="D60" s="19">
        <f>SUM(D61:D65)</f>
        <v>174299</v>
      </c>
      <c r="E60" s="19">
        <f t="shared" ref="E60:E66" si="4">D60-C60</f>
        <v>0</v>
      </c>
      <c r="F60" s="49">
        <f>SUM(F61:F65)</f>
        <v>0</v>
      </c>
    </row>
    <row r="61" spans="2:6" x14ac:dyDescent="0.2">
      <c r="B61" s="16" t="s">
        <v>359</v>
      </c>
      <c r="C61" s="13">
        <v>20222</v>
      </c>
      <c r="D61" s="13">
        <v>20222</v>
      </c>
      <c r="E61" s="13">
        <f t="shared" si="4"/>
        <v>0</v>
      </c>
      <c r="F61" s="17"/>
    </row>
    <row r="62" spans="2:6" x14ac:dyDescent="0.2">
      <c r="B62" s="16" t="s">
        <v>427</v>
      </c>
      <c r="C62" s="13">
        <v>18241</v>
      </c>
      <c r="D62" s="13">
        <v>18241</v>
      </c>
      <c r="E62" s="13">
        <f t="shared" si="4"/>
        <v>0</v>
      </c>
      <c r="F62" s="17"/>
    </row>
    <row r="63" spans="2:6" x14ac:dyDescent="0.2">
      <c r="B63" s="16" t="s">
        <v>239</v>
      </c>
      <c r="C63" s="13">
        <v>73778</v>
      </c>
      <c r="D63" s="13">
        <v>73778</v>
      </c>
      <c r="E63" s="13">
        <f t="shared" si="4"/>
        <v>0</v>
      </c>
      <c r="F63" s="17"/>
    </row>
    <row r="64" spans="2:6" x14ac:dyDescent="0.2">
      <c r="B64" s="16" t="s">
        <v>363</v>
      </c>
      <c r="C64" s="13">
        <v>41151</v>
      </c>
      <c r="D64" s="13">
        <v>41151</v>
      </c>
      <c r="E64" s="13">
        <f t="shared" si="4"/>
        <v>0</v>
      </c>
      <c r="F64" s="17"/>
    </row>
    <row r="65" spans="2:6" x14ac:dyDescent="0.2">
      <c r="B65" s="16" t="s">
        <v>365</v>
      </c>
      <c r="C65" s="13">
        <v>20907</v>
      </c>
      <c r="D65" s="13">
        <v>20907</v>
      </c>
      <c r="E65" s="13">
        <f t="shared" si="4"/>
        <v>0</v>
      </c>
      <c r="F65" s="17"/>
    </row>
    <row r="66" spans="2:6" x14ac:dyDescent="0.2">
      <c r="B66" s="36" t="s">
        <v>27</v>
      </c>
      <c r="C66" s="19">
        <f>SUM(C67:C68)</f>
        <v>57785</v>
      </c>
      <c r="D66" s="19">
        <f>SUM(D67:D69)</f>
        <v>64035</v>
      </c>
      <c r="E66" s="19">
        <f t="shared" si="4"/>
        <v>6250</v>
      </c>
      <c r="F66" s="49">
        <f>SUM(F67:F68)</f>
        <v>0</v>
      </c>
    </row>
    <row r="67" spans="2:6" x14ac:dyDescent="0.2">
      <c r="B67" s="16" t="s">
        <v>488</v>
      </c>
      <c r="C67" s="13">
        <v>41151</v>
      </c>
      <c r="D67" s="13">
        <v>41151</v>
      </c>
      <c r="E67" s="13">
        <v>0</v>
      </c>
      <c r="F67" s="17"/>
    </row>
    <row r="68" spans="2:6" x14ac:dyDescent="0.2">
      <c r="B68" s="16" t="s">
        <v>489</v>
      </c>
      <c r="C68" s="13">
        <v>16634</v>
      </c>
      <c r="D68" s="13">
        <v>16634</v>
      </c>
      <c r="E68" s="13">
        <v>0</v>
      </c>
      <c r="F68" s="17"/>
    </row>
    <row r="69" spans="2:6" x14ac:dyDescent="0.2">
      <c r="B69" s="16" t="s">
        <v>490</v>
      </c>
      <c r="C69" s="13" t="s">
        <v>483</v>
      </c>
      <c r="D69" s="13">
        <v>6250</v>
      </c>
      <c r="E69" s="13">
        <v>6250</v>
      </c>
      <c r="F69" s="17"/>
    </row>
    <row r="70" spans="2:6" x14ac:dyDescent="0.2">
      <c r="B70" s="36" t="s">
        <v>158</v>
      </c>
      <c r="C70" s="19">
        <f>SUM(C71)</f>
        <v>2049</v>
      </c>
      <c r="D70" s="19">
        <f>SUM(D71)</f>
        <v>2049</v>
      </c>
      <c r="E70" s="19">
        <f>SUM(E71)</f>
        <v>0</v>
      </c>
      <c r="F70" s="49">
        <f>SUM(F71)</f>
        <v>62.9</v>
      </c>
    </row>
    <row r="71" spans="2:6" x14ac:dyDescent="0.2">
      <c r="B71" s="16" t="s">
        <v>491</v>
      </c>
      <c r="C71" s="13">
        <v>2049</v>
      </c>
      <c r="D71" s="13">
        <v>2049</v>
      </c>
      <c r="E71" s="18">
        <v>0</v>
      </c>
      <c r="F71" s="17">
        <v>62.9</v>
      </c>
    </row>
    <row r="72" spans="2:6" x14ac:dyDescent="0.2">
      <c r="B72" s="36" t="s">
        <v>546</v>
      </c>
      <c r="C72" s="19">
        <f>SUM(C73:C77)</f>
        <v>1222979</v>
      </c>
      <c r="D72" s="19">
        <f>SUM(D73:D77)</f>
        <v>1222979</v>
      </c>
      <c r="E72" s="19">
        <f>SUM(E73:E77)</f>
        <v>0</v>
      </c>
      <c r="F72" s="49">
        <f>SUM(F73:F77)</f>
        <v>200</v>
      </c>
    </row>
    <row r="73" spans="2:6" x14ac:dyDescent="0.2">
      <c r="B73" s="16" t="s">
        <v>373</v>
      </c>
      <c r="C73" s="13">
        <v>890744</v>
      </c>
      <c r="D73" s="13">
        <v>890744</v>
      </c>
      <c r="E73" s="13">
        <f>D73-C73</f>
        <v>0</v>
      </c>
      <c r="F73" s="17"/>
    </row>
    <row r="74" spans="2:6" x14ac:dyDescent="0.2">
      <c r="B74" s="16" t="s">
        <v>492</v>
      </c>
      <c r="C74" s="13">
        <v>307407</v>
      </c>
      <c r="D74" s="13">
        <v>307407</v>
      </c>
      <c r="E74" s="13">
        <f>D74-C74</f>
        <v>0</v>
      </c>
      <c r="F74" s="17">
        <v>200</v>
      </c>
    </row>
    <row r="75" spans="2:6" x14ac:dyDescent="0.2">
      <c r="B75" s="36" t="s">
        <v>160</v>
      </c>
      <c r="C75" s="19">
        <f>SUM(C76:C77)</f>
        <v>12414</v>
      </c>
      <c r="D75" s="19">
        <f>SUM(D76:D77)</f>
        <v>12414</v>
      </c>
      <c r="E75" s="19">
        <f>SUM(E76:E77)</f>
        <v>0</v>
      </c>
      <c r="F75" s="19">
        <f>SUM(F76:F77)</f>
        <v>0</v>
      </c>
    </row>
    <row r="76" spans="2:6" x14ac:dyDescent="0.2">
      <c r="B76" s="16" t="s">
        <v>375</v>
      </c>
      <c r="C76" s="13">
        <v>9620</v>
      </c>
      <c r="D76" s="13">
        <v>9620</v>
      </c>
      <c r="E76" s="13">
        <v>0</v>
      </c>
      <c r="F76" s="17">
        <v>0</v>
      </c>
    </row>
    <row r="77" spans="2:6" x14ac:dyDescent="0.2">
      <c r="B77" s="16" t="s">
        <v>253</v>
      </c>
      <c r="C77" s="13">
        <v>2794</v>
      </c>
      <c r="D77" s="13">
        <v>2794</v>
      </c>
      <c r="E77" s="13">
        <f>D77-C77</f>
        <v>0</v>
      </c>
      <c r="F77" s="17">
        <v>0</v>
      </c>
    </row>
    <row r="78" spans="2:6" x14ac:dyDescent="0.2">
      <c r="B78" s="36" t="s">
        <v>493</v>
      </c>
      <c r="C78" s="19">
        <f>SUM(C79:C80)</f>
        <v>2858</v>
      </c>
      <c r="D78" s="19">
        <f>SUM(D79:D80)</f>
        <v>2858</v>
      </c>
      <c r="E78" s="19">
        <f>SUM(E79:E80)</f>
        <v>0</v>
      </c>
      <c r="F78" s="49">
        <f>SUM(F79:F80)</f>
        <v>0</v>
      </c>
    </row>
    <row r="79" spans="2:6" x14ac:dyDescent="0.2">
      <c r="B79" s="16" t="s">
        <v>47</v>
      </c>
      <c r="C79" s="13">
        <v>294</v>
      </c>
      <c r="D79" s="13">
        <v>294</v>
      </c>
      <c r="E79" s="13">
        <v>0</v>
      </c>
      <c r="F79" s="17">
        <v>0</v>
      </c>
    </row>
    <row r="80" spans="2:6" x14ac:dyDescent="0.2">
      <c r="B80" s="16" t="s">
        <v>376</v>
      </c>
      <c r="C80" s="13">
        <v>2564</v>
      </c>
      <c r="D80" s="13">
        <v>2564</v>
      </c>
      <c r="E80" s="13">
        <v>0</v>
      </c>
      <c r="F80" s="17">
        <v>0</v>
      </c>
    </row>
    <row r="81" spans="2:6" x14ac:dyDescent="0.2">
      <c r="B81" s="36" t="s">
        <v>4</v>
      </c>
      <c r="C81" s="19">
        <f>SUM(C82:C94)</f>
        <v>373358</v>
      </c>
      <c r="D81" s="19">
        <f>SUM(D82:D94)</f>
        <v>373369</v>
      </c>
      <c r="E81" s="19">
        <f>SUM(E82:E94)</f>
        <v>11</v>
      </c>
      <c r="F81" s="49">
        <f>SUM(F82:F94)</f>
        <v>794554</v>
      </c>
    </row>
    <row r="82" spans="2:6" x14ac:dyDescent="0.2">
      <c r="B82" s="12" t="s">
        <v>494</v>
      </c>
      <c r="C82" s="13">
        <v>365</v>
      </c>
      <c r="D82" s="13">
        <v>365</v>
      </c>
      <c r="E82" s="13">
        <f>D82-C82</f>
        <v>0</v>
      </c>
      <c r="F82" s="17">
        <v>6000</v>
      </c>
    </row>
    <row r="83" spans="2:6" x14ac:dyDescent="0.2">
      <c r="B83" s="12" t="s">
        <v>495</v>
      </c>
      <c r="C83" s="13">
        <v>130000</v>
      </c>
      <c r="D83" s="13">
        <v>130000</v>
      </c>
      <c r="E83" s="13">
        <f t="shared" ref="E83:E89" si="5">D83-C83</f>
        <v>0</v>
      </c>
      <c r="F83" s="17">
        <v>2350</v>
      </c>
    </row>
    <row r="84" spans="2:6" x14ac:dyDescent="0.2">
      <c r="B84" s="12" t="s">
        <v>496</v>
      </c>
      <c r="C84" s="13">
        <v>1660</v>
      </c>
      <c r="D84" s="13">
        <v>1660</v>
      </c>
      <c r="E84" s="13">
        <f t="shared" si="5"/>
        <v>0</v>
      </c>
      <c r="F84" s="17">
        <v>1742</v>
      </c>
    </row>
    <row r="85" spans="2:6" x14ac:dyDescent="0.2">
      <c r="B85" s="12" t="s">
        <v>383</v>
      </c>
      <c r="C85" s="13">
        <v>100000</v>
      </c>
      <c r="D85" s="13">
        <v>100000</v>
      </c>
      <c r="E85" s="13">
        <f t="shared" si="5"/>
        <v>0</v>
      </c>
      <c r="F85" s="17">
        <v>200</v>
      </c>
    </row>
    <row r="86" spans="2:6" x14ac:dyDescent="0.2">
      <c r="B86" s="12" t="s">
        <v>385</v>
      </c>
      <c r="C86" s="13">
        <v>33</v>
      </c>
      <c r="D86" s="13">
        <v>0</v>
      </c>
      <c r="E86" s="13">
        <f t="shared" si="5"/>
        <v>-33</v>
      </c>
      <c r="F86" s="17"/>
    </row>
    <row r="87" spans="2:6" x14ac:dyDescent="0.2">
      <c r="B87" s="12" t="s">
        <v>497</v>
      </c>
      <c r="C87" s="13">
        <v>105000</v>
      </c>
      <c r="D87" s="13">
        <v>105000</v>
      </c>
      <c r="E87" s="13">
        <f t="shared" si="5"/>
        <v>0</v>
      </c>
      <c r="F87" s="17">
        <v>59000</v>
      </c>
    </row>
    <row r="88" spans="2:6" x14ac:dyDescent="0.2">
      <c r="B88" s="12" t="s">
        <v>388</v>
      </c>
      <c r="C88" s="13">
        <v>15400</v>
      </c>
      <c r="D88" s="13">
        <v>15400</v>
      </c>
      <c r="E88" s="13">
        <f t="shared" si="5"/>
        <v>0</v>
      </c>
      <c r="F88" s="17"/>
    </row>
    <row r="89" spans="2:6" x14ac:dyDescent="0.2">
      <c r="B89" s="12" t="s">
        <v>466</v>
      </c>
      <c r="C89" s="13">
        <v>20900</v>
      </c>
      <c r="D89" s="13">
        <v>20944</v>
      </c>
      <c r="E89" s="13">
        <f t="shared" si="5"/>
        <v>44</v>
      </c>
      <c r="F89" s="17"/>
    </row>
    <row r="90" spans="2:6" x14ac:dyDescent="0.2">
      <c r="B90" s="36" t="s">
        <v>584</v>
      </c>
      <c r="C90" s="280"/>
      <c r="D90" s="280"/>
      <c r="E90" s="280"/>
      <c r="F90" s="59">
        <f>SUM(F91:F94)</f>
        <v>362631</v>
      </c>
    </row>
    <row r="91" spans="2:6" x14ac:dyDescent="0.2">
      <c r="B91" s="12" t="s">
        <v>467</v>
      </c>
      <c r="C91" s="13" t="s">
        <v>483</v>
      </c>
      <c r="D91" s="13" t="s">
        <v>483</v>
      </c>
      <c r="E91" s="13" t="s">
        <v>483</v>
      </c>
      <c r="F91" s="17">
        <v>300000</v>
      </c>
    </row>
    <row r="92" spans="2:6" x14ac:dyDescent="0.2">
      <c r="B92" s="12" t="s">
        <v>468</v>
      </c>
      <c r="C92" s="13" t="s">
        <v>483</v>
      </c>
      <c r="D92" s="13" t="s">
        <v>483</v>
      </c>
      <c r="E92" s="13" t="s">
        <v>483</v>
      </c>
      <c r="F92" s="17">
        <v>35950</v>
      </c>
    </row>
    <row r="93" spans="2:6" x14ac:dyDescent="0.2">
      <c r="B93" s="12" t="s">
        <v>469</v>
      </c>
      <c r="C93" s="13" t="s">
        <v>483</v>
      </c>
      <c r="D93" s="13" t="s">
        <v>483</v>
      </c>
      <c r="E93" s="13" t="s">
        <v>483</v>
      </c>
      <c r="F93" s="17">
        <v>3270</v>
      </c>
    </row>
    <row r="94" spans="2:6" ht="13.5" thickBot="1" x14ac:dyDescent="0.25">
      <c r="B94" s="20" t="s">
        <v>470</v>
      </c>
      <c r="C94" s="21" t="s">
        <v>483</v>
      </c>
      <c r="D94" s="21" t="s">
        <v>483</v>
      </c>
      <c r="E94" s="21" t="s">
        <v>483</v>
      </c>
      <c r="F94" s="22">
        <v>23411</v>
      </c>
    </row>
    <row r="95" spans="2:6" ht="14.25" thickTop="1" thickBot="1" x14ac:dyDescent="0.25">
      <c r="B95" s="66" t="s">
        <v>498</v>
      </c>
      <c r="C95" s="68">
        <f>C5+C7+C18+C20+C33+C42+C60+C66+C70+C72+C78+C81</f>
        <v>11039831</v>
      </c>
      <c r="D95" s="68">
        <f>D5+D7+D18+D20+D33+D42+D60+D66+D70+D72+D78+D81</f>
        <v>11049111</v>
      </c>
      <c r="E95" s="68">
        <f>D95-C95</f>
        <v>9280</v>
      </c>
      <c r="F95" s="68">
        <f>F81+F78+F75+F72+F70+F66+F60+F42+F33+F20+F18+F7+F5+F90</f>
        <v>1169258.1000000001</v>
      </c>
    </row>
    <row r="96" spans="2:6" x14ac:dyDescent="0.2">
      <c r="D96" s="23"/>
      <c r="E96" s="43"/>
    </row>
    <row r="97" spans="2:2" x14ac:dyDescent="0.2">
      <c r="B97" s="321" t="s">
        <v>585</v>
      </c>
    </row>
  </sheetData>
  <mergeCells count="1">
    <mergeCell ref="B2:F2"/>
  </mergeCells>
  <pageMargins left="0.7" right="0.7" top="0.75" bottom="0.75" header="0.3" footer="0.3"/>
  <headerFooter>
    <oddFooter>&amp;L_x000D_&amp;1#&amp;"Calibri"&amp;10&amp;K000000 Interné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2:G96"/>
  <sheetViews>
    <sheetView workbookViewId="0">
      <selection activeCell="B89" sqref="B89"/>
    </sheetView>
  </sheetViews>
  <sheetFormatPr defaultColWidth="8.85546875" defaultRowHeight="12.75" x14ac:dyDescent="0.2"/>
  <cols>
    <col min="1" max="1" width="8.85546875" style="11"/>
    <col min="2" max="2" width="59" style="11" bestFit="1" customWidth="1"/>
    <col min="3" max="3" width="14.140625" style="11" customWidth="1"/>
    <col min="4" max="5" width="13.28515625" style="11" customWidth="1"/>
    <col min="6" max="6" width="14.7109375" style="11" customWidth="1"/>
    <col min="7" max="7" width="18.140625" style="11" customWidth="1"/>
    <col min="8" max="16384" width="8.85546875" style="11"/>
  </cols>
  <sheetData>
    <row r="2" spans="2:7" ht="40.9" customHeight="1" x14ac:dyDescent="0.2">
      <c r="B2" s="323" t="s">
        <v>542</v>
      </c>
      <c r="C2" s="361"/>
      <c r="D2" s="361"/>
      <c r="E2" s="361"/>
      <c r="F2" s="361"/>
      <c r="G2" s="362"/>
    </row>
    <row r="3" spans="2:7" ht="13.5" thickBot="1" x14ac:dyDescent="0.25"/>
    <row r="4" spans="2:7" ht="26.25" thickBot="1" x14ac:dyDescent="0.25">
      <c r="B4" s="24" t="s">
        <v>102</v>
      </c>
      <c r="C4" s="25" t="s">
        <v>499</v>
      </c>
      <c r="D4" s="25" t="s">
        <v>475</v>
      </c>
      <c r="E4" s="25" t="s">
        <v>500</v>
      </c>
      <c r="F4" s="26" t="s">
        <v>476</v>
      </c>
      <c r="G4" s="27" t="s">
        <v>501</v>
      </c>
    </row>
    <row r="5" spans="2:7" x14ac:dyDescent="0.2">
      <c r="B5" s="28" t="s">
        <v>478</v>
      </c>
      <c r="C5" s="29"/>
      <c r="D5" s="30">
        <f>SUM(D6:D6)</f>
        <v>52087</v>
      </c>
      <c r="E5" s="30">
        <f>SUM(E6:E6)</f>
        <v>52087</v>
      </c>
      <c r="F5" s="30">
        <f>SUM(F6:F6)</f>
        <v>0</v>
      </c>
      <c r="G5" s="31">
        <f>SUM(G6:G6)</f>
        <v>217</v>
      </c>
    </row>
    <row r="6" spans="2:7" x14ac:dyDescent="0.2">
      <c r="B6" s="210" t="s">
        <v>168</v>
      </c>
      <c r="C6" s="211" t="s">
        <v>502</v>
      </c>
      <c r="D6" s="212">
        <v>52087</v>
      </c>
      <c r="E6" s="212">
        <v>52087</v>
      </c>
      <c r="F6" s="213">
        <f>E6-D6</f>
        <v>0</v>
      </c>
      <c r="G6" s="214">
        <v>217</v>
      </c>
    </row>
    <row r="7" spans="2:7" x14ac:dyDescent="0.2">
      <c r="B7" s="36" t="s">
        <v>6</v>
      </c>
      <c r="C7" s="40"/>
      <c r="D7" s="19">
        <f>SUM(D8:D17)</f>
        <v>336649</v>
      </c>
      <c r="E7" s="19">
        <f>SUM(E8:E17)</f>
        <v>336677</v>
      </c>
      <c r="F7" s="19">
        <f>SUM(F8:F17)</f>
        <v>28</v>
      </c>
      <c r="G7" s="19">
        <f>SUM(G9:G17)</f>
        <v>0</v>
      </c>
    </row>
    <row r="8" spans="2:7" x14ac:dyDescent="0.2">
      <c r="B8" s="215" t="s">
        <v>480</v>
      </c>
      <c r="C8" s="211" t="s">
        <v>502</v>
      </c>
      <c r="D8" s="213">
        <v>25</v>
      </c>
      <c r="E8" s="213">
        <v>25</v>
      </c>
      <c r="F8" s="213">
        <f t="shared" ref="F8:F15" si="0">E8-D8</f>
        <v>0</v>
      </c>
      <c r="G8" s="214">
        <v>0</v>
      </c>
    </row>
    <row r="9" spans="2:7" x14ac:dyDescent="0.2">
      <c r="B9" s="215" t="s">
        <v>318</v>
      </c>
      <c r="C9" s="211" t="s">
        <v>502</v>
      </c>
      <c r="D9" s="213">
        <v>161180</v>
      </c>
      <c r="E9" s="213">
        <v>161180</v>
      </c>
      <c r="F9" s="213">
        <f t="shared" si="0"/>
        <v>0</v>
      </c>
      <c r="G9" s="214">
        <v>0</v>
      </c>
    </row>
    <row r="10" spans="2:7" x14ac:dyDescent="0.2">
      <c r="B10" s="215" t="s">
        <v>172</v>
      </c>
      <c r="C10" s="211" t="s">
        <v>502</v>
      </c>
      <c r="D10" s="213">
        <v>94267</v>
      </c>
      <c r="E10" s="213">
        <v>94267</v>
      </c>
      <c r="F10" s="213">
        <f t="shared" si="0"/>
        <v>0</v>
      </c>
      <c r="G10" s="214">
        <v>0</v>
      </c>
    </row>
    <row r="11" spans="2:7" x14ac:dyDescent="0.2">
      <c r="B11" s="215" t="s">
        <v>503</v>
      </c>
      <c r="C11" s="211" t="s">
        <v>502</v>
      </c>
      <c r="D11" s="213">
        <v>0</v>
      </c>
      <c r="E11" s="213">
        <v>28</v>
      </c>
      <c r="F11" s="213">
        <f>E11-D11</f>
        <v>28</v>
      </c>
      <c r="G11" s="214">
        <v>0</v>
      </c>
    </row>
    <row r="12" spans="2:7" x14ac:dyDescent="0.2">
      <c r="B12" s="215" t="s">
        <v>174</v>
      </c>
      <c r="C12" s="211" t="s">
        <v>502</v>
      </c>
      <c r="D12" s="213">
        <v>22483</v>
      </c>
      <c r="E12" s="213">
        <v>22483</v>
      </c>
      <c r="F12" s="213">
        <f>E12-D12</f>
        <v>0</v>
      </c>
      <c r="G12" s="214">
        <v>0</v>
      </c>
    </row>
    <row r="13" spans="2:7" x14ac:dyDescent="0.2">
      <c r="B13" s="215" t="s">
        <v>316</v>
      </c>
      <c r="C13" s="211" t="s">
        <v>502</v>
      </c>
      <c r="D13" s="213">
        <v>24127</v>
      </c>
      <c r="E13" s="213">
        <v>24127</v>
      </c>
      <c r="F13" s="213">
        <f t="shared" si="0"/>
        <v>0</v>
      </c>
      <c r="G13" s="214">
        <v>0</v>
      </c>
    </row>
    <row r="14" spans="2:7" x14ac:dyDescent="0.2">
      <c r="B14" s="215" t="s">
        <v>479</v>
      </c>
      <c r="C14" s="211" t="s">
        <v>502</v>
      </c>
      <c r="D14" s="213">
        <v>18442</v>
      </c>
      <c r="E14" s="213">
        <v>18442</v>
      </c>
      <c r="F14" s="213">
        <f t="shared" si="0"/>
        <v>0</v>
      </c>
      <c r="G14" s="214">
        <v>0</v>
      </c>
    </row>
    <row r="15" spans="2:7" x14ac:dyDescent="0.2">
      <c r="B15" s="215" t="s">
        <v>314</v>
      </c>
      <c r="C15" s="211" t="s">
        <v>502</v>
      </c>
      <c r="D15" s="213">
        <v>9867</v>
      </c>
      <c r="E15" s="213">
        <v>9867</v>
      </c>
      <c r="F15" s="213">
        <f t="shared" si="0"/>
        <v>0</v>
      </c>
      <c r="G15" s="214">
        <v>0</v>
      </c>
    </row>
    <row r="16" spans="2:7" x14ac:dyDescent="0.2">
      <c r="B16" s="215" t="s">
        <v>504</v>
      </c>
      <c r="C16" s="211" t="s">
        <v>502</v>
      </c>
      <c r="D16" s="213">
        <v>5669</v>
      </c>
      <c r="E16" s="213">
        <v>5669</v>
      </c>
      <c r="F16" s="213">
        <f>E16-D16</f>
        <v>0</v>
      </c>
      <c r="G16" s="214">
        <v>0</v>
      </c>
    </row>
    <row r="17" spans="2:7" x14ac:dyDescent="0.2">
      <c r="B17" s="215" t="s">
        <v>321</v>
      </c>
      <c r="C17" s="211" t="s">
        <v>502</v>
      </c>
      <c r="D17" s="213">
        <v>589</v>
      </c>
      <c r="E17" s="213">
        <v>589</v>
      </c>
      <c r="F17" s="213">
        <f>E17-D17</f>
        <v>0</v>
      </c>
      <c r="G17" s="214">
        <v>0</v>
      </c>
    </row>
    <row r="18" spans="2:7" x14ac:dyDescent="0.2">
      <c r="B18" s="36" t="s">
        <v>481</v>
      </c>
      <c r="C18" s="40"/>
      <c r="D18" s="19">
        <f>SUM(D19)</f>
        <v>33301</v>
      </c>
      <c r="E18" s="19">
        <f>SUM(E19)</f>
        <v>33301</v>
      </c>
      <c r="F18" s="19">
        <f>SUM(F19)</f>
        <v>0</v>
      </c>
      <c r="G18" s="49">
        <f>SUM(G19)</f>
        <v>0</v>
      </c>
    </row>
    <row r="19" spans="2:7" x14ac:dyDescent="0.2">
      <c r="B19" s="210" t="s">
        <v>185</v>
      </c>
      <c r="C19" s="211" t="s">
        <v>505</v>
      </c>
      <c r="D19" s="212">
        <v>33301</v>
      </c>
      <c r="E19" s="212">
        <v>33301</v>
      </c>
      <c r="F19" s="212">
        <v>0</v>
      </c>
      <c r="G19" s="216"/>
    </row>
    <row r="20" spans="2:7" x14ac:dyDescent="0.2">
      <c r="B20" s="36" t="s">
        <v>9</v>
      </c>
      <c r="C20" s="40"/>
      <c r="D20" s="19">
        <f>SUM(D21:D34)</f>
        <v>1969067</v>
      </c>
      <c r="E20" s="19">
        <f>SUM(E21:E34)</f>
        <v>1979968</v>
      </c>
      <c r="F20" s="19">
        <f>SUM(F21:F34)</f>
        <v>10901</v>
      </c>
      <c r="G20" s="49">
        <f>G22</f>
        <v>4960</v>
      </c>
    </row>
    <row r="21" spans="2:7" x14ac:dyDescent="0.2">
      <c r="B21" s="215" t="s">
        <v>193</v>
      </c>
      <c r="C21" s="211" t="s">
        <v>502</v>
      </c>
      <c r="D21" s="213">
        <v>245954</v>
      </c>
      <c r="E21" s="213">
        <v>252958</v>
      </c>
      <c r="F21" s="213">
        <f>E21-D21</f>
        <v>7004</v>
      </c>
      <c r="G21" s="214"/>
    </row>
    <row r="22" spans="2:7" x14ac:dyDescent="0.2">
      <c r="B22" s="215" t="s">
        <v>195</v>
      </c>
      <c r="C22" s="211" t="s">
        <v>502</v>
      </c>
      <c r="D22" s="213">
        <v>36447</v>
      </c>
      <c r="E22" s="213">
        <v>36447</v>
      </c>
      <c r="F22" s="213">
        <f t="shared" ref="F22:F34" si="1">E22-D22</f>
        <v>0</v>
      </c>
      <c r="G22" s="214">
        <v>4960</v>
      </c>
    </row>
    <row r="23" spans="2:7" x14ac:dyDescent="0.2">
      <c r="B23" s="215" t="s">
        <v>400</v>
      </c>
      <c r="C23" s="211" t="s">
        <v>502</v>
      </c>
      <c r="D23" s="213">
        <v>885062</v>
      </c>
      <c r="E23" s="213">
        <v>885062</v>
      </c>
      <c r="F23" s="213">
        <f>E23-D23</f>
        <v>0</v>
      </c>
      <c r="G23" s="50">
        <v>300000</v>
      </c>
    </row>
    <row r="24" spans="2:7" x14ac:dyDescent="0.2">
      <c r="B24" s="215" t="s">
        <v>506</v>
      </c>
      <c r="C24" s="211" t="s">
        <v>502</v>
      </c>
      <c r="D24" s="213">
        <v>55996</v>
      </c>
      <c r="E24" s="213">
        <v>55996</v>
      </c>
      <c r="F24" s="213">
        <f t="shared" si="1"/>
        <v>0</v>
      </c>
      <c r="G24" s="214"/>
    </row>
    <row r="25" spans="2:7" x14ac:dyDescent="0.2">
      <c r="B25" s="215" t="s">
        <v>507</v>
      </c>
      <c r="C25" s="211"/>
      <c r="D25" s="213">
        <v>0</v>
      </c>
      <c r="E25" s="213">
        <v>891</v>
      </c>
      <c r="F25" s="213">
        <f t="shared" si="1"/>
        <v>891</v>
      </c>
      <c r="G25" s="214"/>
    </row>
    <row r="26" spans="2:7" x14ac:dyDescent="0.2">
      <c r="B26" s="215" t="s">
        <v>508</v>
      </c>
      <c r="C26" s="211" t="s">
        <v>502</v>
      </c>
      <c r="D26" s="213">
        <v>28</v>
      </c>
      <c r="E26" s="213">
        <v>28</v>
      </c>
      <c r="F26" s="213">
        <f t="shared" si="1"/>
        <v>0</v>
      </c>
      <c r="G26" s="214"/>
    </row>
    <row r="27" spans="2:7" x14ac:dyDescent="0.2">
      <c r="B27" s="215" t="s">
        <v>509</v>
      </c>
      <c r="C27" s="211" t="s">
        <v>502</v>
      </c>
      <c r="D27" s="213">
        <v>108117</v>
      </c>
      <c r="E27" s="213">
        <v>108117</v>
      </c>
      <c r="F27" s="213">
        <f t="shared" si="1"/>
        <v>0</v>
      </c>
      <c r="G27" s="214"/>
    </row>
    <row r="28" spans="2:7" x14ac:dyDescent="0.2">
      <c r="B28" s="215" t="s">
        <v>510</v>
      </c>
      <c r="C28" s="211" t="s">
        <v>502</v>
      </c>
      <c r="D28" s="213">
        <v>1175</v>
      </c>
      <c r="E28" s="213">
        <v>2125</v>
      </c>
      <c r="F28" s="213">
        <f t="shared" si="1"/>
        <v>950</v>
      </c>
      <c r="G28" s="214"/>
    </row>
    <row r="29" spans="2:7" x14ac:dyDescent="0.2">
      <c r="B29" s="215" t="s">
        <v>511</v>
      </c>
      <c r="C29" s="211" t="s">
        <v>512</v>
      </c>
      <c r="D29" s="213">
        <v>0</v>
      </c>
      <c r="E29" s="213">
        <v>2094</v>
      </c>
      <c r="F29" s="213">
        <f t="shared" si="1"/>
        <v>2094</v>
      </c>
      <c r="G29" s="214"/>
    </row>
    <row r="30" spans="2:7" x14ac:dyDescent="0.2">
      <c r="B30" s="215" t="s">
        <v>401</v>
      </c>
      <c r="C30" s="211" t="s">
        <v>513</v>
      </c>
      <c r="D30" s="213">
        <v>417475</v>
      </c>
      <c r="E30" s="213">
        <v>417475</v>
      </c>
      <c r="F30" s="213">
        <f t="shared" si="1"/>
        <v>0</v>
      </c>
      <c r="G30" s="214"/>
    </row>
    <row r="31" spans="2:7" x14ac:dyDescent="0.2">
      <c r="B31" s="215" t="s">
        <v>402</v>
      </c>
      <c r="C31" s="211" t="s">
        <v>514</v>
      </c>
      <c r="D31" s="213">
        <v>100454</v>
      </c>
      <c r="E31" s="213">
        <v>100454</v>
      </c>
      <c r="F31" s="213">
        <f t="shared" si="1"/>
        <v>0</v>
      </c>
      <c r="G31" s="50">
        <v>32553</v>
      </c>
    </row>
    <row r="32" spans="2:7" x14ac:dyDescent="0.2">
      <c r="B32" s="215" t="s">
        <v>403</v>
      </c>
      <c r="C32" s="211" t="s">
        <v>514</v>
      </c>
      <c r="D32" s="213">
        <v>59544</v>
      </c>
      <c r="E32" s="213">
        <v>59544</v>
      </c>
      <c r="F32" s="213">
        <f t="shared" si="1"/>
        <v>0</v>
      </c>
      <c r="G32" s="50">
        <v>4586</v>
      </c>
    </row>
    <row r="33" spans="2:7" x14ac:dyDescent="0.2">
      <c r="B33" s="215" t="s">
        <v>404</v>
      </c>
      <c r="C33" s="211" t="s">
        <v>514</v>
      </c>
      <c r="D33" s="213">
        <v>56925</v>
      </c>
      <c r="E33" s="213">
        <v>56925</v>
      </c>
      <c r="F33" s="213">
        <f t="shared" si="1"/>
        <v>0</v>
      </c>
      <c r="G33" s="50">
        <v>30332</v>
      </c>
    </row>
    <row r="34" spans="2:7" x14ac:dyDescent="0.2">
      <c r="B34" s="215" t="s">
        <v>330</v>
      </c>
      <c r="C34" s="211" t="s">
        <v>502</v>
      </c>
      <c r="D34" s="213">
        <v>1890</v>
      </c>
      <c r="E34" s="213">
        <v>1852</v>
      </c>
      <c r="F34" s="213">
        <f t="shared" si="1"/>
        <v>-38</v>
      </c>
      <c r="G34" s="214"/>
    </row>
    <row r="35" spans="2:7" x14ac:dyDescent="0.2">
      <c r="B35" s="36" t="s">
        <v>203</v>
      </c>
      <c r="C35" s="40"/>
      <c r="D35" s="19">
        <f>SUM(D36:D43)</f>
        <v>842139</v>
      </c>
      <c r="E35" s="19">
        <f>SUM(E36:E43)</f>
        <v>837082</v>
      </c>
      <c r="F35" s="19">
        <f>SUM(F36:F43)</f>
        <v>-5057</v>
      </c>
      <c r="G35" s="49">
        <f>SUM(G36:G43)</f>
        <v>5000</v>
      </c>
    </row>
    <row r="36" spans="2:7" x14ac:dyDescent="0.2">
      <c r="B36" s="210" t="s">
        <v>332</v>
      </c>
      <c r="C36" s="211" t="s">
        <v>502</v>
      </c>
      <c r="D36" s="212">
        <v>742465</v>
      </c>
      <c r="E36" s="212">
        <v>742885</v>
      </c>
      <c r="F36" s="212">
        <f>E36-D36</f>
        <v>420</v>
      </c>
      <c r="G36" s="216">
        <v>5000</v>
      </c>
    </row>
    <row r="37" spans="2:7" x14ac:dyDescent="0.2">
      <c r="B37" s="210" t="s">
        <v>333</v>
      </c>
      <c r="C37" s="211" t="s">
        <v>502</v>
      </c>
      <c r="D37" s="212">
        <v>26577</v>
      </c>
      <c r="E37" s="212">
        <v>26577</v>
      </c>
      <c r="F37" s="212">
        <f t="shared" ref="F37:F43" si="2">E37-D37</f>
        <v>0</v>
      </c>
      <c r="G37" s="216"/>
    </row>
    <row r="38" spans="2:7" x14ac:dyDescent="0.2">
      <c r="B38" s="210" t="s">
        <v>334</v>
      </c>
      <c r="C38" s="211" t="s">
        <v>502</v>
      </c>
      <c r="D38" s="212">
        <v>2189</v>
      </c>
      <c r="E38" s="212">
        <v>2189</v>
      </c>
      <c r="F38" s="212">
        <f t="shared" si="2"/>
        <v>0</v>
      </c>
      <c r="G38" s="216"/>
    </row>
    <row r="39" spans="2:7" x14ac:dyDescent="0.2">
      <c r="B39" s="210" t="s">
        <v>335</v>
      </c>
      <c r="C39" s="211" t="s">
        <v>502</v>
      </c>
      <c r="D39" s="212">
        <v>2778</v>
      </c>
      <c r="E39" s="212">
        <v>2778</v>
      </c>
      <c r="F39" s="212">
        <f t="shared" si="2"/>
        <v>0</v>
      </c>
      <c r="G39" s="216"/>
    </row>
    <row r="40" spans="2:7" x14ac:dyDescent="0.2">
      <c r="B40" s="210" t="s">
        <v>485</v>
      </c>
      <c r="C40" s="211" t="s">
        <v>502</v>
      </c>
      <c r="D40" s="212">
        <v>37655</v>
      </c>
      <c r="E40" s="212">
        <v>32270</v>
      </c>
      <c r="F40" s="212">
        <f t="shared" si="2"/>
        <v>-5385</v>
      </c>
      <c r="G40" s="216"/>
    </row>
    <row r="41" spans="2:7" x14ac:dyDescent="0.2">
      <c r="B41" s="210" t="s">
        <v>337</v>
      </c>
      <c r="C41" s="211" t="s">
        <v>502</v>
      </c>
      <c r="D41" s="212">
        <v>23952</v>
      </c>
      <c r="E41" s="212">
        <v>23952</v>
      </c>
      <c r="F41" s="212">
        <f t="shared" si="2"/>
        <v>0</v>
      </c>
      <c r="G41" s="216"/>
    </row>
    <row r="42" spans="2:7" x14ac:dyDescent="0.2">
      <c r="B42" s="210" t="s">
        <v>338</v>
      </c>
      <c r="C42" s="211" t="s">
        <v>502</v>
      </c>
      <c r="D42" s="212">
        <v>4286</v>
      </c>
      <c r="E42" s="212">
        <v>4286</v>
      </c>
      <c r="F42" s="212">
        <f t="shared" si="2"/>
        <v>0</v>
      </c>
      <c r="G42" s="216"/>
    </row>
    <row r="43" spans="2:7" x14ac:dyDescent="0.2">
      <c r="B43" s="210" t="s">
        <v>339</v>
      </c>
      <c r="C43" s="211" t="s">
        <v>502</v>
      </c>
      <c r="D43" s="212">
        <v>2237</v>
      </c>
      <c r="E43" s="212">
        <v>2145</v>
      </c>
      <c r="F43" s="212">
        <f t="shared" si="2"/>
        <v>-92</v>
      </c>
      <c r="G43" s="216"/>
    </row>
    <row r="44" spans="2:7" x14ac:dyDescent="0.2">
      <c r="B44" s="36" t="s">
        <v>486</v>
      </c>
      <c r="C44" s="40"/>
      <c r="D44" s="19">
        <f>SUM(D45:D59)</f>
        <v>5976279</v>
      </c>
      <c r="E44" s="19">
        <f>SUM(E45:E59)</f>
        <v>5988068</v>
      </c>
      <c r="F44" s="19">
        <f>SUM(F45:F59)</f>
        <v>11789</v>
      </c>
      <c r="G44" s="49">
        <f>SUM(G45:G59)</f>
        <v>768</v>
      </c>
    </row>
    <row r="45" spans="2:7" x14ac:dyDescent="0.2">
      <c r="B45" s="215" t="s">
        <v>16</v>
      </c>
      <c r="C45" s="211" t="s">
        <v>502</v>
      </c>
      <c r="D45" s="213">
        <v>401646</v>
      </c>
      <c r="E45" s="213">
        <v>401646</v>
      </c>
      <c r="F45" s="213">
        <f>E45-D45</f>
        <v>0</v>
      </c>
      <c r="G45" s="214"/>
    </row>
    <row r="46" spans="2:7" x14ac:dyDescent="0.2">
      <c r="B46" s="215" t="s">
        <v>426</v>
      </c>
      <c r="C46" s="211" t="s">
        <v>502</v>
      </c>
      <c r="D46" s="213">
        <v>212441</v>
      </c>
      <c r="E46" s="213">
        <v>212441</v>
      </c>
      <c r="F46" s="213">
        <f t="shared" ref="F46:F59" si="3">E46-D46</f>
        <v>0</v>
      </c>
      <c r="G46" s="214"/>
    </row>
    <row r="47" spans="2:7" x14ac:dyDescent="0.2">
      <c r="B47" s="215" t="s">
        <v>17</v>
      </c>
      <c r="C47" s="211" t="s">
        <v>502</v>
      </c>
      <c r="D47" s="212">
        <v>214300</v>
      </c>
      <c r="E47" s="212">
        <v>214300</v>
      </c>
      <c r="F47" s="213">
        <f t="shared" si="3"/>
        <v>0</v>
      </c>
      <c r="G47" s="216"/>
    </row>
    <row r="48" spans="2:7" x14ac:dyDescent="0.2">
      <c r="B48" s="215" t="s">
        <v>63</v>
      </c>
      <c r="C48" s="211" t="s">
        <v>502</v>
      </c>
      <c r="D48" s="212">
        <v>3391298</v>
      </c>
      <c r="E48" s="212">
        <v>3405181</v>
      </c>
      <c r="F48" s="213">
        <f>E48-D48</f>
        <v>13883</v>
      </c>
      <c r="G48" s="216"/>
    </row>
    <row r="49" spans="2:7" x14ac:dyDescent="0.2">
      <c r="B49" s="215" t="s">
        <v>85</v>
      </c>
      <c r="C49" s="211" t="s">
        <v>502</v>
      </c>
      <c r="D49" s="212">
        <v>564297</v>
      </c>
      <c r="E49" s="212">
        <v>564297</v>
      </c>
      <c r="F49" s="213">
        <f t="shared" si="3"/>
        <v>0</v>
      </c>
      <c r="G49" s="216"/>
    </row>
    <row r="50" spans="2:7" x14ac:dyDescent="0.2">
      <c r="B50" s="215" t="s">
        <v>68</v>
      </c>
      <c r="C50" s="211" t="s">
        <v>502</v>
      </c>
      <c r="D50" s="212">
        <v>1424</v>
      </c>
      <c r="E50" s="212">
        <v>1424</v>
      </c>
      <c r="F50" s="213">
        <f t="shared" si="3"/>
        <v>0</v>
      </c>
      <c r="G50" s="216"/>
    </row>
    <row r="51" spans="2:7" x14ac:dyDescent="0.2">
      <c r="B51" s="215" t="s">
        <v>215</v>
      </c>
      <c r="C51" s="211" t="s">
        <v>502</v>
      </c>
      <c r="D51" s="212">
        <v>292428</v>
      </c>
      <c r="E51" s="212">
        <v>292428</v>
      </c>
      <c r="F51" s="213">
        <f>E51-D51</f>
        <v>0</v>
      </c>
      <c r="G51" s="216"/>
    </row>
    <row r="52" spans="2:7" x14ac:dyDescent="0.2">
      <c r="B52" s="215" t="s">
        <v>64</v>
      </c>
      <c r="C52" s="211" t="s">
        <v>515</v>
      </c>
      <c r="D52" s="212">
        <v>19356</v>
      </c>
      <c r="E52" s="212">
        <v>19356</v>
      </c>
      <c r="F52" s="213">
        <f>E52-D52</f>
        <v>0</v>
      </c>
      <c r="G52" s="216"/>
    </row>
    <row r="53" spans="2:7" x14ac:dyDescent="0.2">
      <c r="B53" s="215" t="s">
        <v>18</v>
      </c>
      <c r="C53" s="211" t="s">
        <v>516</v>
      </c>
      <c r="D53" s="212">
        <v>3181</v>
      </c>
      <c r="E53" s="212">
        <v>1087</v>
      </c>
      <c r="F53" s="213">
        <f t="shared" si="3"/>
        <v>-2094</v>
      </c>
      <c r="G53" s="216"/>
    </row>
    <row r="54" spans="2:7" x14ac:dyDescent="0.2">
      <c r="B54" s="215" t="s">
        <v>62</v>
      </c>
      <c r="C54" s="211" t="s">
        <v>517</v>
      </c>
      <c r="D54" s="212">
        <v>10588</v>
      </c>
      <c r="E54" s="212">
        <v>10588</v>
      </c>
      <c r="F54" s="213">
        <f t="shared" si="3"/>
        <v>0</v>
      </c>
      <c r="G54" s="216">
        <v>757</v>
      </c>
    </row>
    <row r="55" spans="2:7" x14ac:dyDescent="0.2">
      <c r="B55" s="215" t="s">
        <v>65</v>
      </c>
      <c r="C55" s="211" t="s">
        <v>518</v>
      </c>
      <c r="D55" s="212">
        <v>5035</v>
      </c>
      <c r="E55" s="212">
        <v>5035</v>
      </c>
      <c r="F55" s="213">
        <f t="shared" si="3"/>
        <v>0</v>
      </c>
      <c r="G55" s="216"/>
    </row>
    <row r="56" spans="2:7" x14ac:dyDescent="0.2">
      <c r="B56" s="215" t="s">
        <v>221</v>
      </c>
      <c r="C56" s="211" t="s">
        <v>517</v>
      </c>
      <c r="D56" s="212">
        <v>5183</v>
      </c>
      <c r="E56" s="212">
        <v>5183</v>
      </c>
      <c r="F56" s="213">
        <f t="shared" si="3"/>
        <v>0</v>
      </c>
      <c r="G56" s="216"/>
    </row>
    <row r="57" spans="2:7" x14ac:dyDescent="0.2">
      <c r="B57" s="215" t="s">
        <v>487</v>
      </c>
      <c r="C57" s="211" t="s">
        <v>519</v>
      </c>
      <c r="D57" s="212">
        <v>111</v>
      </c>
      <c r="E57" s="212">
        <v>111</v>
      </c>
      <c r="F57" s="213">
        <f t="shared" si="3"/>
        <v>0</v>
      </c>
      <c r="G57" s="216">
        <v>11</v>
      </c>
    </row>
    <row r="58" spans="2:7" x14ac:dyDescent="0.2">
      <c r="B58" s="215" t="s">
        <v>355</v>
      </c>
      <c r="C58" s="211" t="s">
        <v>502</v>
      </c>
      <c r="D58" s="212">
        <v>54821</v>
      </c>
      <c r="E58" s="212">
        <v>54821</v>
      </c>
      <c r="F58" s="213">
        <f t="shared" si="3"/>
        <v>0</v>
      </c>
      <c r="G58" s="216"/>
    </row>
    <row r="59" spans="2:7" x14ac:dyDescent="0.2">
      <c r="B59" s="215" t="s">
        <v>356</v>
      </c>
      <c r="C59" s="211" t="s">
        <v>502</v>
      </c>
      <c r="D59" s="212">
        <v>800170</v>
      </c>
      <c r="E59" s="212">
        <v>800170</v>
      </c>
      <c r="F59" s="213">
        <f t="shared" si="3"/>
        <v>0</v>
      </c>
      <c r="G59" s="216"/>
    </row>
    <row r="60" spans="2:7" x14ac:dyDescent="0.2">
      <c r="B60" s="36" t="s">
        <v>20</v>
      </c>
      <c r="C60" s="40"/>
      <c r="D60" s="19">
        <f>SUM(D61:D65)</f>
        <v>174299</v>
      </c>
      <c r="E60" s="19">
        <f>SUM(E61:E65)</f>
        <v>201029</v>
      </c>
      <c r="F60" s="19">
        <f>SUM(F61:F65)</f>
        <v>26730</v>
      </c>
      <c r="G60" s="49">
        <f>SUM(G61:G65)</f>
        <v>0</v>
      </c>
    </row>
    <row r="61" spans="2:7" x14ac:dyDescent="0.2">
      <c r="B61" s="215" t="s">
        <v>359</v>
      </c>
      <c r="C61" s="211" t="s">
        <v>502</v>
      </c>
      <c r="D61" s="212">
        <v>20222</v>
      </c>
      <c r="E61" s="212">
        <v>20222</v>
      </c>
      <c r="F61" s="212">
        <f>E61-D61</f>
        <v>0</v>
      </c>
      <c r="G61" s="216"/>
    </row>
    <row r="62" spans="2:7" x14ac:dyDescent="0.2">
      <c r="B62" s="215" t="s">
        <v>427</v>
      </c>
      <c r="C62" s="211" t="s">
        <v>502</v>
      </c>
      <c r="D62" s="212">
        <v>18241</v>
      </c>
      <c r="E62" s="212">
        <v>18241</v>
      </c>
      <c r="F62" s="212">
        <f>E62-D62</f>
        <v>0</v>
      </c>
      <c r="G62" s="216"/>
    </row>
    <row r="63" spans="2:7" x14ac:dyDescent="0.2">
      <c r="B63" s="215" t="s">
        <v>239</v>
      </c>
      <c r="C63" s="211" t="s">
        <v>502</v>
      </c>
      <c r="D63" s="212">
        <v>73778</v>
      </c>
      <c r="E63" s="212">
        <v>86778</v>
      </c>
      <c r="F63" s="212">
        <f>E63-D63</f>
        <v>13000</v>
      </c>
      <c r="G63" s="216"/>
    </row>
    <row r="64" spans="2:7" x14ac:dyDescent="0.2">
      <c r="B64" s="215" t="s">
        <v>520</v>
      </c>
      <c r="C64" s="211" t="s">
        <v>521</v>
      </c>
      <c r="D64" s="212">
        <v>41151</v>
      </c>
      <c r="E64" s="212">
        <v>54276</v>
      </c>
      <c r="F64" s="212">
        <f>E64-D64</f>
        <v>13125</v>
      </c>
      <c r="G64" s="216"/>
    </row>
    <row r="65" spans="2:7" x14ac:dyDescent="0.2">
      <c r="B65" s="215" t="s">
        <v>365</v>
      </c>
      <c r="C65" s="211" t="s">
        <v>502</v>
      </c>
      <c r="D65" s="212">
        <v>20907</v>
      </c>
      <c r="E65" s="212">
        <v>21512</v>
      </c>
      <c r="F65" s="212">
        <f>E65-D65</f>
        <v>605</v>
      </c>
      <c r="G65" s="216"/>
    </row>
    <row r="66" spans="2:7" x14ac:dyDescent="0.2">
      <c r="B66" s="36" t="s">
        <v>27</v>
      </c>
      <c r="C66" s="40"/>
      <c r="D66" s="19">
        <f>SUM(D67:D69)</f>
        <v>64035</v>
      </c>
      <c r="E66" s="19">
        <f>SUM(E67:E69)</f>
        <v>70910</v>
      </c>
      <c r="F66" s="19">
        <f>SUM(F67:F69)</f>
        <v>6875</v>
      </c>
      <c r="G66" s="49">
        <f>SUM(G67:G69)</f>
        <v>0</v>
      </c>
    </row>
    <row r="67" spans="2:7" x14ac:dyDescent="0.2">
      <c r="B67" s="215" t="s">
        <v>522</v>
      </c>
      <c r="C67" s="211" t="s">
        <v>521</v>
      </c>
      <c r="D67" s="212">
        <v>41151</v>
      </c>
      <c r="E67" s="212">
        <v>54276</v>
      </c>
      <c r="F67" s="212">
        <f>E67-D67</f>
        <v>13125</v>
      </c>
      <c r="G67" s="216"/>
    </row>
    <row r="68" spans="2:7" x14ac:dyDescent="0.2">
      <c r="B68" s="215" t="s">
        <v>523</v>
      </c>
      <c r="C68" s="211" t="s">
        <v>502</v>
      </c>
      <c r="D68" s="212">
        <v>16634</v>
      </c>
      <c r="E68" s="212">
        <v>16634</v>
      </c>
      <c r="F68" s="212">
        <f>E68-D68</f>
        <v>0</v>
      </c>
      <c r="G68" s="216"/>
    </row>
    <row r="69" spans="2:7" x14ac:dyDescent="0.2">
      <c r="B69" s="215" t="s">
        <v>490</v>
      </c>
      <c r="C69" s="211" t="s">
        <v>502</v>
      </c>
      <c r="D69" s="212">
        <v>6250</v>
      </c>
      <c r="E69" s="212">
        <v>0</v>
      </c>
      <c r="F69" s="212">
        <f>E69-D69</f>
        <v>-6250</v>
      </c>
      <c r="G69" s="216"/>
    </row>
    <row r="70" spans="2:7" x14ac:dyDescent="0.2">
      <c r="B70" s="36" t="s">
        <v>158</v>
      </c>
      <c r="C70" s="40"/>
      <c r="D70" s="19">
        <f>SUM(D71)</f>
        <v>2049</v>
      </c>
      <c r="E70" s="19">
        <f>SUM(E71)</f>
        <v>2049</v>
      </c>
      <c r="F70" s="19">
        <f>SUM(F71)</f>
        <v>0</v>
      </c>
      <c r="G70" s="49">
        <f>SUM(G71)</f>
        <v>53.5</v>
      </c>
    </row>
    <row r="71" spans="2:7" x14ac:dyDescent="0.2">
      <c r="B71" s="215" t="s">
        <v>491</v>
      </c>
      <c r="C71" s="211" t="s">
        <v>502</v>
      </c>
      <c r="D71" s="212">
        <v>2049</v>
      </c>
      <c r="E71" s="212">
        <v>2049</v>
      </c>
      <c r="F71" s="18">
        <f>E71-D71</f>
        <v>0</v>
      </c>
      <c r="G71" s="216">
        <v>53.5</v>
      </c>
    </row>
    <row r="72" spans="2:7" x14ac:dyDescent="0.2">
      <c r="B72" s="36" t="s">
        <v>561</v>
      </c>
      <c r="C72" s="40"/>
      <c r="D72" s="19">
        <f>D73+D74</f>
        <v>1198151</v>
      </c>
      <c r="E72" s="19">
        <f>E73+E74</f>
        <v>1198151</v>
      </c>
      <c r="F72" s="19">
        <f>F73+F74</f>
        <v>0</v>
      </c>
      <c r="G72" s="49">
        <f>G73+G74</f>
        <v>200</v>
      </c>
    </row>
    <row r="73" spans="2:7" x14ac:dyDescent="0.2">
      <c r="B73" s="215" t="s">
        <v>373</v>
      </c>
      <c r="C73" s="211" t="s">
        <v>502</v>
      </c>
      <c r="D73" s="212">
        <v>890744</v>
      </c>
      <c r="E73" s="212">
        <v>890744</v>
      </c>
      <c r="F73" s="212">
        <f>E73-D73</f>
        <v>0</v>
      </c>
      <c r="G73" s="216"/>
    </row>
    <row r="74" spans="2:7" x14ac:dyDescent="0.2">
      <c r="B74" s="215" t="s">
        <v>492</v>
      </c>
      <c r="C74" s="211" t="s">
        <v>502</v>
      </c>
      <c r="D74" s="212">
        <v>307407</v>
      </c>
      <c r="E74" s="212">
        <v>307407</v>
      </c>
      <c r="F74" s="212">
        <f>E74-D74</f>
        <v>0</v>
      </c>
      <c r="G74" s="216">
        <v>200</v>
      </c>
    </row>
    <row r="75" spans="2:7" x14ac:dyDescent="0.2">
      <c r="B75" s="36" t="s">
        <v>160</v>
      </c>
      <c r="C75" s="40"/>
      <c r="D75" s="19">
        <f>SUM(D76:D77)</f>
        <v>12414</v>
      </c>
      <c r="E75" s="19">
        <f>SUM(E76:E77)</f>
        <v>12414</v>
      </c>
      <c r="F75" s="19">
        <f>SUM(F76:F77)</f>
        <v>0</v>
      </c>
      <c r="G75" s="19">
        <f>SUM(G76:G77)</f>
        <v>0</v>
      </c>
    </row>
    <row r="76" spans="2:7" x14ac:dyDescent="0.2">
      <c r="B76" s="215" t="s">
        <v>375</v>
      </c>
      <c r="C76" s="211" t="s">
        <v>524</v>
      </c>
      <c r="D76" s="212">
        <v>9620</v>
      </c>
      <c r="E76" s="212">
        <v>9620</v>
      </c>
      <c r="F76" s="212">
        <f>E76-D76</f>
        <v>0</v>
      </c>
      <c r="G76" s="216">
        <v>0</v>
      </c>
    </row>
    <row r="77" spans="2:7" x14ac:dyDescent="0.2">
      <c r="B77" s="215" t="s">
        <v>253</v>
      </c>
      <c r="C77" s="211" t="s">
        <v>502</v>
      </c>
      <c r="D77" s="212">
        <v>2794</v>
      </c>
      <c r="E77" s="212">
        <v>2794</v>
      </c>
      <c r="F77" s="212">
        <f>E77-D77</f>
        <v>0</v>
      </c>
      <c r="G77" s="216">
        <v>0</v>
      </c>
    </row>
    <row r="78" spans="2:7" x14ac:dyDescent="0.2">
      <c r="B78" s="36" t="s">
        <v>493</v>
      </c>
      <c r="C78" s="40"/>
      <c r="D78" s="19">
        <f>SUM(D79:D80)</f>
        <v>2858</v>
      </c>
      <c r="E78" s="19">
        <f>SUM(E79:E80)</f>
        <v>2858</v>
      </c>
      <c r="F78" s="19">
        <f>SUM(F79:F80)</f>
        <v>0</v>
      </c>
      <c r="G78" s="49">
        <f>SUM(G79:G80)</f>
        <v>0</v>
      </c>
    </row>
    <row r="79" spans="2:7" x14ac:dyDescent="0.2">
      <c r="B79" s="215" t="s">
        <v>47</v>
      </c>
      <c r="C79" s="211" t="s">
        <v>525</v>
      </c>
      <c r="D79" s="212">
        <v>294</v>
      </c>
      <c r="E79" s="212">
        <v>294</v>
      </c>
      <c r="F79" s="212">
        <f>E79-D79</f>
        <v>0</v>
      </c>
      <c r="G79" s="216">
        <v>0</v>
      </c>
    </row>
    <row r="80" spans="2:7" x14ac:dyDescent="0.2">
      <c r="B80" s="215" t="s">
        <v>376</v>
      </c>
      <c r="C80" s="211" t="s">
        <v>502</v>
      </c>
      <c r="D80" s="212">
        <v>2564</v>
      </c>
      <c r="E80" s="212">
        <v>2564</v>
      </c>
      <c r="F80" s="212">
        <f>E80-D80</f>
        <v>0</v>
      </c>
      <c r="G80" s="216">
        <v>0</v>
      </c>
    </row>
    <row r="81" spans="2:7" x14ac:dyDescent="0.2">
      <c r="B81" s="36" t="s">
        <v>4</v>
      </c>
      <c r="C81" s="40"/>
      <c r="D81" s="19">
        <f>SUM(D82:D93)</f>
        <v>373369</v>
      </c>
      <c r="E81" s="19">
        <f>SUM(E82:E93)</f>
        <v>365260</v>
      </c>
      <c r="F81" s="19">
        <f>SUM(F82:F93)</f>
        <v>-8109</v>
      </c>
      <c r="G81" s="49">
        <f>SUM(G82:G93)</f>
        <v>936174</v>
      </c>
    </row>
    <row r="82" spans="2:7" x14ac:dyDescent="0.2">
      <c r="B82" s="210" t="s">
        <v>526</v>
      </c>
      <c r="C82" s="211" t="s">
        <v>502</v>
      </c>
      <c r="D82" s="212">
        <v>365</v>
      </c>
      <c r="E82" s="212">
        <v>1700</v>
      </c>
      <c r="F82" s="212">
        <f>E82-D82</f>
        <v>1335</v>
      </c>
      <c r="G82" s="216">
        <v>2000</v>
      </c>
    </row>
    <row r="83" spans="2:7" x14ac:dyDescent="0.2">
      <c r="B83" s="210" t="s">
        <v>527</v>
      </c>
      <c r="C83" s="211" t="s">
        <v>502</v>
      </c>
      <c r="D83" s="212">
        <v>130000</v>
      </c>
      <c r="E83" s="212">
        <v>130000</v>
      </c>
      <c r="F83" s="212">
        <f t="shared" ref="F83:F88" si="4">E83-D83</f>
        <v>0</v>
      </c>
      <c r="G83" s="216">
        <v>6000</v>
      </c>
    </row>
    <row r="84" spans="2:7" x14ac:dyDescent="0.2">
      <c r="B84" s="210" t="s">
        <v>496</v>
      </c>
      <c r="C84" s="211" t="s">
        <v>502</v>
      </c>
      <c r="D84" s="212">
        <v>1660</v>
      </c>
      <c r="E84" s="212">
        <v>1660</v>
      </c>
      <c r="F84" s="212">
        <f t="shared" si="4"/>
        <v>0</v>
      </c>
      <c r="G84" s="216">
        <v>2982</v>
      </c>
    </row>
    <row r="85" spans="2:7" x14ac:dyDescent="0.2">
      <c r="B85" s="210" t="s">
        <v>383</v>
      </c>
      <c r="C85" s="211" t="s">
        <v>502</v>
      </c>
      <c r="D85" s="212">
        <v>100000</v>
      </c>
      <c r="E85" s="212">
        <v>100000</v>
      </c>
      <c r="F85" s="212">
        <f t="shared" si="4"/>
        <v>0</v>
      </c>
      <c r="G85" s="216">
        <v>250</v>
      </c>
    </row>
    <row r="86" spans="2:7" x14ac:dyDescent="0.2">
      <c r="B86" s="210" t="s">
        <v>497</v>
      </c>
      <c r="C86" s="211" t="s">
        <v>502</v>
      </c>
      <c r="D86" s="212">
        <v>105000</v>
      </c>
      <c r="E86" s="212">
        <v>105000</v>
      </c>
      <c r="F86" s="212">
        <f t="shared" si="4"/>
        <v>0</v>
      </c>
      <c r="G86" s="216">
        <v>50000</v>
      </c>
    </row>
    <row r="87" spans="2:7" x14ac:dyDescent="0.2">
      <c r="B87" s="210" t="s">
        <v>388</v>
      </c>
      <c r="C87" s="211" t="s">
        <v>502</v>
      </c>
      <c r="D87" s="212">
        <v>15400</v>
      </c>
      <c r="E87" s="212">
        <v>16000</v>
      </c>
      <c r="F87" s="212">
        <f t="shared" si="4"/>
        <v>600</v>
      </c>
      <c r="G87" s="216">
        <v>0</v>
      </c>
    </row>
    <row r="88" spans="2:7" x14ac:dyDescent="0.2">
      <c r="B88" s="210" t="s">
        <v>466</v>
      </c>
      <c r="C88" s="211" t="s">
        <v>502</v>
      </c>
      <c r="D88" s="212">
        <v>20944</v>
      </c>
      <c r="E88" s="212">
        <v>10900</v>
      </c>
      <c r="F88" s="212">
        <f t="shared" si="4"/>
        <v>-10044</v>
      </c>
      <c r="G88" s="216">
        <v>0</v>
      </c>
    </row>
    <row r="89" spans="2:7" x14ac:dyDescent="0.2">
      <c r="B89" s="36" t="s">
        <v>584</v>
      </c>
      <c r="C89" s="40"/>
      <c r="D89" s="279"/>
      <c r="E89" s="279"/>
      <c r="F89" s="279"/>
      <c r="G89" s="59">
        <f>SUM(G90:G93)</f>
        <v>437471</v>
      </c>
    </row>
    <row r="90" spans="2:7" x14ac:dyDescent="0.2">
      <c r="B90" s="210" t="s">
        <v>467</v>
      </c>
      <c r="C90" s="217"/>
      <c r="D90" s="212" t="s">
        <v>483</v>
      </c>
      <c r="E90" s="212" t="s">
        <v>483</v>
      </c>
      <c r="F90" s="212" t="s">
        <v>483</v>
      </c>
      <c r="G90" s="216">
        <v>370000</v>
      </c>
    </row>
    <row r="91" spans="2:7" x14ac:dyDescent="0.2">
      <c r="B91" s="210" t="s">
        <v>468</v>
      </c>
      <c r="C91" s="217"/>
      <c r="D91" s="212" t="s">
        <v>483</v>
      </c>
      <c r="E91" s="212" t="s">
        <v>483</v>
      </c>
      <c r="F91" s="212" t="s">
        <v>483</v>
      </c>
      <c r="G91" s="216">
        <v>32553</v>
      </c>
    </row>
    <row r="92" spans="2:7" x14ac:dyDescent="0.2">
      <c r="B92" s="210" t="s">
        <v>469</v>
      </c>
      <c r="C92" s="217"/>
      <c r="D92" s="212" t="s">
        <v>483</v>
      </c>
      <c r="E92" s="212" t="s">
        <v>483</v>
      </c>
      <c r="F92" s="212" t="s">
        <v>483</v>
      </c>
      <c r="G92" s="216">
        <v>4586</v>
      </c>
    </row>
    <row r="93" spans="2:7" ht="13.5" thickBot="1" x14ac:dyDescent="0.25">
      <c r="B93" s="218" t="s">
        <v>470</v>
      </c>
      <c r="C93" s="219"/>
      <c r="D93" s="220" t="s">
        <v>483</v>
      </c>
      <c r="E93" s="220" t="s">
        <v>483</v>
      </c>
      <c r="F93" s="220" t="s">
        <v>483</v>
      </c>
      <c r="G93" s="221">
        <v>30332</v>
      </c>
    </row>
    <row r="94" spans="2:7" ht="14.25" thickTop="1" thickBot="1" x14ac:dyDescent="0.25">
      <c r="B94" s="66" t="s">
        <v>498</v>
      </c>
      <c r="C94" s="67"/>
      <c r="D94" s="68">
        <f>D5+D7+D18+D20+D35+D44+D60+D66+D70+D72+D78+D81+D75</f>
        <v>11036697</v>
      </c>
      <c r="E94" s="68">
        <f>E5+E7+E18+E20+E35+E44+E60+E66+E70+E72+E78+E81+E75</f>
        <v>11079854</v>
      </c>
      <c r="F94" s="68">
        <f>F5+F7+F18+F20+F35+F44+F60+F66+F70+F72+F78+F81+F75</f>
        <v>43157</v>
      </c>
      <c r="G94" s="68">
        <f>G5+G7+G18+G20+G35+G44+G60+G66+G70+G72+G78+G81+G75+G89</f>
        <v>1384843.5</v>
      </c>
    </row>
    <row r="96" spans="2:7" x14ac:dyDescent="0.2">
      <c r="B96" s="321" t="s">
        <v>585</v>
      </c>
    </row>
  </sheetData>
  <mergeCells count="1">
    <mergeCell ref="B2:G2"/>
  </mergeCells>
  <pageMargins left="0.7" right="0.7" top="0.75" bottom="0.75" header="0.3" footer="0.3"/>
  <headerFooter>
    <oddFooter>&amp;L_x000D_&amp;1#&amp;"Calibri"&amp;10&amp;K000000 Interné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2:G99"/>
  <sheetViews>
    <sheetView workbookViewId="0">
      <selection activeCell="B92" sqref="B92"/>
    </sheetView>
  </sheetViews>
  <sheetFormatPr defaultColWidth="8.85546875" defaultRowHeight="12.75" x14ac:dyDescent="0.2"/>
  <cols>
    <col min="1" max="1" width="8.85546875" style="11"/>
    <col min="2" max="2" width="59" style="11" bestFit="1" customWidth="1"/>
    <col min="3" max="3" width="13" style="11" bestFit="1" customWidth="1"/>
    <col min="4" max="6" width="14.42578125" style="11" customWidth="1"/>
    <col min="7" max="7" width="18.28515625" style="11" customWidth="1"/>
    <col min="8" max="16384" width="8.85546875" style="11"/>
  </cols>
  <sheetData>
    <row r="2" spans="2:7" ht="40.9" customHeight="1" x14ac:dyDescent="0.2">
      <c r="B2" s="323" t="s">
        <v>543</v>
      </c>
      <c r="C2" s="361"/>
      <c r="D2" s="361"/>
      <c r="E2" s="361"/>
      <c r="F2" s="361"/>
      <c r="G2" s="362"/>
    </row>
    <row r="3" spans="2:7" ht="13.5" thickBot="1" x14ac:dyDescent="0.25"/>
    <row r="4" spans="2:7" ht="26.25" thickBot="1" x14ac:dyDescent="0.25">
      <c r="B4" s="24" t="s">
        <v>102</v>
      </c>
      <c r="C4" s="25" t="s">
        <v>499</v>
      </c>
      <c r="D4" s="25" t="s">
        <v>500</v>
      </c>
      <c r="E4" s="25" t="s">
        <v>528</v>
      </c>
      <c r="F4" s="26" t="s">
        <v>476</v>
      </c>
      <c r="G4" s="27" t="s">
        <v>529</v>
      </c>
    </row>
    <row r="5" spans="2:7" x14ac:dyDescent="0.2">
      <c r="B5" s="28" t="s">
        <v>478</v>
      </c>
      <c r="C5" s="29"/>
      <c r="D5" s="30">
        <f>SUM(D6:D6)</f>
        <v>52087</v>
      </c>
      <c r="E5" s="30">
        <f>SUM(E6:E6)</f>
        <v>52087</v>
      </c>
      <c r="F5" s="30">
        <f>SUM(F6:F6)</f>
        <v>0</v>
      </c>
      <c r="G5" s="31">
        <f>SUM(G6:G6)</f>
        <v>698</v>
      </c>
    </row>
    <row r="6" spans="2:7" x14ac:dyDescent="0.2">
      <c r="B6" s="32" t="s">
        <v>168</v>
      </c>
      <c r="C6" s="33" t="s">
        <v>502</v>
      </c>
      <c r="D6" s="34">
        <v>52087</v>
      </c>
      <c r="E6" s="34">
        <v>52087</v>
      </c>
      <c r="F6" s="35">
        <f>E6-D6</f>
        <v>0</v>
      </c>
      <c r="G6" s="118">
        <v>698</v>
      </c>
    </row>
    <row r="7" spans="2:7" x14ac:dyDescent="0.2">
      <c r="B7" s="36" t="s">
        <v>530</v>
      </c>
      <c r="C7" s="37"/>
      <c r="D7" s="38">
        <f>SUM(D8:D8)</f>
        <v>0</v>
      </c>
      <c r="E7" s="38">
        <f>SUM(E8:E8)</f>
        <v>4000</v>
      </c>
      <c r="F7" s="38">
        <f>SUM(F8:F8)</f>
        <v>4000</v>
      </c>
      <c r="G7" s="39">
        <f>SUM(G8:G8)</f>
        <v>0</v>
      </c>
    </row>
    <row r="8" spans="2:7" x14ac:dyDescent="0.2">
      <c r="B8" s="32" t="s">
        <v>531</v>
      </c>
      <c r="C8" s="33" t="s">
        <v>502</v>
      </c>
      <c r="D8" s="34">
        <v>0</v>
      </c>
      <c r="E8" s="34">
        <v>4000</v>
      </c>
      <c r="F8" s="35">
        <f>E8-D8</f>
        <v>4000</v>
      </c>
      <c r="G8" s="119">
        <v>0</v>
      </c>
    </row>
    <row r="9" spans="2:7" x14ac:dyDescent="0.2">
      <c r="B9" s="36" t="s">
        <v>6</v>
      </c>
      <c r="C9" s="40"/>
      <c r="D9" s="19">
        <f>SUM(D10:D20)</f>
        <v>336677</v>
      </c>
      <c r="E9" s="19">
        <f>SUM(E10:E20)</f>
        <v>534676</v>
      </c>
      <c r="F9" s="19">
        <f>SUM(F10:F20)</f>
        <v>197999</v>
      </c>
      <c r="G9" s="49">
        <f>SUM(G11:G20)</f>
        <v>0</v>
      </c>
    </row>
    <row r="10" spans="2:7" x14ac:dyDescent="0.2">
      <c r="B10" s="41" t="s">
        <v>480</v>
      </c>
      <c r="C10" s="33" t="s">
        <v>502</v>
      </c>
      <c r="D10" s="35">
        <v>25</v>
      </c>
      <c r="E10" s="35">
        <v>25</v>
      </c>
      <c r="F10" s="35">
        <f t="shared" ref="F10:F18" si="0">E10-D10</f>
        <v>0</v>
      </c>
      <c r="G10" s="42">
        <v>0</v>
      </c>
    </row>
    <row r="11" spans="2:7" x14ac:dyDescent="0.2">
      <c r="B11" s="41" t="s">
        <v>318</v>
      </c>
      <c r="C11" s="33" t="s">
        <v>502</v>
      </c>
      <c r="D11" s="35">
        <v>161180</v>
      </c>
      <c r="E11" s="43">
        <v>261180</v>
      </c>
      <c r="F11" s="35">
        <f t="shared" si="0"/>
        <v>100000</v>
      </c>
      <c r="G11" s="42">
        <v>0</v>
      </c>
    </row>
    <row r="12" spans="2:7" x14ac:dyDescent="0.2">
      <c r="B12" s="44" t="s">
        <v>532</v>
      </c>
      <c r="C12" s="45" t="s">
        <v>502</v>
      </c>
      <c r="D12" s="46">
        <v>0</v>
      </c>
      <c r="E12" s="47">
        <v>98000</v>
      </c>
      <c r="F12" s="46">
        <f t="shared" si="0"/>
        <v>98000</v>
      </c>
      <c r="G12" s="42"/>
    </row>
    <row r="13" spans="2:7" x14ac:dyDescent="0.2">
      <c r="B13" s="41" t="s">
        <v>172</v>
      </c>
      <c r="C13" s="33" t="s">
        <v>502</v>
      </c>
      <c r="D13" s="35">
        <v>94267</v>
      </c>
      <c r="E13" s="35">
        <v>94267</v>
      </c>
      <c r="F13" s="35">
        <f t="shared" si="0"/>
        <v>0</v>
      </c>
      <c r="G13" s="42">
        <v>0</v>
      </c>
    </row>
    <row r="14" spans="2:7" x14ac:dyDescent="0.2">
      <c r="B14" s="41" t="s">
        <v>503</v>
      </c>
      <c r="C14" s="33" t="s">
        <v>502</v>
      </c>
      <c r="D14" s="35">
        <v>28</v>
      </c>
      <c r="E14" s="35">
        <v>28</v>
      </c>
      <c r="F14" s="35">
        <f>E14-D14</f>
        <v>0</v>
      </c>
      <c r="G14" s="42">
        <v>0</v>
      </c>
    </row>
    <row r="15" spans="2:7" x14ac:dyDescent="0.2">
      <c r="B15" s="41" t="s">
        <v>174</v>
      </c>
      <c r="C15" s="33" t="s">
        <v>502</v>
      </c>
      <c r="D15" s="35">
        <v>22483</v>
      </c>
      <c r="E15" s="35">
        <v>22483</v>
      </c>
      <c r="F15" s="35">
        <f>E15-D15</f>
        <v>0</v>
      </c>
      <c r="G15" s="42">
        <v>0</v>
      </c>
    </row>
    <row r="16" spans="2:7" x14ac:dyDescent="0.2">
      <c r="B16" s="41" t="s">
        <v>316</v>
      </c>
      <c r="C16" s="33" t="s">
        <v>502</v>
      </c>
      <c r="D16" s="35">
        <v>24127</v>
      </c>
      <c r="E16" s="35">
        <v>24127</v>
      </c>
      <c r="F16" s="35">
        <f t="shared" si="0"/>
        <v>0</v>
      </c>
      <c r="G16" s="42">
        <v>0</v>
      </c>
    </row>
    <row r="17" spans="2:7" x14ac:dyDescent="0.2">
      <c r="B17" s="41" t="s">
        <v>479</v>
      </c>
      <c r="C17" s="33" t="s">
        <v>502</v>
      </c>
      <c r="D17" s="35">
        <v>18442</v>
      </c>
      <c r="E17" s="35">
        <v>18442</v>
      </c>
      <c r="F17" s="35">
        <f t="shared" si="0"/>
        <v>0</v>
      </c>
      <c r="G17" s="42">
        <v>0</v>
      </c>
    </row>
    <row r="18" spans="2:7" x14ac:dyDescent="0.2">
      <c r="B18" s="41" t="s">
        <v>314</v>
      </c>
      <c r="C18" s="33" t="s">
        <v>502</v>
      </c>
      <c r="D18" s="35">
        <v>9867</v>
      </c>
      <c r="E18" s="35">
        <v>9866</v>
      </c>
      <c r="F18" s="35">
        <f t="shared" si="0"/>
        <v>-1</v>
      </c>
      <c r="G18" s="42">
        <v>0</v>
      </c>
    </row>
    <row r="19" spans="2:7" x14ac:dyDescent="0.2">
      <c r="B19" s="41" t="s">
        <v>504</v>
      </c>
      <c r="C19" s="33" t="s">
        <v>502</v>
      </c>
      <c r="D19" s="35">
        <v>5669</v>
      </c>
      <c r="E19" s="35">
        <v>5669</v>
      </c>
      <c r="F19" s="35">
        <f>E19-D19</f>
        <v>0</v>
      </c>
      <c r="G19" s="42">
        <v>0</v>
      </c>
    </row>
    <row r="20" spans="2:7" x14ac:dyDescent="0.2">
      <c r="B20" s="41" t="s">
        <v>321</v>
      </c>
      <c r="C20" s="33" t="s">
        <v>533</v>
      </c>
      <c r="D20" s="35">
        <v>589</v>
      </c>
      <c r="E20" s="35">
        <v>589</v>
      </c>
      <c r="F20" s="35">
        <f>E20-D20</f>
        <v>0</v>
      </c>
      <c r="G20" s="42">
        <v>0</v>
      </c>
    </row>
    <row r="21" spans="2:7" x14ac:dyDescent="0.2">
      <c r="B21" s="36" t="s">
        <v>481</v>
      </c>
      <c r="C21" s="40"/>
      <c r="D21" s="19">
        <f>SUM(D22:D23)</f>
        <v>33301</v>
      </c>
      <c r="E21" s="19">
        <f>SUM(E22:E23)</f>
        <v>34401</v>
      </c>
      <c r="F21" s="19">
        <f>SUM(F22:F23)</f>
        <v>1100</v>
      </c>
      <c r="G21" s="19">
        <f>SUM(G22:G23)</f>
        <v>0</v>
      </c>
    </row>
    <row r="22" spans="2:7" x14ac:dyDescent="0.2">
      <c r="B22" s="32" t="s">
        <v>185</v>
      </c>
      <c r="C22" s="33" t="s">
        <v>505</v>
      </c>
      <c r="D22" s="34">
        <v>33301</v>
      </c>
      <c r="E22" s="34">
        <v>33301</v>
      </c>
      <c r="F22" s="35">
        <f>E22-D22</f>
        <v>0</v>
      </c>
      <c r="G22" s="48">
        <v>0</v>
      </c>
    </row>
    <row r="23" spans="2:7" x14ac:dyDescent="0.2">
      <c r="B23" s="32" t="s">
        <v>534</v>
      </c>
      <c r="C23" s="33" t="s">
        <v>502</v>
      </c>
      <c r="D23" s="34">
        <v>0</v>
      </c>
      <c r="E23" s="34">
        <v>1100</v>
      </c>
      <c r="F23" s="35">
        <f>E23-D23</f>
        <v>1100</v>
      </c>
      <c r="G23" s="48">
        <v>0</v>
      </c>
    </row>
    <row r="24" spans="2:7" x14ac:dyDescent="0.2">
      <c r="B24" s="36" t="s">
        <v>9</v>
      </c>
      <c r="C24" s="40"/>
      <c r="D24" s="19">
        <f>SUM(D25:D37)</f>
        <v>1979077</v>
      </c>
      <c r="E24" s="19">
        <f>SUM(E25:E37)</f>
        <v>1997875</v>
      </c>
      <c r="F24" s="19">
        <f>SUM(F25:F37)</f>
        <v>18798</v>
      </c>
      <c r="G24" s="49">
        <f>G26</f>
        <v>2173</v>
      </c>
    </row>
    <row r="25" spans="2:7" x14ac:dyDescent="0.2">
      <c r="B25" s="41" t="s">
        <v>193</v>
      </c>
      <c r="C25" s="33" t="s">
        <v>502</v>
      </c>
      <c r="D25" s="35">
        <v>252958</v>
      </c>
      <c r="E25" s="35">
        <v>252958</v>
      </c>
      <c r="F25" s="35">
        <f>E25-D25</f>
        <v>0</v>
      </c>
      <c r="G25" s="42">
        <v>0</v>
      </c>
    </row>
    <row r="26" spans="2:7" x14ac:dyDescent="0.2">
      <c r="B26" s="41" t="s">
        <v>195</v>
      </c>
      <c r="C26" s="33" t="s">
        <v>502</v>
      </c>
      <c r="D26" s="35">
        <v>36447</v>
      </c>
      <c r="E26" s="35">
        <v>36447</v>
      </c>
      <c r="F26" s="35">
        <f t="shared" ref="F26:F37" si="1">E26-D26</f>
        <v>0</v>
      </c>
      <c r="G26" s="42">
        <v>2173</v>
      </c>
    </row>
    <row r="27" spans="2:7" x14ac:dyDescent="0.2">
      <c r="B27" s="41" t="s">
        <v>400</v>
      </c>
      <c r="C27" s="33" t="s">
        <v>502</v>
      </c>
      <c r="D27" s="35">
        <v>885062</v>
      </c>
      <c r="E27" s="35">
        <v>885062</v>
      </c>
      <c r="F27" s="35">
        <f>E27-D27</f>
        <v>0</v>
      </c>
      <c r="G27" s="50">
        <v>0</v>
      </c>
    </row>
    <row r="28" spans="2:7" x14ac:dyDescent="0.2">
      <c r="B28" s="51" t="s">
        <v>506</v>
      </c>
      <c r="C28" s="52" t="s">
        <v>502</v>
      </c>
      <c r="D28" s="53">
        <v>55996</v>
      </c>
      <c r="E28" s="53">
        <v>56888</v>
      </c>
      <c r="F28" s="53">
        <f t="shared" si="1"/>
        <v>892</v>
      </c>
      <c r="G28" s="54">
        <v>0</v>
      </c>
    </row>
    <row r="29" spans="2:7" x14ac:dyDescent="0.2">
      <c r="B29" s="41" t="s">
        <v>508</v>
      </c>
      <c r="C29" s="33" t="s">
        <v>502</v>
      </c>
      <c r="D29" s="35">
        <v>28</v>
      </c>
      <c r="E29" s="35">
        <v>20028</v>
      </c>
      <c r="F29" s="35">
        <f t="shared" si="1"/>
        <v>20000</v>
      </c>
      <c r="G29" s="42">
        <v>0</v>
      </c>
    </row>
    <row r="30" spans="2:7" x14ac:dyDescent="0.2">
      <c r="B30" s="41" t="s">
        <v>509</v>
      </c>
      <c r="C30" s="33" t="s">
        <v>502</v>
      </c>
      <c r="D30" s="35">
        <v>108117</v>
      </c>
      <c r="E30" s="35">
        <v>108117</v>
      </c>
      <c r="F30" s="35">
        <f t="shared" si="1"/>
        <v>0</v>
      </c>
      <c r="G30" s="42">
        <v>0</v>
      </c>
    </row>
    <row r="31" spans="2:7" x14ac:dyDescent="0.2">
      <c r="B31" s="41" t="s">
        <v>510</v>
      </c>
      <c r="C31" s="33" t="s">
        <v>502</v>
      </c>
      <c r="D31" s="35">
        <v>2125</v>
      </c>
      <c r="E31" s="35">
        <v>2125</v>
      </c>
      <c r="F31" s="35">
        <f t="shared" si="1"/>
        <v>0</v>
      </c>
      <c r="G31" s="42">
        <v>0</v>
      </c>
    </row>
    <row r="32" spans="2:7" x14ac:dyDescent="0.2">
      <c r="B32" s="41" t="s">
        <v>511</v>
      </c>
      <c r="C32" s="33" t="s">
        <v>535</v>
      </c>
      <c r="D32" s="35">
        <v>2094</v>
      </c>
      <c r="E32" s="35" t="s">
        <v>535</v>
      </c>
      <c r="F32" s="35">
        <v>-2094</v>
      </c>
      <c r="G32" s="42">
        <v>0</v>
      </c>
    </row>
    <row r="33" spans="2:7" x14ac:dyDescent="0.2">
      <c r="B33" s="41" t="s">
        <v>401</v>
      </c>
      <c r="C33" s="33" t="s">
        <v>513</v>
      </c>
      <c r="D33" s="35">
        <v>417475</v>
      </c>
      <c r="E33" s="35">
        <v>417475</v>
      </c>
      <c r="F33" s="35">
        <f t="shared" si="1"/>
        <v>0</v>
      </c>
      <c r="G33" s="42">
        <v>0</v>
      </c>
    </row>
    <row r="34" spans="2:7" x14ac:dyDescent="0.2">
      <c r="B34" s="41" t="s">
        <v>402</v>
      </c>
      <c r="C34" s="33" t="s">
        <v>514</v>
      </c>
      <c r="D34" s="35">
        <v>100454</v>
      </c>
      <c r="E34" s="35">
        <v>100454</v>
      </c>
      <c r="F34" s="35">
        <f t="shared" si="1"/>
        <v>0</v>
      </c>
      <c r="G34" s="50">
        <v>0</v>
      </c>
    </row>
    <row r="35" spans="2:7" x14ac:dyDescent="0.2">
      <c r="B35" s="41" t="s">
        <v>403</v>
      </c>
      <c r="C35" s="33" t="s">
        <v>514</v>
      </c>
      <c r="D35" s="35">
        <v>59544</v>
      </c>
      <c r="E35" s="35">
        <v>59544</v>
      </c>
      <c r="F35" s="35">
        <f t="shared" si="1"/>
        <v>0</v>
      </c>
      <c r="G35" s="50">
        <v>0</v>
      </c>
    </row>
    <row r="36" spans="2:7" x14ac:dyDescent="0.2">
      <c r="B36" s="41" t="s">
        <v>404</v>
      </c>
      <c r="C36" s="33" t="s">
        <v>514</v>
      </c>
      <c r="D36" s="35">
        <v>56925</v>
      </c>
      <c r="E36" s="35">
        <v>56925</v>
      </c>
      <c r="F36" s="35">
        <f t="shared" si="1"/>
        <v>0</v>
      </c>
      <c r="G36" s="50">
        <v>0</v>
      </c>
    </row>
    <row r="37" spans="2:7" x14ac:dyDescent="0.2">
      <c r="B37" s="41" t="s">
        <v>330</v>
      </c>
      <c r="C37" s="33" t="s">
        <v>502</v>
      </c>
      <c r="D37" s="35">
        <v>1852</v>
      </c>
      <c r="E37" s="35">
        <v>1852</v>
      </c>
      <c r="F37" s="35">
        <f t="shared" si="1"/>
        <v>0</v>
      </c>
      <c r="G37" s="42">
        <v>0</v>
      </c>
    </row>
    <row r="38" spans="2:7" x14ac:dyDescent="0.2">
      <c r="B38" s="36" t="s">
        <v>203</v>
      </c>
      <c r="C38" s="40"/>
      <c r="D38" s="19">
        <f>SUM(D39:D46)</f>
        <v>837082</v>
      </c>
      <c r="E38" s="19">
        <f>SUM(E39:E46)</f>
        <v>831742</v>
      </c>
      <c r="F38" s="19">
        <f>SUM(F39:F46)</f>
        <v>-5340</v>
      </c>
      <c r="G38" s="49">
        <f>SUM(G39:G46)</f>
        <v>0</v>
      </c>
    </row>
    <row r="39" spans="2:7" x14ac:dyDescent="0.2">
      <c r="B39" s="32" t="s">
        <v>332</v>
      </c>
      <c r="C39" s="33" t="s">
        <v>502</v>
      </c>
      <c r="D39" s="34">
        <v>742885</v>
      </c>
      <c r="E39" s="34">
        <v>743233</v>
      </c>
      <c r="F39" s="34">
        <f>E39-D39</f>
        <v>348</v>
      </c>
      <c r="G39" s="48">
        <v>0</v>
      </c>
    </row>
    <row r="40" spans="2:7" x14ac:dyDescent="0.2">
      <c r="B40" s="32" t="s">
        <v>333</v>
      </c>
      <c r="C40" s="33" t="s">
        <v>502</v>
      </c>
      <c r="D40" s="34">
        <v>26577</v>
      </c>
      <c r="E40" s="34">
        <v>26577</v>
      </c>
      <c r="F40" s="34">
        <f t="shared" ref="F40:F46" si="2">E40-D40</f>
        <v>0</v>
      </c>
      <c r="G40" s="48">
        <v>0</v>
      </c>
    </row>
    <row r="41" spans="2:7" x14ac:dyDescent="0.2">
      <c r="B41" s="32" t="s">
        <v>334</v>
      </c>
      <c r="C41" s="33" t="s">
        <v>502</v>
      </c>
      <c r="D41" s="34">
        <v>2189</v>
      </c>
      <c r="E41" s="34">
        <v>2189</v>
      </c>
      <c r="F41" s="34">
        <f t="shared" si="2"/>
        <v>0</v>
      </c>
      <c r="G41" s="48">
        <v>0</v>
      </c>
    </row>
    <row r="42" spans="2:7" x14ac:dyDescent="0.2">
      <c r="B42" s="32" t="s">
        <v>335</v>
      </c>
      <c r="C42" s="33" t="s">
        <v>502</v>
      </c>
      <c r="D42" s="34">
        <v>2778</v>
      </c>
      <c r="E42" s="34">
        <v>2778</v>
      </c>
      <c r="F42" s="34">
        <f t="shared" si="2"/>
        <v>0</v>
      </c>
      <c r="G42" s="48">
        <v>0</v>
      </c>
    </row>
    <row r="43" spans="2:7" x14ac:dyDescent="0.2">
      <c r="B43" s="32" t="s">
        <v>485</v>
      </c>
      <c r="C43" s="33" t="s">
        <v>502</v>
      </c>
      <c r="D43" s="34">
        <v>32270</v>
      </c>
      <c r="E43" s="55">
        <v>27076</v>
      </c>
      <c r="F43" s="34">
        <f t="shared" si="2"/>
        <v>-5194</v>
      </c>
      <c r="G43" s="48">
        <v>0</v>
      </c>
    </row>
    <row r="44" spans="2:7" x14ac:dyDescent="0.2">
      <c r="B44" s="32" t="s">
        <v>337</v>
      </c>
      <c r="C44" s="33" t="s">
        <v>502</v>
      </c>
      <c r="D44" s="34">
        <v>23952</v>
      </c>
      <c r="E44" s="43">
        <v>23458</v>
      </c>
      <c r="F44" s="34">
        <f t="shared" si="2"/>
        <v>-494</v>
      </c>
      <c r="G44" s="48">
        <v>0</v>
      </c>
    </row>
    <row r="45" spans="2:7" x14ac:dyDescent="0.2">
      <c r="B45" s="32" t="s">
        <v>338</v>
      </c>
      <c r="C45" s="33" t="s">
        <v>502</v>
      </c>
      <c r="D45" s="34">
        <v>4286</v>
      </c>
      <c r="E45" s="34">
        <v>4286</v>
      </c>
      <c r="F45" s="34">
        <f t="shared" si="2"/>
        <v>0</v>
      </c>
      <c r="G45" s="48">
        <v>0</v>
      </c>
    </row>
    <row r="46" spans="2:7" x14ac:dyDescent="0.2">
      <c r="B46" s="32" t="s">
        <v>339</v>
      </c>
      <c r="C46" s="33" t="s">
        <v>502</v>
      </c>
      <c r="D46" s="34">
        <v>2145</v>
      </c>
      <c r="E46" s="34">
        <v>2145</v>
      </c>
      <c r="F46" s="34">
        <f t="shared" si="2"/>
        <v>0</v>
      </c>
      <c r="G46" s="48">
        <v>0</v>
      </c>
    </row>
    <row r="47" spans="2:7" x14ac:dyDescent="0.2">
      <c r="B47" s="36" t="s">
        <v>486</v>
      </c>
      <c r="C47" s="40"/>
      <c r="D47" s="19">
        <f>SUM(D48:D62)</f>
        <v>5988068</v>
      </c>
      <c r="E47" s="19">
        <f>SUM(E48:E62)</f>
        <v>6001268</v>
      </c>
      <c r="F47" s="19">
        <f>SUM(F48:F62)</f>
        <v>13200</v>
      </c>
      <c r="G47" s="49">
        <f>SUM(G48:G62)</f>
        <v>779</v>
      </c>
    </row>
    <row r="48" spans="2:7" x14ac:dyDescent="0.2">
      <c r="B48" s="41" t="s">
        <v>16</v>
      </c>
      <c r="C48" s="33" t="s">
        <v>502</v>
      </c>
      <c r="D48" s="35">
        <v>401646</v>
      </c>
      <c r="E48" s="35">
        <v>401646</v>
      </c>
      <c r="F48" s="35">
        <f>E48-D48</f>
        <v>0</v>
      </c>
      <c r="G48" s="42">
        <v>0</v>
      </c>
    </row>
    <row r="49" spans="2:7" x14ac:dyDescent="0.2">
      <c r="B49" s="41" t="s">
        <v>426</v>
      </c>
      <c r="C49" s="33" t="s">
        <v>502</v>
      </c>
      <c r="D49" s="35">
        <v>212441</v>
      </c>
      <c r="E49" s="35">
        <v>212441</v>
      </c>
      <c r="F49" s="35">
        <f t="shared" ref="F49:F62" si="3">E49-D49</f>
        <v>0</v>
      </c>
      <c r="G49" s="42">
        <v>0</v>
      </c>
    </row>
    <row r="50" spans="2:7" x14ac:dyDescent="0.2">
      <c r="B50" s="41" t="s">
        <v>17</v>
      </c>
      <c r="C50" s="33" t="s">
        <v>502</v>
      </c>
      <c r="D50" s="34">
        <v>214300</v>
      </c>
      <c r="E50" s="34">
        <v>214300</v>
      </c>
      <c r="F50" s="35">
        <f t="shared" si="3"/>
        <v>0</v>
      </c>
      <c r="G50" s="48">
        <v>0</v>
      </c>
    </row>
    <row r="51" spans="2:7" x14ac:dyDescent="0.2">
      <c r="B51" s="41" t="s">
        <v>63</v>
      </c>
      <c r="C51" s="33" t="s">
        <v>502</v>
      </c>
      <c r="D51" s="34">
        <v>3405181</v>
      </c>
      <c r="E51" s="34">
        <v>3405181</v>
      </c>
      <c r="F51" s="35">
        <f>E51-D51</f>
        <v>0</v>
      </c>
      <c r="G51" s="48">
        <v>0</v>
      </c>
    </row>
    <row r="52" spans="2:7" x14ac:dyDescent="0.2">
      <c r="B52" s="41" t="s">
        <v>85</v>
      </c>
      <c r="C52" s="33" t="s">
        <v>502</v>
      </c>
      <c r="D52" s="34">
        <v>564297</v>
      </c>
      <c r="E52" s="34">
        <v>564297</v>
      </c>
      <c r="F52" s="35">
        <f t="shared" si="3"/>
        <v>0</v>
      </c>
      <c r="G52" s="48">
        <v>0</v>
      </c>
    </row>
    <row r="53" spans="2:7" x14ac:dyDescent="0.2">
      <c r="B53" s="41" t="s">
        <v>68</v>
      </c>
      <c r="C53" s="33" t="s">
        <v>502</v>
      </c>
      <c r="D53" s="34">
        <v>1424</v>
      </c>
      <c r="E53" s="34">
        <v>1424</v>
      </c>
      <c r="F53" s="35">
        <f t="shared" si="3"/>
        <v>0</v>
      </c>
      <c r="G53" s="48">
        <v>0</v>
      </c>
    </row>
    <row r="54" spans="2:7" x14ac:dyDescent="0.2">
      <c r="B54" s="41" t="s">
        <v>215</v>
      </c>
      <c r="C54" s="33" t="s">
        <v>502</v>
      </c>
      <c r="D54" s="34">
        <v>292428</v>
      </c>
      <c r="E54" s="34">
        <v>292428</v>
      </c>
      <c r="F54" s="35">
        <f>E54-D54</f>
        <v>0</v>
      </c>
      <c r="G54" s="48">
        <v>0</v>
      </c>
    </row>
    <row r="55" spans="2:7" x14ac:dyDescent="0.2">
      <c r="B55" s="41" t="s">
        <v>64</v>
      </c>
      <c r="C55" s="33" t="s">
        <v>515</v>
      </c>
      <c r="D55" s="34">
        <v>19356</v>
      </c>
      <c r="E55" s="34">
        <v>19356</v>
      </c>
      <c r="F55" s="35">
        <f>E55-D55</f>
        <v>0</v>
      </c>
      <c r="G55" s="48">
        <v>0</v>
      </c>
    </row>
    <row r="56" spans="2:7" x14ac:dyDescent="0.2">
      <c r="B56" s="41" t="s">
        <v>18</v>
      </c>
      <c r="C56" s="33" t="s">
        <v>516</v>
      </c>
      <c r="D56" s="34">
        <v>1087</v>
      </c>
      <c r="E56" s="34">
        <v>1087</v>
      </c>
      <c r="F56" s="35">
        <f t="shared" si="3"/>
        <v>0</v>
      </c>
      <c r="G56" s="48">
        <v>0</v>
      </c>
    </row>
    <row r="57" spans="2:7" x14ac:dyDescent="0.2">
      <c r="B57" s="41" t="s">
        <v>62</v>
      </c>
      <c r="C57" s="33" t="s">
        <v>517</v>
      </c>
      <c r="D57" s="34">
        <v>10588</v>
      </c>
      <c r="E57" s="34">
        <v>10588</v>
      </c>
      <c r="F57" s="35">
        <f t="shared" si="3"/>
        <v>0</v>
      </c>
      <c r="G57" s="48">
        <v>779</v>
      </c>
    </row>
    <row r="58" spans="2:7" x14ac:dyDescent="0.2">
      <c r="B58" s="41" t="s">
        <v>65</v>
      </c>
      <c r="C58" s="33" t="s">
        <v>518</v>
      </c>
      <c r="D58" s="34">
        <v>5035</v>
      </c>
      <c r="E58" s="34">
        <v>5035</v>
      </c>
      <c r="F58" s="35">
        <f t="shared" si="3"/>
        <v>0</v>
      </c>
      <c r="G58" s="48">
        <v>0</v>
      </c>
    </row>
    <row r="59" spans="2:7" x14ac:dyDescent="0.2">
      <c r="B59" s="41" t="s">
        <v>221</v>
      </c>
      <c r="C59" s="33" t="s">
        <v>517</v>
      </c>
      <c r="D59" s="34">
        <v>5183</v>
      </c>
      <c r="E59" s="34">
        <v>5183</v>
      </c>
      <c r="F59" s="35">
        <f t="shared" si="3"/>
        <v>0</v>
      </c>
      <c r="G59" s="48">
        <v>0</v>
      </c>
    </row>
    <row r="60" spans="2:7" x14ac:dyDescent="0.2">
      <c r="B60" s="41" t="s">
        <v>487</v>
      </c>
      <c r="C60" s="33" t="s">
        <v>519</v>
      </c>
      <c r="D60" s="34">
        <v>111</v>
      </c>
      <c r="E60" s="34">
        <v>111</v>
      </c>
      <c r="F60" s="35">
        <f t="shared" si="3"/>
        <v>0</v>
      </c>
      <c r="G60" s="48">
        <v>0</v>
      </c>
    </row>
    <row r="61" spans="2:7" x14ac:dyDescent="0.2">
      <c r="B61" s="41" t="s">
        <v>355</v>
      </c>
      <c r="C61" s="33" t="s">
        <v>502</v>
      </c>
      <c r="D61" s="34">
        <v>54821</v>
      </c>
      <c r="E61" s="34">
        <v>68021</v>
      </c>
      <c r="F61" s="35">
        <f t="shared" si="3"/>
        <v>13200</v>
      </c>
      <c r="G61" s="48">
        <v>0</v>
      </c>
    </row>
    <row r="62" spans="2:7" x14ac:dyDescent="0.2">
      <c r="B62" s="41" t="s">
        <v>356</v>
      </c>
      <c r="C62" s="33" t="s">
        <v>502</v>
      </c>
      <c r="D62" s="34">
        <v>800170</v>
      </c>
      <c r="E62" s="34">
        <v>800170</v>
      </c>
      <c r="F62" s="35">
        <f t="shared" si="3"/>
        <v>0</v>
      </c>
      <c r="G62" s="48">
        <v>0</v>
      </c>
    </row>
    <row r="63" spans="2:7" x14ac:dyDescent="0.2">
      <c r="B63" s="36" t="s">
        <v>20</v>
      </c>
      <c r="C63" s="40"/>
      <c r="D63" s="19">
        <f>SUM(D64:D68)</f>
        <v>201029</v>
      </c>
      <c r="E63" s="19">
        <f>SUM(E64:E68)</f>
        <v>187904</v>
      </c>
      <c r="F63" s="19">
        <f>SUM(F64:F68)</f>
        <v>-13125</v>
      </c>
      <c r="G63" s="49">
        <f>SUM(G64:G68)</f>
        <v>0</v>
      </c>
    </row>
    <row r="64" spans="2:7" x14ac:dyDescent="0.2">
      <c r="B64" s="41" t="s">
        <v>359</v>
      </c>
      <c r="C64" s="33" t="s">
        <v>502</v>
      </c>
      <c r="D64" s="34">
        <v>20222</v>
      </c>
      <c r="E64" s="34">
        <v>20222</v>
      </c>
      <c r="F64" s="34">
        <f>E64-D64</f>
        <v>0</v>
      </c>
      <c r="G64" s="48">
        <v>0</v>
      </c>
    </row>
    <row r="65" spans="2:7" x14ac:dyDescent="0.2">
      <c r="B65" s="41" t="s">
        <v>427</v>
      </c>
      <c r="C65" s="33" t="s">
        <v>502</v>
      </c>
      <c r="D65" s="34">
        <v>18241</v>
      </c>
      <c r="E65" s="34">
        <v>18241</v>
      </c>
      <c r="F65" s="34">
        <f>E65-D65</f>
        <v>0</v>
      </c>
      <c r="G65" s="48">
        <v>0</v>
      </c>
    </row>
    <row r="66" spans="2:7" x14ac:dyDescent="0.2">
      <c r="B66" s="41" t="s">
        <v>239</v>
      </c>
      <c r="C66" s="33" t="s">
        <v>502</v>
      </c>
      <c r="D66" s="34">
        <v>86778</v>
      </c>
      <c r="E66" s="34">
        <v>86778</v>
      </c>
      <c r="F66" s="34">
        <f>E66-D66</f>
        <v>0</v>
      </c>
      <c r="G66" s="48">
        <v>0</v>
      </c>
    </row>
    <row r="67" spans="2:7" x14ac:dyDescent="0.2">
      <c r="B67" s="41" t="s">
        <v>520</v>
      </c>
      <c r="C67" s="33">
        <v>34.71</v>
      </c>
      <c r="D67" s="34">
        <v>54276</v>
      </c>
      <c r="E67" s="34">
        <v>41151</v>
      </c>
      <c r="F67" s="34">
        <f>E67-D67</f>
        <v>-13125</v>
      </c>
      <c r="G67" s="48">
        <v>0</v>
      </c>
    </row>
    <row r="68" spans="2:7" x14ac:dyDescent="0.2">
      <c r="B68" s="41" t="s">
        <v>536</v>
      </c>
      <c r="C68" s="33" t="s">
        <v>502</v>
      </c>
      <c r="D68" s="34">
        <v>21512</v>
      </c>
      <c r="E68" s="34">
        <v>21512</v>
      </c>
      <c r="F68" s="34">
        <f>E68-D68</f>
        <v>0</v>
      </c>
      <c r="G68" s="48">
        <v>0</v>
      </c>
    </row>
    <row r="69" spans="2:7" x14ac:dyDescent="0.2">
      <c r="B69" s="36" t="s">
        <v>27</v>
      </c>
      <c r="C69" s="40"/>
      <c r="D69" s="19">
        <f>SUM(D70:D72)</f>
        <v>70910</v>
      </c>
      <c r="E69" s="19">
        <f>SUM(E70:E72)</f>
        <v>94035</v>
      </c>
      <c r="F69" s="19">
        <f>SUM(F70:F72)</f>
        <v>23125</v>
      </c>
      <c r="G69" s="49">
        <f>SUM(G70:G72)</f>
        <v>0</v>
      </c>
    </row>
    <row r="70" spans="2:7" x14ac:dyDescent="0.2">
      <c r="B70" s="41" t="s">
        <v>522</v>
      </c>
      <c r="C70" s="33" t="s">
        <v>537</v>
      </c>
      <c r="D70" s="34">
        <v>54276</v>
      </c>
      <c r="E70" s="34">
        <v>67401</v>
      </c>
      <c r="F70" s="34">
        <f>E70-D70</f>
        <v>13125</v>
      </c>
      <c r="G70" s="48">
        <v>0</v>
      </c>
    </row>
    <row r="71" spans="2:7" x14ac:dyDescent="0.2">
      <c r="B71" s="44" t="s">
        <v>532</v>
      </c>
      <c r="C71" s="45" t="s">
        <v>502</v>
      </c>
      <c r="D71" s="56">
        <v>0</v>
      </c>
      <c r="E71" s="56">
        <v>10000</v>
      </c>
      <c r="F71" s="56">
        <f>E71-D71</f>
        <v>10000</v>
      </c>
      <c r="G71" s="48"/>
    </row>
    <row r="72" spans="2:7" x14ac:dyDescent="0.2">
      <c r="B72" s="41" t="s">
        <v>523</v>
      </c>
      <c r="C72" s="33" t="s">
        <v>502</v>
      </c>
      <c r="D72" s="34">
        <v>16634</v>
      </c>
      <c r="E72" s="34">
        <v>16634</v>
      </c>
      <c r="F72" s="34">
        <f>E72-D72</f>
        <v>0</v>
      </c>
      <c r="G72" s="48">
        <v>0</v>
      </c>
    </row>
    <row r="73" spans="2:7" x14ac:dyDescent="0.2">
      <c r="B73" s="36" t="s">
        <v>158</v>
      </c>
      <c r="C73" s="40"/>
      <c r="D73" s="19">
        <f>SUM(D74)</f>
        <v>2049</v>
      </c>
      <c r="E73" s="19">
        <f>SUM(E74)</f>
        <v>2049</v>
      </c>
      <c r="F73" s="19">
        <f>SUM(F74)</f>
        <v>0</v>
      </c>
      <c r="G73" s="49">
        <f>SUM(G74)</f>
        <v>0</v>
      </c>
    </row>
    <row r="74" spans="2:7" x14ac:dyDescent="0.2">
      <c r="B74" s="41" t="s">
        <v>491</v>
      </c>
      <c r="C74" s="33" t="s">
        <v>502</v>
      </c>
      <c r="D74" s="34">
        <v>2049</v>
      </c>
      <c r="E74" s="34">
        <v>2049</v>
      </c>
      <c r="F74" s="18">
        <f>E74-D74</f>
        <v>0</v>
      </c>
      <c r="G74" s="48">
        <v>0</v>
      </c>
    </row>
    <row r="75" spans="2:7" x14ac:dyDescent="0.2">
      <c r="B75" s="36" t="s">
        <v>545</v>
      </c>
      <c r="C75" s="40"/>
      <c r="D75" s="19">
        <f>D76+D77</f>
        <v>1198151</v>
      </c>
      <c r="E75" s="19">
        <f>E76+E77</f>
        <v>1198151</v>
      </c>
      <c r="F75" s="19">
        <f>F76+F77</f>
        <v>0</v>
      </c>
      <c r="G75" s="19">
        <f>SUM(G76:G77)</f>
        <v>200</v>
      </c>
    </row>
    <row r="76" spans="2:7" x14ac:dyDescent="0.2">
      <c r="B76" s="41" t="s">
        <v>373</v>
      </c>
      <c r="C76" s="33" t="s">
        <v>502</v>
      </c>
      <c r="D76" s="34">
        <v>890744</v>
      </c>
      <c r="E76" s="57">
        <v>890744</v>
      </c>
      <c r="F76" s="34">
        <f>E76-D76</f>
        <v>0</v>
      </c>
      <c r="G76" s="48">
        <v>0</v>
      </c>
    </row>
    <row r="77" spans="2:7" x14ac:dyDescent="0.2">
      <c r="B77" s="41" t="s">
        <v>492</v>
      </c>
      <c r="C77" s="33" t="s">
        <v>502</v>
      </c>
      <c r="D77" s="34">
        <v>307407</v>
      </c>
      <c r="E77" s="57">
        <v>307407</v>
      </c>
      <c r="F77" s="34">
        <f>E77-D77</f>
        <v>0</v>
      </c>
      <c r="G77" s="48">
        <v>200</v>
      </c>
    </row>
    <row r="78" spans="2:7" x14ac:dyDescent="0.2">
      <c r="B78" s="36" t="s">
        <v>160</v>
      </c>
      <c r="C78" s="40"/>
      <c r="D78" s="19">
        <f>SUM(D79:D80)</f>
        <v>12414</v>
      </c>
      <c r="E78" s="38">
        <f>SUM(E79:E80)</f>
        <v>12414</v>
      </c>
      <c r="F78" s="19">
        <f>SUM(F79:F80)</f>
        <v>0</v>
      </c>
      <c r="G78" s="19">
        <f>SUM(G79:G80)</f>
        <v>0</v>
      </c>
    </row>
    <row r="79" spans="2:7" x14ac:dyDescent="0.2">
      <c r="B79" s="41" t="s">
        <v>375</v>
      </c>
      <c r="C79" s="33" t="s">
        <v>524</v>
      </c>
      <c r="D79" s="34">
        <v>9620</v>
      </c>
      <c r="E79" s="34">
        <v>9620</v>
      </c>
      <c r="F79" s="34">
        <f>E79-D79</f>
        <v>0</v>
      </c>
      <c r="G79" s="48">
        <v>0</v>
      </c>
    </row>
    <row r="80" spans="2:7" x14ac:dyDescent="0.2">
      <c r="B80" s="41" t="s">
        <v>253</v>
      </c>
      <c r="C80" s="33" t="s">
        <v>502</v>
      </c>
      <c r="D80" s="34">
        <v>2794</v>
      </c>
      <c r="E80" s="34">
        <v>2794</v>
      </c>
      <c r="F80" s="34">
        <f>E80-D80</f>
        <v>0</v>
      </c>
      <c r="G80" s="48">
        <v>0</v>
      </c>
    </row>
    <row r="81" spans="2:7" x14ac:dyDescent="0.2">
      <c r="B81" s="36" t="s">
        <v>493</v>
      </c>
      <c r="C81" s="40"/>
      <c r="D81" s="19">
        <f>SUM(D82:D83)</f>
        <v>2858</v>
      </c>
      <c r="E81" s="19">
        <f>SUM(E82:E83)</f>
        <v>2858</v>
      </c>
      <c r="F81" s="19">
        <f>SUM(F82:F83)</f>
        <v>0</v>
      </c>
      <c r="G81" s="49">
        <f>SUM(G82:G83)</f>
        <v>0</v>
      </c>
    </row>
    <row r="82" spans="2:7" x14ac:dyDescent="0.2">
      <c r="B82" s="41" t="s">
        <v>47</v>
      </c>
      <c r="C82" s="33" t="s">
        <v>525</v>
      </c>
      <c r="D82" s="34">
        <v>294</v>
      </c>
      <c r="E82" s="34">
        <v>294</v>
      </c>
      <c r="F82" s="34">
        <f>E82-D82</f>
        <v>0</v>
      </c>
      <c r="G82" s="48">
        <v>0</v>
      </c>
    </row>
    <row r="83" spans="2:7" x14ac:dyDescent="0.2">
      <c r="B83" s="41" t="s">
        <v>376</v>
      </c>
      <c r="C83" s="33" t="s">
        <v>502</v>
      </c>
      <c r="D83" s="34">
        <v>2564</v>
      </c>
      <c r="E83" s="34">
        <v>2564</v>
      </c>
      <c r="F83" s="34">
        <f>E83-D83</f>
        <v>0</v>
      </c>
      <c r="G83" s="48">
        <v>0</v>
      </c>
    </row>
    <row r="84" spans="2:7" x14ac:dyDescent="0.2">
      <c r="B84" s="36" t="s">
        <v>4</v>
      </c>
      <c r="C84" s="40"/>
      <c r="D84" s="19">
        <f>SUM(D85:D91)</f>
        <v>365260</v>
      </c>
      <c r="E84" s="19">
        <f>SUM(E85:E91)</f>
        <v>545260</v>
      </c>
      <c r="F84" s="19">
        <f>SUM(F85:F96)</f>
        <v>180000</v>
      </c>
      <c r="G84" s="49">
        <f>SUM(G85:G91)</f>
        <v>6694</v>
      </c>
    </row>
    <row r="85" spans="2:7" x14ac:dyDescent="0.2">
      <c r="B85" s="32" t="s">
        <v>526</v>
      </c>
      <c r="C85" s="33" t="s">
        <v>502</v>
      </c>
      <c r="D85" s="34">
        <v>1700</v>
      </c>
      <c r="E85" s="34">
        <v>1700</v>
      </c>
      <c r="F85" s="34">
        <f>E85-D85</f>
        <v>0</v>
      </c>
      <c r="G85" s="48">
        <v>3300</v>
      </c>
    </row>
    <row r="86" spans="2:7" x14ac:dyDescent="0.2">
      <c r="B86" s="32" t="s">
        <v>527</v>
      </c>
      <c r="C86" s="33" t="s">
        <v>502</v>
      </c>
      <c r="D86" s="34">
        <v>130000</v>
      </c>
      <c r="E86" s="34">
        <v>180000</v>
      </c>
      <c r="F86" s="34">
        <f t="shared" ref="F86:F92" si="4">E86-D86</f>
        <v>50000</v>
      </c>
      <c r="G86" s="48">
        <v>0</v>
      </c>
    </row>
    <row r="87" spans="2:7" x14ac:dyDescent="0.2">
      <c r="B87" s="32" t="s">
        <v>496</v>
      </c>
      <c r="C87" s="33" t="s">
        <v>502</v>
      </c>
      <c r="D87" s="34">
        <v>1660</v>
      </c>
      <c r="E87" s="34">
        <v>1660</v>
      </c>
      <c r="F87" s="34">
        <f t="shared" si="4"/>
        <v>0</v>
      </c>
      <c r="G87" s="48">
        <v>3144</v>
      </c>
    </row>
    <row r="88" spans="2:7" x14ac:dyDescent="0.2">
      <c r="B88" s="32" t="s">
        <v>383</v>
      </c>
      <c r="C88" s="33" t="s">
        <v>502</v>
      </c>
      <c r="D88" s="34">
        <v>100000</v>
      </c>
      <c r="E88" s="34">
        <v>100000</v>
      </c>
      <c r="F88" s="34">
        <f t="shared" si="4"/>
        <v>0</v>
      </c>
      <c r="G88" s="48">
        <v>250</v>
      </c>
    </row>
    <row r="89" spans="2:7" x14ac:dyDescent="0.2">
      <c r="B89" s="32" t="s">
        <v>497</v>
      </c>
      <c r="C89" s="33" t="s">
        <v>502</v>
      </c>
      <c r="D89" s="34">
        <v>105000</v>
      </c>
      <c r="E89" s="34">
        <v>235000</v>
      </c>
      <c r="F89" s="34">
        <f t="shared" si="4"/>
        <v>130000</v>
      </c>
      <c r="G89" s="48">
        <v>0</v>
      </c>
    </row>
    <row r="90" spans="2:7" x14ac:dyDescent="0.2">
      <c r="B90" s="32" t="s">
        <v>388</v>
      </c>
      <c r="C90" s="33" t="s">
        <v>502</v>
      </c>
      <c r="D90" s="34">
        <v>16000</v>
      </c>
      <c r="E90" s="34">
        <v>16000</v>
      </c>
      <c r="F90" s="34">
        <f t="shared" si="4"/>
        <v>0</v>
      </c>
      <c r="G90" s="48">
        <v>0</v>
      </c>
    </row>
    <row r="91" spans="2:7" x14ac:dyDescent="0.2">
      <c r="B91" s="32" t="s">
        <v>466</v>
      </c>
      <c r="C91" s="33" t="s">
        <v>502</v>
      </c>
      <c r="D91" s="34">
        <v>10900</v>
      </c>
      <c r="E91" s="34">
        <v>10900</v>
      </c>
      <c r="F91" s="34">
        <f t="shared" si="4"/>
        <v>0</v>
      </c>
      <c r="G91" s="48">
        <v>0</v>
      </c>
    </row>
    <row r="92" spans="2:7" x14ac:dyDescent="0.2">
      <c r="B92" s="36" t="s">
        <v>584</v>
      </c>
      <c r="C92" s="40"/>
      <c r="D92" s="19">
        <v>0</v>
      </c>
      <c r="E92" s="19">
        <v>0</v>
      </c>
      <c r="F92" s="58">
        <f t="shared" si="4"/>
        <v>0</v>
      </c>
      <c r="G92" s="59">
        <f>SUM(G93:G96)</f>
        <v>418036</v>
      </c>
    </row>
    <row r="93" spans="2:7" x14ac:dyDescent="0.2">
      <c r="B93" s="32" t="s">
        <v>467</v>
      </c>
      <c r="C93" s="60" t="s">
        <v>502</v>
      </c>
      <c r="D93" s="61" t="s">
        <v>483</v>
      </c>
      <c r="E93" s="34" t="s">
        <v>483</v>
      </c>
      <c r="F93" s="34">
        <v>0</v>
      </c>
      <c r="G93" s="48">
        <v>250000</v>
      </c>
    </row>
    <row r="94" spans="2:7" x14ac:dyDescent="0.2">
      <c r="B94" s="32" t="s">
        <v>468</v>
      </c>
      <c r="C94" s="60" t="s">
        <v>514</v>
      </c>
      <c r="D94" s="34" t="s">
        <v>483</v>
      </c>
      <c r="E94" s="34" t="s">
        <v>483</v>
      </c>
      <c r="F94" s="34">
        <v>0</v>
      </c>
      <c r="G94" s="48">
        <v>37809</v>
      </c>
    </row>
    <row r="95" spans="2:7" x14ac:dyDescent="0.2">
      <c r="B95" s="32" t="s">
        <v>538</v>
      </c>
      <c r="C95" s="60" t="s">
        <v>514</v>
      </c>
      <c r="D95" s="34" t="s">
        <v>483</v>
      </c>
      <c r="E95" s="34" t="s">
        <v>483</v>
      </c>
      <c r="F95" s="34">
        <v>0</v>
      </c>
      <c r="G95" s="48">
        <v>96204</v>
      </c>
    </row>
    <row r="96" spans="2:7" ht="13.5" thickBot="1" x14ac:dyDescent="0.25">
      <c r="B96" s="62" t="s">
        <v>470</v>
      </c>
      <c r="C96" s="63" t="s">
        <v>514</v>
      </c>
      <c r="D96" s="64" t="s">
        <v>483</v>
      </c>
      <c r="E96" s="64" t="s">
        <v>483</v>
      </c>
      <c r="F96" s="34">
        <v>0</v>
      </c>
      <c r="G96" s="65">
        <v>34023</v>
      </c>
    </row>
    <row r="97" spans="2:7" ht="14.25" thickTop="1" thickBot="1" x14ac:dyDescent="0.25">
      <c r="B97" s="66" t="s">
        <v>498</v>
      </c>
      <c r="C97" s="67"/>
      <c r="D97" s="68">
        <f>D5+D9+D21+D24+D38+D47+D63+D69+D73+D75+D81+D84+D78+D92+D7</f>
        <v>11078963</v>
      </c>
      <c r="E97" s="68">
        <f>E5+E9+E21+E24+E38+E47+E63+E69+E73+E75+E81+E84+E78+E92+E7</f>
        <v>11498720</v>
      </c>
      <c r="F97" s="68">
        <f>F5+F9+F21+F24+F38+F47+F63+F69+F73+F75+F81+F84+F78+F92+F7</f>
        <v>419757</v>
      </c>
      <c r="G97" s="68">
        <f>G5+G9+G21+G24+G38+G47+G63+G69+G73+G75+G81+G84+G78+G92+G7</f>
        <v>428580</v>
      </c>
    </row>
    <row r="99" spans="2:7" x14ac:dyDescent="0.2">
      <c r="B99" s="321" t="s">
        <v>585</v>
      </c>
    </row>
  </sheetData>
  <mergeCells count="1">
    <mergeCell ref="B2:G2"/>
  </mergeCells>
  <pageMargins left="0.7" right="0.7" top="0.75" bottom="0.75" header="0.3" footer="0.3"/>
  <headerFooter>
    <oddFooter>&amp;L_x000D_&amp;1#&amp;"Calibri"&amp;10&amp;K000000 Interné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2:G101"/>
  <sheetViews>
    <sheetView workbookViewId="0">
      <selection activeCell="B93" sqref="B93"/>
    </sheetView>
  </sheetViews>
  <sheetFormatPr defaultRowHeight="12.75" x14ac:dyDescent="0.2"/>
  <cols>
    <col min="2" max="2" width="59" bestFit="1" customWidth="1"/>
    <col min="3" max="3" width="9.42578125" customWidth="1"/>
    <col min="4" max="7" width="15" customWidth="1"/>
  </cols>
  <sheetData>
    <row r="2" spans="2:7" ht="56.45" customHeight="1" x14ac:dyDescent="0.2">
      <c r="B2" s="323" t="s">
        <v>544</v>
      </c>
      <c r="C2" s="363"/>
      <c r="D2" s="363"/>
      <c r="E2" s="363"/>
      <c r="F2" s="363"/>
    </row>
    <row r="4" spans="2:7" ht="13.5" thickBot="1" x14ac:dyDescent="0.25"/>
    <row r="5" spans="2:7" ht="66.75" thickBot="1" x14ac:dyDescent="0.25">
      <c r="B5" s="223" t="s">
        <v>102</v>
      </c>
      <c r="C5" s="224" t="s">
        <v>499</v>
      </c>
      <c r="D5" s="224" t="s">
        <v>528</v>
      </c>
      <c r="E5" s="224" t="s">
        <v>563</v>
      </c>
      <c r="F5" s="225" t="s">
        <v>476</v>
      </c>
      <c r="G5" s="226" t="s">
        <v>564</v>
      </c>
    </row>
    <row r="6" spans="2:7" ht="16.5" x14ac:dyDescent="0.2">
      <c r="B6" s="227" t="s">
        <v>478</v>
      </c>
      <c r="C6" s="228"/>
      <c r="D6" s="229">
        <f>SUM(D7:D7)</f>
        <v>52087</v>
      </c>
      <c r="E6" s="229">
        <f>SUM(E7:E7)</f>
        <v>52087</v>
      </c>
      <c r="F6" s="229">
        <f>SUM(F7:F7)</f>
        <v>0</v>
      </c>
      <c r="G6" s="230">
        <f>SUM(G7:G7)</f>
        <v>250</v>
      </c>
    </row>
    <row r="7" spans="2:7" x14ac:dyDescent="0.2">
      <c r="B7" s="231" t="s">
        <v>168</v>
      </c>
      <c r="C7" s="232" t="s">
        <v>502</v>
      </c>
      <c r="D7" s="233">
        <v>52087</v>
      </c>
      <c r="E7" s="233">
        <v>52087</v>
      </c>
      <c r="F7" s="234">
        <f>E7-D7</f>
        <v>0</v>
      </c>
      <c r="G7" s="271">
        <v>250</v>
      </c>
    </row>
    <row r="8" spans="2:7" ht="16.5" x14ac:dyDescent="0.2">
      <c r="B8" s="235" t="s">
        <v>530</v>
      </c>
      <c r="C8" s="236"/>
      <c r="D8" s="237">
        <f>SUM(D9:D9)</f>
        <v>4000</v>
      </c>
      <c r="E8" s="237">
        <f>SUM(E9:E9)</f>
        <v>4000</v>
      </c>
      <c r="F8" s="237">
        <f>SUM(F9:F9)</f>
        <v>0</v>
      </c>
      <c r="G8" s="238">
        <f>SUM(G9:G9)</f>
        <v>0</v>
      </c>
    </row>
    <row r="9" spans="2:7" x14ac:dyDescent="0.2">
      <c r="B9" s="231" t="s">
        <v>531</v>
      </c>
      <c r="C9" s="232" t="s">
        <v>502</v>
      </c>
      <c r="D9" s="233">
        <v>4000</v>
      </c>
      <c r="E9" s="233">
        <v>4000</v>
      </c>
      <c r="F9" s="234">
        <f>E9-D9</f>
        <v>0</v>
      </c>
      <c r="G9" s="271">
        <v>0</v>
      </c>
    </row>
    <row r="10" spans="2:7" ht="16.5" x14ac:dyDescent="0.2">
      <c r="B10" s="235" t="s">
        <v>6</v>
      </c>
      <c r="C10" s="239"/>
      <c r="D10" s="240">
        <f>SUM(D11:D21)</f>
        <v>534677</v>
      </c>
      <c r="E10" s="240">
        <f>SUM(E11:E21)</f>
        <v>534677</v>
      </c>
      <c r="F10" s="240">
        <f>SUM(F11:F21)</f>
        <v>0</v>
      </c>
      <c r="G10" s="249">
        <f>SUM(G12:G21)</f>
        <v>0</v>
      </c>
    </row>
    <row r="11" spans="2:7" x14ac:dyDescent="0.2">
      <c r="B11" s="241" t="s">
        <v>480</v>
      </c>
      <c r="C11" s="232" t="s">
        <v>502</v>
      </c>
      <c r="D11" s="234">
        <v>25</v>
      </c>
      <c r="E11" s="234">
        <v>25</v>
      </c>
      <c r="F11" s="234">
        <f t="shared" ref="F11:F19" si="0">E11-D11</f>
        <v>0</v>
      </c>
      <c r="G11" s="242">
        <v>0</v>
      </c>
    </row>
    <row r="12" spans="2:7" x14ac:dyDescent="0.2">
      <c r="B12" s="241" t="s">
        <v>318</v>
      </c>
      <c r="C12" s="232" t="s">
        <v>502</v>
      </c>
      <c r="D12" s="234">
        <v>261180</v>
      </c>
      <c r="E12" s="243">
        <v>359180</v>
      </c>
      <c r="F12" s="234">
        <f t="shared" si="0"/>
        <v>98000</v>
      </c>
      <c r="G12" s="242">
        <v>0</v>
      </c>
    </row>
    <row r="13" spans="2:7" ht="16.5" x14ac:dyDescent="0.3">
      <c r="B13" s="244" t="s">
        <v>532</v>
      </c>
      <c r="C13" s="245" t="s">
        <v>502</v>
      </c>
      <c r="D13" s="246">
        <v>98000</v>
      </c>
      <c r="E13" s="247">
        <v>0</v>
      </c>
      <c r="F13" s="246">
        <f t="shared" si="0"/>
        <v>-98000</v>
      </c>
      <c r="G13" s="242"/>
    </row>
    <row r="14" spans="2:7" x14ac:dyDescent="0.2">
      <c r="B14" s="241" t="s">
        <v>172</v>
      </c>
      <c r="C14" s="232" t="s">
        <v>502</v>
      </c>
      <c r="D14" s="234">
        <v>94267</v>
      </c>
      <c r="E14" s="234">
        <v>94267</v>
      </c>
      <c r="F14" s="234">
        <f t="shared" si="0"/>
        <v>0</v>
      </c>
      <c r="G14" s="242">
        <v>0</v>
      </c>
    </row>
    <row r="15" spans="2:7" x14ac:dyDescent="0.2">
      <c r="B15" s="241" t="s">
        <v>503</v>
      </c>
      <c r="C15" s="232" t="s">
        <v>502</v>
      </c>
      <c r="D15" s="234">
        <v>28</v>
      </c>
      <c r="E15" s="234">
        <v>28</v>
      </c>
      <c r="F15" s="234">
        <f>E15-D15</f>
        <v>0</v>
      </c>
      <c r="G15" s="242">
        <v>0</v>
      </c>
    </row>
    <row r="16" spans="2:7" x14ac:dyDescent="0.2">
      <c r="B16" s="241" t="s">
        <v>174</v>
      </c>
      <c r="C16" s="232" t="s">
        <v>502</v>
      </c>
      <c r="D16" s="234">
        <v>22483</v>
      </c>
      <c r="E16" s="234">
        <v>22483</v>
      </c>
      <c r="F16" s="234">
        <f>E16-D16</f>
        <v>0</v>
      </c>
      <c r="G16" s="242">
        <v>0</v>
      </c>
    </row>
    <row r="17" spans="2:7" x14ac:dyDescent="0.2">
      <c r="B17" s="241" t="s">
        <v>316</v>
      </c>
      <c r="C17" s="232" t="s">
        <v>502</v>
      </c>
      <c r="D17" s="234">
        <v>24127</v>
      </c>
      <c r="E17" s="234">
        <v>24127</v>
      </c>
      <c r="F17" s="234">
        <f t="shared" si="0"/>
        <v>0</v>
      </c>
      <c r="G17" s="242">
        <v>0</v>
      </c>
    </row>
    <row r="18" spans="2:7" x14ac:dyDescent="0.2">
      <c r="B18" s="241" t="s">
        <v>479</v>
      </c>
      <c r="C18" s="232" t="s">
        <v>502</v>
      </c>
      <c r="D18" s="234">
        <v>18442</v>
      </c>
      <c r="E18" s="234">
        <v>18442</v>
      </c>
      <c r="F18" s="234">
        <f t="shared" si="0"/>
        <v>0</v>
      </c>
      <c r="G18" s="242">
        <v>0</v>
      </c>
    </row>
    <row r="19" spans="2:7" x14ac:dyDescent="0.2">
      <c r="B19" s="241" t="s">
        <v>314</v>
      </c>
      <c r="C19" s="232" t="s">
        <v>502</v>
      </c>
      <c r="D19" s="234">
        <v>9867</v>
      </c>
      <c r="E19" s="234">
        <v>9867</v>
      </c>
      <c r="F19" s="234">
        <f t="shared" si="0"/>
        <v>0</v>
      </c>
      <c r="G19" s="242">
        <v>0</v>
      </c>
    </row>
    <row r="20" spans="2:7" x14ac:dyDescent="0.2">
      <c r="B20" s="241" t="s">
        <v>504</v>
      </c>
      <c r="C20" s="232" t="s">
        <v>502</v>
      </c>
      <c r="D20" s="234">
        <v>5669</v>
      </c>
      <c r="E20" s="234">
        <v>5669</v>
      </c>
      <c r="F20" s="234">
        <f>E20-D20</f>
        <v>0</v>
      </c>
      <c r="G20" s="242">
        <v>0</v>
      </c>
    </row>
    <row r="21" spans="2:7" x14ac:dyDescent="0.2">
      <c r="B21" s="241" t="s">
        <v>321</v>
      </c>
      <c r="C21" s="232" t="s">
        <v>502</v>
      </c>
      <c r="D21" s="234">
        <v>589</v>
      </c>
      <c r="E21" s="234">
        <v>589</v>
      </c>
      <c r="F21" s="234">
        <f>E21-D21</f>
        <v>0</v>
      </c>
      <c r="G21" s="242">
        <v>0</v>
      </c>
    </row>
    <row r="22" spans="2:7" ht="16.5" x14ac:dyDescent="0.2">
      <c r="B22" s="235" t="s">
        <v>481</v>
      </c>
      <c r="C22" s="239"/>
      <c r="D22" s="240">
        <f>SUM(D23:D24)</f>
        <v>34401</v>
      </c>
      <c r="E22" s="240">
        <f>SUM(E23:E24)</f>
        <v>34401</v>
      </c>
      <c r="F22" s="240">
        <f>SUM(F23:F24)</f>
        <v>0</v>
      </c>
      <c r="G22" s="240">
        <f>SUM(G23:G24)</f>
        <v>0</v>
      </c>
    </row>
    <row r="23" spans="2:7" x14ac:dyDescent="0.2">
      <c r="B23" s="231" t="s">
        <v>185</v>
      </c>
      <c r="C23" s="232" t="s">
        <v>505</v>
      </c>
      <c r="D23" s="233">
        <v>33301</v>
      </c>
      <c r="E23" s="233">
        <v>33301</v>
      </c>
      <c r="F23" s="234">
        <f>E23-D23</f>
        <v>0</v>
      </c>
      <c r="G23" s="248">
        <v>0</v>
      </c>
    </row>
    <row r="24" spans="2:7" x14ac:dyDescent="0.2">
      <c r="B24" s="231" t="s">
        <v>534</v>
      </c>
      <c r="C24" s="232" t="s">
        <v>502</v>
      </c>
      <c r="D24" s="233">
        <v>1100</v>
      </c>
      <c r="E24" s="233">
        <v>1100</v>
      </c>
      <c r="F24" s="234">
        <f>E24-D24</f>
        <v>0</v>
      </c>
      <c r="G24" s="248">
        <v>0</v>
      </c>
    </row>
    <row r="25" spans="2:7" ht="16.5" x14ac:dyDescent="0.2">
      <c r="B25" s="235" t="s">
        <v>9</v>
      </c>
      <c r="C25" s="239"/>
      <c r="D25" s="240">
        <f>SUM(D26:D37)</f>
        <v>1997875</v>
      </c>
      <c r="E25" s="240">
        <f>SUM(E26:E37)</f>
        <v>2376716</v>
      </c>
      <c r="F25" s="240">
        <f>SUM(F26:F37)</f>
        <v>378841</v>
      </c>
      <c r="G25" s="249">
        <f>SUM(G26:G37)</f>
        <v>5000</v>
      </c>
    </row>
    <row r="26" spans="2:7" x14ac:dyDescent="0.2">
      <c r="B26" s="241" t="s">
        <v>193</v>
      </c>
      <c r="C26" s="232" t="s">
        <v>502</v>
      </c>
      <c r="D26" s="234">
        <v>252958</v>
      </c>
      <c r="E26" s="234">
        <v>252958</v>
      </c>
      <c r="F26" s="234">
        <f>E26-D26</f>
        <v>0</v>
      </c>
      <c r="G26" s="242">
        <v>2000</v>
      </c>
    </row>
    <row r="27" spans="2:7" x14ac:dyDescent="0.2">
      <c r="B27" s="241" t="s">
        <v>195</v>
      </c>
      <c r="C27" s="232" t="s">
        <v>502</v>
      </c>
      <c r="D27" s="234">
        <v>36447</v>
      </c>
      <c r="E27" s="234">
        <v>36447</v>
      </c>
      <c r="F27" s="234">
        <f t="shared" ref="F27:F37" si="1">E27-D27</f>
        <v>0</v>
      </c>
      <c r="G27" s="242">
        <v>3000</v>
      </c>
    </row>
    <row r="28" spans="2:7" ht="16.5" x14ac:dyDescent="0.2">
      <c r="B28" s="241" t="s">
        <v>400</v>
      </c>
      <c r="C28" s="232" t="s">
        <v>502</v>
      </c>
      <c r="D28" s="234">
        <v>885062</v>
      </c>
      <c r="E28" s="234">
        <v>885062</v>
      </c>
      <c r="F28" s="234">
        <f>E28-D28</f>
        <v>0</v>
      </c>
      <c r="G28" s="250">
        <v>0</v>
      </c>
    </row>
    <row r="29" spans="2:7" x14ac:dyDescent="0.2">
      <c r="B29" s="251" t="s">
        <v>506</v>
      </c>
      <c r="C29" s="252" t="s">
        <v>502</v>
      </c>
      <c r="D29" s="253">
        <v>56888</v>
      </c>
      <c r="E29" s="253">
        <v>59013</v>
      </c>
      <c r="F29" s="253">
        <f t="shared" si="1"/>
        <v>2125</v>
      </c>
      <c r="G29" s="254">
        <v>0</v>
      </c>
    </row>
    <row r="30" spans="2:7" x14ac:dyDescent="0.2">
      <c r="B30" s="241" t="s">
        <v>508</v>
      </c>
      <c r="C30" s="232" t="s">
        <v>502</v>
      </c>
      <c r="D30" s="234">
        <v>20028</v>
      </c>
      <c r="E30" s="234">
        <v>20028</v>
      </c>
      <c r="F30" s="234">
        <f t="shared" si="1"/>
        <v>0</v>
      </c>
      <c r="G30" s="242">
        <v>0</v>
      </c>
    </row>
    <row r="31" spans="2:7" x14ac:dyDescent="0.2">
      <c r="B31" s="241" t="s">
        <v>199</v>
      </c>
      <c r="C31" s="232" t="s">
        <v>502</v>
      </c>
      <c r="D31" s="234">
        <v>108117</v>
      </c>
      <c r="E31" s="234">
        <v>486960</v>
      </c>
      <c r="F31" s="234">
        <f t="shared" si="1"/>
        <v>378843</v>
      </c>
      <c r="G31" s="242">
        <v>0</v>
      </c>
    </row>
    <row r="32" spans="2:7" x14ac:dyDescent="0.2">
      <c r="B32" s="241" t="s">
        <v>510</v>
      </c>
      <c r="C32" s="232" t="s">
        <v>502</v>
      </c>
      <c r="D32" s="234">
        <v>2125</v>
      </c>
      <c r="E32" s="234">
        <v>0</v>
      </c>
      <c r="F32" s="234">
        <f t="shared" si="1"/>
        <v>-2125</v>
      </c>
      <c r="G32" s="242">
        <v>0</v>
      </c>
    </row>
    <row r="33" spans="2:7" x14ac:dyDescent="0.2">
      <c r="B33" s="241" t="s">
        <v>401</v>
      </c>
      <c r="C33" s="232" t="s">
        <v>513</v>
      </c>
      <c r="D33" s="234">
        <v>417475</v>
      </c>
      <c r="E33" s="234">
        <v>417475</v>
      </c>
      <c r="F33" s="234">
        <f t="shared" si="1"/>
        <v>0</v>
      </c>
      <c r="G33" s="242">
        <v>0</v>
      </c>
    </row>
    <row r="34" spans="2:7" ht="16.5" x14ac:dyDescent="0.2">
      <c r="B34" s="241" t="s">
        <v>402</v>
      </c>
      <c r="C34" s="232" t="s">
        <v>514</v>
      </c>
      <c r="D34" s="234">
        <v>100454</v>
      </c>
      <c r="E34" s="234">
        <v>100454</v>
      </c>
      <c r="F34" s="234">
        <f t="shared" si="1"/>
        <v>0</v>
      </c>
      <c r="G34" s="250">
        <v>0</v>
      </c>
    </row>
    <row r="35" spans="2:7" ht="16.5" x14ac:dyDescent="0.2">
      <c r="B35" s="241" t="s">
        <v>403</v>
      </c>
      <c r="C35" s="232" t="s">
        <v>514</v>
      </c>
      <c r="D35" s="234">
        <v>59544</v>
      </c>
      <c r="E35" s="234">
        <v>59544</v>
      </c>
      <c r="F35" s="234">
        <f t="shared" si="1"/>
        <v>0</v>
      </c>
      <c r="G35" s="250">
        <v>0</v>
      </c>
    </row>
    <row r="36" spans="2:7" ht="16.5" x14ac:dyDescent="0.2">
      <c r="B36" s="241" t="s">
        <v>404</v>
      </c>
      <c r="C36" s="232" t="s">
        <v>514</v>
      </c>
      <c r="D36" s="234">
        <v>56925</v>
      </c>
      <c r="E36" s="234">
        <v>56925</v>
      </c>
      <c r="F36" s="234">
        <f t="shared" si="1"/>
        <v>0</v>
      </c>
      <c r="G36" s="250">
        <v>0</v>
      </c>
    </row>
    <row r="37" spans="2:7" x14ac:dyDescent="0.2">
      <c r="B37" s="241" t="s">
        <v>330</v>
      </c>
      <c r="C37" s="232" t="s">
        <v>502</v>
      </c>
      <c r="D37" s="234">
        <v>1852</v>
      </c>
      <c r="E37" s="234">
        <v>1850</v>
      </c>
      <c r="F37" s="234">
        <f t="shared" si="1"/>
        <v>-2</v>
      </c>
      <c r="G37" s="242">
        <v>0</v>
      </c>
    </row>
    <row r="38" spans="2:7" ht="16.5" x14ac:dyDescent="0.2">
      <c r="B38" s="235" t="s">
        <v>203</v>
      </c>
      <c r="C38" s="239"/>
      <c r="D38" s="240">
        <f>SUM(D39:D46)</f>
        <v>831742</v>
      </c>
      <c r="E38" s="240">
        <f>SUM(E39:E46)</f>
        <v>832627</v>
      </c>
      <c r="F38" s="240">
        <f>SUM(F39:F46)</f>
        <v>885</v>
      </c>
      <c r="G38" s="249">
        <f>SUM(G39:G46)</f>
        <v>0</v>
      </c>
    </row>
    <row r="39" spans="2:7" x14ac:dyDescent="0.2">
      <c r="B39" s="231" t="s">
        <v>332</v>
      </c>
      <c r="C39" s="232" t="s">
        <v>502</v>
      </c>
      <c r="D39" s="233">
        <v>743233</v>
      </c>
      <c r="E39" s="233">
        <v>744240</v>
      </c>
      <c r="F39" s="233">
        <f>E39-D39</f>
        <v>1007</v>
      </c>
      <c r="G39" s="248">
        <v>0</v>
      </c>
    </row>
    <row r="40" spans="2:7" x14ac:dyDescent="0.2">
      <c r="B40" s="231" t="s">
        <v>333</v>
      </c>
      <c r="C40" s="232" t="s">
        <v>502</v>
      </c>
      <c r="D40" s="233">
        <v>26577</v>
      </c>
      <c r="E40" s="233">
        <v>26577</v>
      </c>
      <c r="F40" s="233">
        <f t="shared" ref="F40:F46" si="2">E40-D40</f>
        <v>0</v>
      </c>
      <c r="G40" s="248">
        <v>0</v>
      </c>
    </row>
    <row r="41" spans="2:7" x14ac:dyDescent="0.2">
      <c r="B41" s="231" t="s">
        <v>334</v>
      </c>
      <c r="C41" s="232" t="s">
        <v>502</v>
      </c>
      <c r="D41" s="233">
        <v>2189</v>
      </c>
      <c r="E41" s="233">
        <v>2189</v>
      </c>
      <c r="F41" s="233">
        <f t="shared" si="2"/>
        <v>0</v>
      </c>
      <c r="G41" s="248">
        <v>0</v>
      </c>
    </row>
    <row r="42" spans="2:7" x14ac:dyDescent="0.2">
      <c r="B42" s="231" t="s">
        <v>335</v>
      </c>
      <c r="C42" s="232" t="s">
        <v>502</v>
      </c>
      <c r="D42" s="233">
        <v>2778</v>
      </c>
      <c r="E42" s="233">
        <v>2778</v>
      </c>
      <c r="F42" s="233">
        <f t="shared" si="2"/>
        <v>0</v>
      </c>
      <c r="G42" s="248">
        <v>0</v>
      </c>
    </row>
    <row r="43" spans="2:7" x14ac:dyDescent="0.2">
      <c r="B43" s="231" t="s">
        <v>485</v>
      </c>
      <c r="C43" s="232" t="s">
        <v>502</v>
      </c>
      <c r="D43" s="233">
        <v>27076</v>
      </c>
      <c r="E43" s="255">
        <v>27076</v>
      </c>
      <c r="F43" s="233">
        <f t="shared" si="2"/>
        <v>0</v>
      </c>
      <c r="G43" s="248">
        <v>0</v>
      </c>
    </row>
    <row r="44" spans="2:7" x14ac:dyDescent="0.2">
      <c r="B44" s="231" t="s">
        <v>337</v>
      </c>
      <c r="C44" s="232" t="s">
        <v>502</v>
      </c>
      <c r="D44" s="233">
        <v>23458</v>
      </c>
      <c r="E44" s="243">
        <v>23458</v>
      </c>
      <c r="F44" s="233">
        <f t="shared" si="2"/>
        <v>0</v>
      </c>
      <c r="G44" s="248">
        <v>0</v>
      </c>
    </row>
    <row r="45" spans="2:7" x14ac:dyDescent="0.2">
      <c r="B45" s="231" t="s">
        <v>338</v>
      </c>
      <c r="C45" s="232" t="s">
        <v>502</v>
      </c>
      <c r="D45" s="233">
        <v>4286</v>
      </c>
      <c r="E45" s="233">
        <v>4286</v>
      </c>
      <c r="F45" s="233">
        <f t="shared" si="2"/>
        <v>0</v>
      </c>
      <c r="G45" s="248">
        <v>0</v>
      </c>
    </row>
    <row r="46" spans="2:7" x14ac:dyDescent="0.2">
      <c r="B46" s="231" t="s">
        <v>339</v>
      </c>
      <c r="C46" s="232" t="s">
        <v>502</v>
      </c>
      <c r="D46" s="233">
        <v>2145</v>
      </c>
      <c r="E46" s="233">
        <v>2023</v>
      </c>
      <c r="F46" s="233">
        <f t="shared" si="2"/>
        <v>-122</v>
      </c>
      <c r="G46" s="248">
        <v>0</v>
      </c>
    </row>
    <row r="47" spans="2:7" ht="16.5" x14ac:dyDescent="0.2">
      <c r="B47" s="235" t="s">
        <v>486</v>
      </c>
      <c r="C47" s="239"/>
      <c r="D47" s="240">
        <f>SUM(D48:D63)</f>
        <v>6001268</v>
      </c>
      <c r="E47" s="240">
        <f>SUM(E48:E63)</f>
        <v>6005468</v>
      </c>
      <c r="F47" s="240">
        <f>SUM(F48:F63)</f>
        <v>4200</v>
      </c>
      <c r="G47" s="249">
        <f>SUM(G48:G63)</f>
        <v>0</v>
      </c>
    </row>
    <row r="48" spans="2:7" x14ac:dyDescent="0.2">
      <c r="B48" s="241" t="s">
        <v>16</v>
      </c>
      <c r="C48" s="232" t="s">
        <v>502</v>
      </c>
      <c r="D48" s="234">
        <v>401646</v>
      </c>
      <c r="E48" s="234">
        <v>401646</v>
      </c>
      <c r="F48" s="234">
        <f>E48-D48</f>
        <v>0</v>
      </c>
      <c r="G48" s="242">
        <v>0</v>
      </c>
    </row>
    <row r="49" spans="2:7" x14ac:dyDescent="0.2">
      <c r="B49" s="241" t="s">
        <v>426</v>
      </c>
      <c r="C49" s="232" t="s">
        <v>502</v>
      </c>
      <c r="D49" s="234">
        <v>212441</v>
      </c>
      <c r="E49" s="234">
        <v>212441</v>
      </c>
      <c r="F49" s="234">
        <f t="shared" ref="F49:F63" si="3">E49-D49</f>
        <v>0</v>
      </c>
      <c r="G49" s="242">
        <v>0</v>
      </c>
    </row>
    <row r="50" spans="2:7" x14ac:dyDescent="0.2">
      <c r="B50" s="241" t="s">
        <v>17</v>
      </c>
      <c r="C50" s="232" t="s">
        <v>502</v>
      </c>
      <c r="D50" s="233">
        <v>214300</v>
      </c>
      <c r="E50" s="233">
        <v>214300</v>
      </c>
      <c r="F50" s="234">
        <f t="shared" si="3"/>
        <v>0</v>
      </c>
      <c r="G50" s="248">
        <v>0</v>
      </c>
    </row>
    <row r="51" spans="2:7" x14ac:dyDescent="0.2">
      <c r="B51" s="241" t="s">
        <v>63</v>
      </c>
      <c r="C51" s="232" t="s">
        <v>502</v>
      </c>
      <c r="D51" s="233">
        <v>3405181</v>
      </c>
      <c r="E51" s="233">
        <v>3405181</v>
      </c>
      <c r="F51" s="234">
        <f>E51-D51</f>
        <v>0</v>
      </c>
      <c r="G51" s="248">
        <v>0</v>
      </c>
    </row>
    <row r="52" spans="2:7" x14ac:dyDescent="0.2">
      <c r="B52" s="241" t="s">
        <v>85</v>
      </c>
      <c r="C52" s="232" t="s">
        <v>502</v>
      </c>
      <c r="D52" s="233">
        <v>564297</v>
      </c>
      <c r="E52" s="233">
        <v>564297</v>
      </c>
      <c r="F52" s="234">
        <f t="shared" si="3"/>
        <v>0</v>
      </c>
      <c r="G52" s="248">
        <v>0</v>
      </c>
    </row>
    <row r="53" spans="2:7" x14ac:dyDescent="0.2">
      <c r="B53" s="241" t="s">
        <v>68</v>
      </c>
      <c r="C53" s="232" t="s">
        <v>502</v>
      </c>
      <c r="D53" s="233">
        <v>1424</v>
      </c>
      <c r="E53" s="233">
        <v>2224</v>
      </c>
      <c r="F53" s="234">
        <f t="shared" si="3"/>
        <v>800</v>
      </c>
      <c r="G53" s="248">
        <v>0</v>
      </c>
    </row>
    <row r="54" spans="2:7" x14ac:dyDescent="0.2">
      <c r="B54" s="241" t="s">
        <v>215</v>
      </c>
      <c r="C54" s="232" t="s">
        <v>502</v>
      </c>
      <c r="D54" s="233">
        <v>292428</v>
      </c>
      <c r="E54" s="233">
        <v>292428</v>
      </c>
      <c r="F54" s="234">
        <f>E54-D54</f>
        <v>0</v>
      </c>
      <c r="G54" s="248">
        <v>0</v>
      </c>
    </row>
    <row r="55" spans="2:7" x14ac:dyDescent="0.2">
      <c r="B55" s="241" t="s">
        <v>64</v>
      </c>
      <c r="C55" s="232" t="s">
        <v>515</v>
      </c>
      <c r="D55" s="233">
        <v>19356</v>
      </c>
      <c r="E55" s="233">
        <v>19356</v>
      </c>
      <c r="F55" s="234">
        <f>E55-D55</f>
        <v>0</v>
      </c>
      <c r="G55" s="248">
        <v>0</v>
      </c>
    </row>
    <row r="56" spans="2:7" x14ac:dyDescent="0.2">
      <c r="B56" s="241" t="s">
        <v>18</v>
      </c>
      <c r="C56" s="232" t="s">
        <v>516</v>
      </c>
      <c r="D56" s="233">
        <v>1087</v>
      </c>
      <c r="E56" s="233">
        <v>1087</v>
      </c>
      <c r="F56" s="234">
        <f t="shared" si="3"/>
        <v>0</v>
      </c>
      <c r="G56" s="248">
        <v>0</v>
      </c>
    </row>
    <row r="57" spans="2:7" x14ac:dyDescent="0.2">
      <c r="B57" s="241" t="s">
        <v>62</v>
      </c>
      <c r="C57" s="232" t="s">
        <v>517</v>
      </c>
      <c r="D57" s="233">
        <v>10588</v>
      </c>
      <c r="E57" s="233">
        <v>10588</v>
      </c>
      <c r="F57" s="234">
        <f t="shared" si="3"/>
        <v>0</v>
      </c>
      <c r="G57" s="248">
        <v>0</v>
      </c>
    </row>
    <row r="58" spans="2:7" x14ac:dyDescent="0.2">
      <c r="B58" s="241" t="s">
        <v>65</v>
      </c>
      <c r="C58" s="232" t="s">
        <v>518</v>
      </c>
      <c r="D58" s="233">
        <v>5035</v>
      </c>
      <c r="E58" s="233">
        <v>5035</v>
      </c>
      <c r="F58" s="234">
        <f t="shared" si="3"/>
        <v>0</v>
      </c>
      <c r="G58" s="248">
        <v>0</v>
      </c>
    </row>
    <row r="59" spans="2:7" x14ac:dyDescent="0.2">
      <c r="B59" s="241" t="s">
        <v>221</v>
      </c>
      <c r="C59" s="232" t="s">
        <v>517</v>
      </c>
      <c r="D59" s="233">
        <v>5183</v>
      </c>
      <c r="E59" s="233">
        <v>5183</v>
      </c>
      <c r="F59" s="234">
        <f t="shared" si="3"/>
        <v>0</v>
      </c>
      <c r="G59" s="248">
        <v>0</v>
      </c>
    </row>
    <row r="60" spans="2:7" x14ac:dyDescent="0.2">
      <c r="B60" s="241" t="s">
        <v>565</v>
      </c>
      <c r="C60" s="232" t="s">
        <v>519</v>
      </c>
      <c r="D60" s="233">
        <v>111</v>
      </c>
      <c r="E60" s="233">
        <v>111</v>
      </c>
      <c r="F60" s="234">
        <f t="shared" si="3"/>
        <v>0</v>
      </c>
      <c r="G60" s="248">
        <v>0</v>
      </c>
    </row>
    <row r="61" spans="2:7" x14ac:dyDescent="0.2">
      <c r="B61" s="241" t="s">
        <v>355</v>
      </c>
      <c r="C61" s="232" t="s">
        <v>502</v>
      </c>
      <c r="D61" s="233">
        <v>68021</v>
      </c>
      <c r="E61" s="233">
        <v>68021</v>
      </c>
      <c r="F61" s="234">
        <f t="shared" si="3"/>
        <v>0</v>
      </c>
      <c r="G61" s="248">
        <v>0</v>
      </c>
    </row>
    <row r="62" spans="2:7" ht="16.5" x14ac:dyDescent="0.2">
      <c r="B62" s="244" t="s">
        <v>532</v>
      </c>
      <c r="C62" s="232" t="s">
        <v>502</v>
      </c>
      <c r="D62" s="233">
        <v>0</v>
      </c>
      <c r="E62" s="233">
        <v>3400</v>
      </c>
      <c r="F62" s="234">
        <f t="shared" si="3"/>
        <v>3400</v>
      </c>
      <c r="G62" s="248"/>
    </row>
    <row r="63" spans="2:7" x14ac:dyDescent="0.2">
      <c r="B63" s="241" t="s">
        <v>356</v>
      </c>
      <c r="C63" s="232" t="s">
        <v>502</v>
      </c>
      <c r="D63" s="233">
        <v>800170</v>
      </c>
      <c r="E63" s="233">
        <v>800170</v>
      </c>
      <c r="F63" s="234">
        <f t="shared" si="3"/>
        <v>0</v>
      </c>
      <c r="G63" s="248">
        <v>0</v>
      </c>
    </row>
    <row r="64" spans="2:7" ht="16.5" x14ac:dyDescent="0.2">
      <c r="B64" s="235" t="s">
        <v>20</v>
      </c>
      <c r="C64" s="239"/>
      <c r="D64" s="240">
        <f>SUM(D65:D69)</f>
        <v>187904</v>
      </c>
      <c r="E64" s="240">
        <f>SUM(E65:E69)</f>
        <v>197904</v>
      </c>
      <c r="F64" s="240">
        <f>SUM(F65:F69)</f>
        <v>10000</v>
      </c>
      <c r="G64" s="249">
        <f>SUM(G65:G69)</f>
        <v>0</v>
      </c>
    </row>
    <row r="65" spans="2:7" x14ac:dyDescent="0.2">
      <c r="B65" s="241" t="s">
        <v>359</v>
      </c>
      <c r="C65" s="232" t="s">
        <v>502</v>
      </c>
      <c r="D65" s="233">
        <v>20222</v>
      </c>
      <c r="E65" s="233">
        <v>22222</v>
      </c>
      <c r="F65" s="233">
        <f>E65-D65</f>
        <v>2000</v>
      </c>
      <c r="G65" s="248">
        <v>0</v>
      </c>
    </row>
    <row r="66" spans="2:7" x14ac:dyDescent="0.2">
      <c r="B66" s="241" t="s">
        <v>566</v>
      </c>
      <c r="C66" s="232" t="s">
        <v>502</v>
      </c>
      <c r="D66" s="233">
        <v>18241</v>
      </c>
      <c r="E66" s="233">
        <v>23241</v>
      </c>
      <c r="F66" s="233">
        <f>E66-D66</f>
        <v>5000</v>
      </c>
      <c r="G66" s="248">
        <v>0</v>
      </c>
    </row>
    <row r="67" spans="2:7" x14ac:dyDescent="0.2">
      <c r="B67" s="241" t="s">
        <v>239</v>
      </c>
      <c r="C67" s="232" t="s">
        <v>502</v>
      </c>
      <c r="D67" s="233">
        <v>86778</v>
      </c>
      <c r="E67" s="233">
        <v>86778</v>
      </c>
      <c r="F67" s="233">
        <f>E67-D67</f>
        <v>0</v>
      </c>
      <c r="G67" s="248">
        <v>0</v>
      </c>
    </row>
    <row r="68" spans="2:7" x14ac:dyDescent="0.2">
      <c r="B68" s="241" t="s">
        <v>520</v>
      </c>
      <c r="C68" s="232">
        <v>34.71</v>
      </c>
      <c r="D68" s="233">
        <v>41151</v>
      </c>
      <c r="E68" s="233">
        <v>41151</v>
      </c>
      <c r="F68" s="233">
        <f>E68-D68</f>
        <v>0</v>
      </c>
      <c r="G68" s="248">
        <v>0</v>
      </c>
    </row>
    <row r="69" spans="2:7" x14ac:dyDescent="0.2">
      <c r="B69" s="241" t="s">
        <v>536</v>
      </c>
      <c r="C69" s="232" t="s">
        <v>502</v>
      </c>
      <c r="D69" s="233">
        <v>21512</v>
      </c>
      <c r="E69" s="233">
        <v>24512</v>
      </c>
      <c r="F69" s="233">
        <f>E69-D69</f>
        <v>3000</v>
      </c>
      <c r="G69" s="248">
        <v>0</v>
      </c>
    </row>
    <row r="70" spans="2:7" ht="16.5" x14ac:dyDescent="0.2">
      <c r="B70" s="235" t="s">
        <v>27</v>
      </c>
      <c r="C70" s="239"/>
      <c r="D70" s="240">
        <f>SUM(D71:D73)</f>
        <v>94035</v>
      </c>
      <c r="E70" s="240">
        <f>SUM(E71:E73)</f>
        <v>94035</v>
      </c>
      <c r="F70" s="240">
        <f>SUM(F71:F73)</f>
        <v>0</v>
      </c>
      <c r="G70" s="249">
        <f>SUM(G71:G73)</f>
        <v>0</v>
      </c>
    </row>
    <row r="71" spans="2:7" x14ac:dyDescent="0.2">
      <c r="B71" s="241" t="s">
        <v>522</v>
      </c>
      <c r="C71" s="232" t="s">
        <v>537</v>
      </c>
      <c r="D71" s="233">
        <v>67401</v>
      </c>
      <c r="E71" s="233">
        <v>77401</v>
      </c>
      <c r="F71" s="233">
        <f>E71-D71</f>
        <v>10000</v>
      </c>
      <c r="G71" s="248">
        <v>0</v>
      </c>
    </row>
    <row r="72" spans="2:7" ht="16.5" x14ac:dyDescent="0.2">
      <c r="B72" s="244" t="s">
        <v>532</v>
      </c>
      <c r="C72" s="245" t="s">
        <v>502</v>
      </c>
      <c r="D72" s="256">
        <v>10000</v>
      </c>
      <c r="E72" s="256"/>
      <c r="F72" s="256">
        <f>E72-D72</f>
        <v>-10000</v>
      </c>
      <c r="G72" s="248"/>
    </row>
    <row r="73" spans="2:7" x14ac:dyDescent="0.2">
      <c r="B73" s="241" t="s">
        <v>523</v>
      </c>
      <c r="C73" s="232" t="s">
        <v>502</v>
      </c>
      <c r="D73" s="233">
        <v>16634</v>
      </c>
      <c r="E73" s="233">
        <v>16634</v>
      </c>
      <c r="F73" s="233">
        <f>E73-D73</f>
        <v>0</v>
      </c>
      <c r="G73" s="248">
        <v>0</v>
      </c>
    </row>
    <row r="74" spans="2:7" ht="16.5" x14ac:dyDescent="0.2">
      <c r="B74" s="235" t="s">
        <v>158</v>
      </c>
      <c r="C74" s="239"/>
      <c r="D74" s="240">
        <f>SUM(D75)</f>
        <v>2049</v>
      </c>
      <c r="E74" s="240">
        <f>SUM(E75)</f>
        <v>2049</v>
      </c>
      <c r="F74" s="240">
        <f>SUM(F75)</f>
        <v>0</v>
      </c>
      <c r="G74" s="249">
        <f>SUM(G75)</f>
        <v>0</v>
      </c>
    </row>
    <row r="75" spans="2:7" ht="16.5" x14ac:dyDescent="0.2">
      <c r="B75" s="241" t="s">
        <v>491</v>
      </c>
      <c r="C75" s="232" t="s">
        <v>502</v>
      </c>
      <c r="D75" s="233">
        <v>2049</v>
      </c>
      <c r="E75" s="233">
        <v>2049</v>
      </c>
      <c r="F75" s="257">
        <f>E75-D75</f>
        <v>0</v>
      </c>
      <c r="G75" s="248">
        <v>0</v>
      </c>
    </row>
    <row r="76" spans="2:7" ht="16.5" x14ac:dyDescent="0.2">
      <c r="B76" s="235" t="s">
        <v>567</v>
      </c>
      <c r="C76" s="239"/>
      <c r="D76" s="240">
        <f>D77+D78</f>
        <v>1198151</v>
      </c>
      <c r="E76" s="240">
        <f>E77+E78</f>
        <v>1198151</v>
      </c>
      <c r="F76" s="240">
        <f>F77+F78</f>
        <v>0</v>
      </c>
      <c r="G76" s="240">
        <f>SUM(G77:G78)</f>
        <v>200</v>
      </c>
    </row>
    <row r="77" spans="2:7" x14ac:dyDescent="0.2">
      <c r="B77" s="241" t="s">
        <v>373</v>
      </c>
      <c r="C77" s="232" t="s">
        <v>502</v>
      </c>
      <c r="D77" s="233">
        <v>890744</v>
      </c>
      <c r="E77" s="258">
        <v>890744</v>
      </c>
      <c r="F77" s="233">
        <f>E77-D77</f>
        <v>0</v>
      </c>
      <c r="G77" s="248">
        <v>0</v>
      </c>
    </row>
    <row r="78" spans="2:7" x14ac:dyDescent="0.2">
      <c r="B78" s="241" t="s">
        <v>492</v>
      </c>
      <c r="C78" s="232" t="s">
        <v>502</v>
      </c>
      <c r="D78" s="233">
        <v>307407</v>
      </c>
      <c r="E78" s="258">
        <v>307407</v>
      </c>
      <c r="F78" s="233">
        <f>E78-D78</f>
        <v>0</v>
      </c>
      <c r="G78" s="248">
        <v>200</v>
      </c>
    </row>
    <row r="79" spans="2:7" ht="16.5" x14ac:dyDescent="0.2">
      <c r="B79" s="235" t="s">
        <v>160</v>
      </c>
      <c r="C79" s="239"/>
      <c r="D79" s="240">
        <f>SUM(D80:D81)</f>
        <v>12414</v>
      </c>
      <c r="E79" s="237">
        <f>SUM(E80:E81)</f>
        <v>12414</v>
      </c>
      <c r="F79" s="240">
        <f>SUM(F80:F81)</f>
        <v>0</v>
      </c>
      <c r="G79" s="240">
        <f>SUM(G80:G81)</f>
        <v>121</v>
      </c>
    </row>
    <row r="80" spans="2:7" x14ac:dyDescent="0.2">
      <c r="B80" s="241" t="s">
        <v>375</v>
      </c>
      <c r="C80" s="232" t="s">
        <v>524</v>
      </c>
      <c r="D80" s="233">
        <v>9620</v>
      </c>
      <c r="E80" s="233">
        <v>9620</v>
      </c>
      <c r="F80" s="233">
        <f>E80-D80</f>
        <v>0</v>
      </c>
      <c r="G80" s="248">
        <v>121</v>
      </c>
    </row>
    <row r="81" spans="2:7" x14ac:dyDescent="0.2">
      <c r="B81" s="241" t="s">
        <v>253</v>
      </c>
      <c r="C81" s="232" t="s">
        <v>502</v>
      </c>
      <c r="D81" s="233">
        <v>2794</v>
      </c>
      <c r="E81" s="233">
        <v>2794</v>
      </c>
      <c r="F81" s="233">
        <f>E81-D81</f>
        <v>0</v>
      </c>
      <c r="G81" s="248">
        <v>0</v>
      </c>
    </row>
    <row r="82" spans="2:7" ht="16.5" x14ac:dyDescent="0.2">
      <c r="B82" s="235" t="s">
        <v>493</v>
      </c>
      <c r="C82" s="239"/>
      <c r="D82" s="240">
        <f>SUM(D83:D84)</f>
        <v>2858</v>
      </c>
      <c r="E82" s="240">
        <f>SUM(E83:E84)</f>
        <v>2858</v>
      </c>
      <c r="F82" s="240">
        <f>SUM(F83:F84)</f>
        <v>0</v>
      </c>
      <c r="G82" s="249">
        <f>SUM(G83:G84)</f>
        <v>0</v>
      </c>
    </row>
    <row r="83" spans="2:7" x14ac:dyDescent="0.2">
      <c r="B83" s="241" t="s">
        <v>47</v>
      </c>
      <c r="C83" s="232" t="s">
        <v>525</v>
      </c>
      <c r="D83" s="233">
        <v>294</v>
      </c>
      <c r="E83" s="233">
        <v>294</v>
      </c>
      <c r="F83" s="233">
        <f>E83-D83</f>
        <v>0</v>
      </c>
      <c r="G83" s="248">
        <v>0</v>
      </c>
    </row>
    <row r="84" spans="2:7" x14ac:dyDescent="0.2">
      <c r="B84" s="241" t="s">
        <v>376</v>
      </c>
      <c r="C84" s="232" t="s">
        <v>502</v>
      </c>
      <c r="D84" s="233">
        <v>2564</v>
      </c>
      <c r="E84" s="233">
        <v>2564</v>
      </c>
      <c r="F84" s="233">
        <f>E84-D84</f>
        <v>0</v>
      </c>
      <c r="G84" s="248">
        <v>0</v>
      </c>
    </row>
    <row r="85" spans="2:7" ht="16.5" x14ac:dyDescent="0.2">
      <c r="B85" s="235" t="s">
        <v>4</v>
      </c>
      <c r="C85" s="239"/>
      <c r="D85" s="240">
        <f>SUM(D86:D92)</f>
        <v>545260</v>
      </c>
      <c r="E85" s="240">
        <f>SUM(E86:E92)</f>
        <v>545260</v>
      </c>
      <c r="F85" s="240">
        <f>SUM(F86:F97)</f>
        <v>0</v>
      </c>
      <c r="G85" s="249">
        <f>SUM(G86:G92)</f>
        <v>32660</v>
      </c>
    </row>
    <row r="86" spans="2:7" x14ac:dyDescent="0.2">
      <c r="B86" s="231" t="s">
        <v>526</v>
      </c>
      <c r="C86" s="232" t="s">
        <v>502</v>
      </c>
      <c r="D86" s="233">
        <v>1700</v>
      </c>
      <c r="E86" s="233">
        <v>1700</v>
      </c>
      <c r="F86" s="233">
        <f>E86-D86</f>
        <v>0</v>
      </c>
      <c r="G86" s="248">
        <v>2500</v>
      </c>
    </row>
    <row r="87" spans="2:7" x14ac:dyDescent="0.2">
      <c r="B87" s="231" t="s">
        <v>527</v>
      </c>
      <c r="C87" s="232" t="s">
        <v>502</v>
      </c>
      <c r="D87" s="233">
        <v>180000</v>
      </c>
      <c r="E87" s="233">
        <v>180000</v>
      </c>
      <c r="F87" s="233">
        <f t="shared" ref="F87:F93" si="4">E87-D87</f>
        <v>0</v>
      </c>
      <c r="G87" s="248">
        <v>0</v>
      </c>
    </row>
    <row r="88" spans="2:7" x14ac:dyDescent="0.2">
      <c r="B88" s="231" t="s">
        <v>496</v>
      </c>
      <c r="C88" s="232" t="s">
        <v>502</v>
      </c>
      <c r="D88" s="233">
        <v>1660</v>
      </c>
      <c r="E88" s="233">
        <v>1660</v>
      </c>
      <c r="F88" s="233">
        <f t="shared" si="4"/>
        <v>0</v>
      </c>
      <c r="G88" s="248">
        <v>575</v>
      </c>
    </row>
    <row r="89" spans="2:7" x14ac:dyDescent="0.2">
      <c r="B89" s="231" t="s">
        <v>383</v>
      </c>
      <c r="C89" s="232" t="s">
        <v>502</v>
      </c>
      <c r="D89" s="233">
        <v>100000</v>
      </c>
      <c r="E89" s="233">
        <v>100000</v>
      </c>
      <c r="F89" s="233">
        <f t="shared" si="4"/>
        <v>0</v>
      </c>
      <c r="G89" s="248">
        <v>250</v>
      </c>
    </row>
    <row r="90" spans="2:7" x14ac:dyDescent="0.2">
      <c r="B90" s="231" t="s">
        <v>497</v>
      </c>
      <c r="C90" s="232" t="s">
        <v>502</v>
      </c>
      <c r="D90" s="233">
        <v>235000</v>
      </c>
      <c r="E90" s="233">
        <v>235000</v>
      </c>
      <c r="F90" s="233">
        <f t="shared" si="4"/>
        <v>0</v>
      </c>
      <c r="G90" s="248">
        <v>29335</v>
      </c>
    </row>
    <row r="91" spans="2:7" x14ac:dyDescent="0.2">
      <c r="B91" s="231" t="s">
        <v>388</v>
      </c>
      <c r="C91" s="232" t="s">
        <v>502</v>
      </c>
      <c r="D91" s="233">
        <v>16000</v>
      </c>
      <c r="E91" s="233">
        <v>16000</v>
      </c>
      <c r="F91" s="233">
        <f t="shared" si="4"/>
        <v>0</v>
      </c>
      <c r="G91" s="248">
        <v>0</v>
      </c>
    </row>
    <row r="92" spans="2:7" x14ac:dyDescent="0.2">
      <c r="B92" s="231" t="s">
        <v>466</v>
      </c>
      <c r="C92" s="232" t="s">
        <v>502</v>
      </c>
      <c r="D92" s="233">
        <v>10900</v>
      </c>
      <c r="E92" s="233">
        <v>10900</v>
      </c>
      <c r="F92" s="233">
        <f t="shared" si="4"/>
        <v>0</v>
      </c>
      <c r="G92" s="248">
        <v>0</v>
      </c>
    </row>
    <row r="93" spans="2:7" ht="16.5" x14ac:dyDescent="0.2">
      <c r="B93" s="36" t="s">
        <v>584</v>
      </c>
      <c r="C93" s="239"/>
      <c r="D93" s="240">
        <f>SUM(D94:D97)</f>
        <v>0</v>
      </c>
      <c r="E93" s="240">
        <f>SUM(E94:E97)</f>
        <v>0</v>
      </c>
      <c r="F93" s="259">
        <f t="shared" si="4"/>
        <v>0</v>
      </c>
      <c r="G93" s="260">
        <f>SUM(G94:G97)</f>
        <v>442445</v>
      </c>
    </row>
    <row r="94" spans="2:7" x14ac:dyDescent="0.2">
      <c r="B94" s="231" t="s">
        <v>467</v>
      </c>
      <c r="C94" s="261" t="s">
        <v>502</v>
      </c>
      <c r="D94" s="233" t="s">
        <v>483</v>
      </c>
      <c r="E94" s="262" t="s">
        <v>483</v>
      </c>
      <c r="F94" s="233"/>
      <c r="G94" s="248">
        <v>250000</v>
      </c>
    </row>
    <row r="95" spans="2:7" x14ac:dyDescent="0.2">
      <c r="B95" s="231" t="s">
        <v>468</v>
      </c>
      <c r="C95" s="261" t="s">
        <v>514</v>
      </c>
      <c r="D95" s="233" t="s">
        <v>483</v>
      </c>
      <c r="E95" s="233" t="s">
        <v>483</v>
      </c>
      <c r="F95" s="233"/>
      <c r="G95" s="248">
        <v>45697</v>
      </c>
    </row>
    <row r="96" spans="2:7" x14ac:dyDescent="0.2">
      <c r="B96" s="231" t="s">
        <v>538</v>
      </c>
      <c r="C96" s="261" t="s">
        <v>514</v>
      </c>
      <c r="D96" s="233" t="s">
        <v>483</v>
      </c>
      <c r="E96" s="233" t="s">
        <v>483</v>
      </c>
      <c r="F96" s="233"/>
      <c r="G96" s="248">
        <v>113071</v>
      </c>
    </row>
    <row r="97" spans="2:7" ht="13.5" thickBot="1" x14ac:dyDescent="0.25">
      <c r="B97" s="263" t="s">
        <v>470</v>
      </c>
      <c r="C97" s="264" t="s">
        <v>514</v>
      </c>
      <c r="D97" s="265" t="s">
        <v>483</v>
      </c>
      <c r="E97" s="265" t="s">
        <v>483</v>
      </c>
      <c r="F97" s="233"/>
      <c r="G97" s="266">
        <v>33677</v>
      </c>
    </row>
    <row r="98" spans="2:7" ht="18" thickTop="1" thickBot="1" x14ac:dyDescent="0.25">
      <c r="B98" s="267" t="s">
        <v>498</v>
      </c>
      <c r="C98" s="268"/>
      <c r="D98" s="269">
        <f>D6+D10+D22+D25+D38+D47+D64+D70+D74+D76+D82+D85+D79+D93+D8</f>
        <v>11498721</v>
      </c>
      <c r="E98" s="269">
        <f>E6+E10+E22+E25+E38+E47+E64+E70+E74+E76+E82+E85+E79+E93+E8</f>
        <v>11892647</v>
      </c>
      <c r="F98" s="269">
        <f>F6+F10+F22+F25+F38+F47+F64+F70+F74+F76+F82+F85+F79+F93+F8</f>
        <v>393926</v>
      </c>
      <c r="G98" s="269">
        <f>G6+G10+G22+G25+G38+G47+G64+G70+G74+G76+G82+G85+G79+G93+G8</f>
        <v>480676</v>
      </c>
    </row>
    <row r="100" spans="2:7" x14ac:dyDescent="0.2">
      <c r="B100" s="321" t="s">
        <v>585</v>
      </c>
    </row>
    <row r="101" spans="2:7" x14ac:dyDescent="0.2">
      <c r="E101" s="270"/>
    </row>
  </sheetData>
  <mergeCells count="1">
    <mergeCell ref="B2:F2"/>
  </mergeCells>
  <pageMargins left="0.7" right="0.7" top="0.75" bottom="0.75" header="0.3" footer="0.3"/>
  <pageSetup paperSize="9" orientation="portrait" horizontalDpi="90" verticalDpi="90" r:id="rId1"/>
  <headerFooter>
    <oddFooter>&amp;L_x000D_&amp;1#&amp;"Calibri"&amp;10&amp;K000000 Interné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2:G100"/>
  <sheetViews>
    <sheetView workbookViewId="0">
      <selection activeCell="B106" sqref="B106"/>
    </sheetView>
  </sheetViews>
  <sheetFormatPr defaultRowHeight="12.75" x14ac:dyDescent="0.2"/>
  <cols>
    <col min="2" max="2" width="59" bestFit="1" customWidth="1"/>
    <col min="3" max="3" width="8" bestFit="1" customWidth="1"/>
    <col min="4" max="7" width="14.28515625" customWidth="1"/>
  </cols>
  <sheetData>
    <row r="2" spans="2:7" ht="55.15" customHeight="1" x14ac:dyDescent="0.3">
      <c r="B2" s="364" t="s">
        <v>574</v>
      </c>
      <c r="C2" s="364"/>
      <c r="D2" s="365"/>
      <c r="E2" s="365"/>
      <c r="F2" s="365"/>
      <c r="G2" s="365"/>
    </row>
    <row r="3" spans="2:7" ht="13.5" thickBot="1" x14ac:dyDescent="0.25">
      <c r="B3" s="273"/>
      <c r="C3" s="274"/>
      <c r="D3" s="273"/>
      <c r="E3" s="273"/>
      <c r="F3" s="273"/>
      <c r="G3" s="273"/>
    </row>
    <row r="4" spans="2:7" ht="66.75" thickBot="1" x14ac:dyDescent="0.25">
      <c r="B4" s="223" t="s">
        <v>102</v>
      </c>
      <c r="C4" s="224" t="s">
        <v>499</v>
      </c>
      <c r="D4" s="224" t="s">
        <v>563</v>
      </c>
      <c r="E4" s="224" t="s">
        <v>568</v>
      </c>
      <c r="F4" s="225" t="s">
        <v>476</v>
      </c>
      <c r="G4" s="275" t="s">
        <v>569</v>
      </c>
    </row>
    <row r="5" spans="2:7" ht="16.5" x14ac:dyDescent="0.2">
      <c r="B5" s="227" t="s">
        <v>478</v>
      </c>
      <c r="C5" s="228"/>
      <c r="D5" s="229">
        <f>SUM(D6:D6)</f>
        <v>52087</v>
      </c>
      <c r="E5" s="229">
        <f>SUM(E6:E6)</f>
        <v>52087</v>
      </c>
      <c r="F5" s="229">
        <f>SUM(F6:F6)</f>
        <v>0</v>
      </c>
      <c r="G5" s="230">
        <f>SUM(G6:G6)</f>
        <v>240</v>
      </c>
    </row>
    <row r="6" spans="2:7" x14ac:dyDescent="0.2">
      <c r="B6" s="231" t="s">
        <v>168</v>
      </c>
      <c r="C6" s="232" t="s">
        <v>502</v>
      </c>
      <c r="D6" s="233">
        <v>52087</v>
      </c>
      <c r="E6" s="233">
        <v>52087</v>
      </c>
      <c r="F6" s="234">
        <f>E6-D6</f>
        <v>0</v>
      </c>
      <c r="G6" s="276">
        <v>240</v>
      </c>
    </row>
    <row r="7" spans="2:7" ht="16.5" x14ac:dyDescent="0.2">
      <c r="B7" s="235" t="s">
        <v>530</v>
      </c>
      <c r="C7" s="236"/>
      <c r="D7" s="237">
        <f>SUM(D8:D8)</f>
        <v>4000</v>
      </c>
      <c r="E7" s="237">
        <f>SUM(E8:E8)</f>
        <v>6000</v>
      </c>
      <c r="F7" s="237">
        <f>SUM(F8:F8)</f>
        <v>2000</v>
      </c>
      <c r="G7" s="238">
        <f>SUM(G8:G8)</f>
        <v>0</v>
      </c>
    </row>
    <row r="8" spans="2:7" x14ac:dyDescent="0.2">
      <c r="B8" s="231" t="s">
        <v>531</v>
      </c>
      <c r="C8" s="232" t="s">
        <v>502</v>
      </c>
      <c r="D8" s="233">
        <v>4000</v>
      </c>
      <c r="E8" s="233">
        <v>6000</v>
      </c>
      <c r="F8" s="234">
        <f>E8-D8</f>
        <v>2000</v>
      </c>
      <c r="G8" s="276">
        <v>0</v>
      </c>
    </row>
    <row r="9" spans="2:7" ht="16.5" x14ac:dyDescent="0.2">
      <c r="B9" s="235" t="s">
        <v>6</v>
      </c>
      <c r="C9" s="239"/>
      <c r="D9" s="240">
        <f>SUM(D10:D20)</f>
        <v>534677</v>
      </c>
      <c r="E9" s="240">
        <f>SUM(E10:E20)</f>
        <v>1002681</v>
      </c>
      <c r="F9" s="240">
        <f>SUM(F10:F20)</f>
        <v>468004</v>
      </c>
      <c r="G9" s="240">
        <f>SUM(G11:G20)</f>
        <v>0</v>
      </c>
    </row>
    <row r="10" spans="2:7" x14ac:dyDescent="0.2">
      <c r="B10" s="241" t="s">
        <v>480</v>
      </c>
      <c r="C10" s="232" t="s">
        <v>502</v>
      </c>
      <c r="D10" s="234">
        <v>25</v>
      </c>
      <c r="E10" s="234">
        <v>308029</v>
      </c>
      <c r="F10" s="234">
        <f t="shared" ref="F10:F18" si="0">E10-D10</f>
        <v>308004</v>
      </c>
      <c r="G10" s="242">
        <v>0</v>
      </c>
    </row>
    <row r="11" spans="2:7" x14ac:dyDescent="0.2">
      <c r="B11" s="241" t="s">
        <v>318</v>
      </c>
      <c r="C11" s="232" t="s">
        <v>502</v>
      </c>
      <c r="D11" s="234">
        <v>359180</v>
      </c>
      <c r="E11" s="277">
        <v>519180</v>
      </c>
      <c r="F11" s="234">
        <f t="shared" si="0"/>
        <v>160000</v>
      </c>
      <c r="G11" s="242">
        <v>0</v>
      </c>
    </row>
    <row r="12" spans="2:7" ht="16.5" x14ac:dyDescent="0.3">
      <c r="B12" s="244" t="s">
        <v>532</v>
      </c>
      <c r="C12" s="245" t="s">
        <v>502</v>
      </c>
      <c r="D12" s="246">
        <v>0</v>
      </c>
      <c r="E12" s="247"/>
      <c r="F12" s="246">
        <f t="shared" si="0"/>
        <v>0</v>
      </c>
      <c r="G12" s="242"/>
    </row>
    <row r="13" spans="2:7" x14ac:dyDescent="0.2">
      <c r="B13" s="241" t="s">
        <v>172</v>
      </c>
      <c r="C13" s="232" t="s">
        <v>502</v>
      </c>
      <c r="D13" s="234">
        <v>94267</v>
      </c>
      <c r="E13" s="234">
        <v>94267</v>
      </c>
      <c r="F13" s="234">
        <f t="shared" si="0"/>
        <v>0</v>
      </c>
      <c r="G13" s="242">
        <v>0</v>
      </c>
    </row>
    <row r="14" spans="2:7" x14ac:dyDescent="0.2">
      <c r="B14" s="241" t="s">
        <v>503</v>
      </c>
      <c r="C14" s="232" t="s">
        <v>502</v>
      </c>
      <c r="D14" s="234">
        <v>28</v>
      </c>
      <c r="E14" s="234">
        <v>28</v>
      </c>
      <c r="F14" s="234">
        <f>E14-D14</f>
        <v>0</v>
      </c>
      <c r="G14" s="242">
        <v>0</v>
      </c>
    </row>
    <row r="15" spans="2:7" x14ac:dyDescent="0.2">
      <c r="B15" s="241" t="s">
        <v>174</v>
      </c>
      <c r="C15" s="232" t="s">
        <v>502</v>
      </c>
      <c r="D15" s="234">
        <v>22483</v>
      </c>
      <c r="E15" s="234">
        <v>22483</v>
      </c>
      <c r="F15" s="234">
        <f>E15-D15</f>
        <v>0</v>
      </c>
      <c r="G15" s="242">
        <v>0</v>
      </c>
    </row>
    <row r="16" spans="2:7" x14ac:dyDescent="0.2">
      <c r="B16" s="241" t="s">
        <v>316</v>
      </c>
      <c r="C16" s="232" t="s">
        <v>502</v>
      </c>
      <c r="D16" s="234">
        <v>24127</v>
      </c>
      <c r="E16" s="234">
        <v>24127</v>
      </c>
      <c r="F16" s="234">
        <f t="shared" si="0"/>
        <v>0</v>
      </c>
      <c r="G16" s="242">
        <v>0</v>
      </c>
    </row>
    <row r="17" spans="2:7" x14ac:dyDescent="0.2">
      <c r="B17" s="241" t="s">
        <v>479</v>
      </c>
      <c r="C17" s="232" t="s">
        <v>502</v>
      </c>
      <c r="D17" s="234">
        <v>18442</v>
      </c>
      <c r="E17" s="234">
        <v>18442</v>
      </c>
      <c r="F17" s="234">
        <f t="shared" si="0"/>
        <v>0</v>
      </c>
      <c r="G17" s="242">
        <v>0</v>
      </c>
    </row>
    <row r="18" spans="2:7" x14ac:dyDescent="0.2">
      <c r="B18" s="241" t="s">
        <v>314</v>
      </c>
      <c r="C18" s="232" t="s">
        <v>502</v>
      </c>
      <c r="D18" s="234">
        <v>9867</v>
      </c>
      <c r="E18" s="234">
        <v>9867</v>
      </c>
      <c r="F18" s="234">
        <f t="shared" si="0"/>
        <v>0</v>
      </c>
      <c r="G18" s="242">
        <v>0</v>
      </c>
    </row>
    <row r="19" spans="2:7" x14ac:dyDescent="0.2">
      <c r="B19" s="241" t="s">
        <v>504</v>
      </c>
      <c r="C19" s="232" t="s">
        <v>502</v>
      </c>
      <c r="D19" s="234">
        <v>5669</v>
      </c>
      <c r="E19" s="234">
        <v>5669</v>
      </c>
      <c r="F19" s="234">
        <f>E19-D19</f>
        <v>0</v>
      </c>
      <c r="G19" s="242">
        <v>0</v>
      </c>
    </row>
    <row r="20" spans="2:7" x14ac:dyDescent="0.2">
      <c r="B20" s="241" t="s">
        <v>321</v>
      </c>
      <c r="C20" s="232" t="s">
        <v>502</v>
      </c>
      <c r="D20" s="234">
        <v>589</v>
      </c>
      <c r="E20" s="234">
        <v>589</v>
      </c>
      <c r="F20" s="234">
        <f>E20-D20</f>
        <v>0</v>
      </c>
      <c r="G20" s="242">
        <v>0</v>
      </c>
    </row>
    <row r="21" spans="2:7" ht="16.5" x14ac:dyDescent="0.2">
      <c r="B21" s="235" t="s">
        <v>481</v>
      </c>
      <c r="C21" s="239"/>
      <c r="D21" s="240">
        <f>SUM(D22:D23)</f>
        <v>34401</v>
      </c>
      <c r="E21" s="240">
        <f>SUM(E22:E23)</f>
        <v>33301</v>
      </c>
      <c r="F21" s="240">
        <f>SUM(F22:F23)</f>
        <v>-1100</v>
      </c>
      <c r="G21" s="240">
        <f>SUM(G22:G23)</f>
        <v>0</v>
      </c>
    </row>
    <row r="22" spans="2:7" x14ac:dyDescent="0.2">
      <c r="B22" s="231" t="s">
        <v>185</v>
      </c>
      <c r="C22" s="232" t="s">
        <v>505</v>
      </c>
      <c r="D22" s="233">
        <v>33301</v>
      </c>
      <c r="E22" s="233">
        <v>33301</v>
      </c>
      <c r="F22" s="234">
        <f>E22-D22</f>
        <v>0</v>
      </c>
      <c r="G22" s="248">
        <v>0</v>
      </c>
    </row>
    <row r="23" spans="2:7" x14ac:dyDescent="0.2">
      <c r="B23" s="231" t="s">
        <v>534</v>
      </c>
      <c r="C23" s="232" t="s">
        <v>502</v>
      </c>
      <c r="D23" s="233">
        <v>1100</v>
      </c>
      <c r="E23" s="233">
        <v>0</v>
      </c>
      <c r="F23" s="234">
        <f>E23-D23</f>
        <v>-1100</v>
      </c>
      <c r="G23" s="248">
        <v>0</v>
      </c>
    </row>
    <row r="24" spans="2:7" ht="16.5" x14ac:dyDescent="0.2">
      <c r="B24" s="235" t="s">
        <v>9</v>
      </c>
      <c r="C24" s="239"/>
      <c r="D24" s="240">
        <f>SUM(D25:D37)</f>
        <v>2376716</v>
      </c>
      <c r="E24" s="240">
        <f>SUM(E25:E37)</f>
        <v>2595006</v>
      </c>
      <c r="F24" s="240">
        <f>SUM(F25:F37)</f>
        <v>218290</v>
      </c>
      <c r="G24" s="249">
        <f>SUM(G25:G37)</f>
        <v>4500</v>
      </c>
    </row>
    <row r="25" spans="2:7" x14ac:dyDescent="0.2">
      <c r="B25" s="241" t="s">
        <v>193</v>
      </c>
      <c r="C25" s="232" t="s">
        <v>502</v>
      </c>
      <c r="D25" s="234">
        <v>252958</v>
      </c>
      <c r="E25" s="234">
        <v>252958</v>
      </c>
      <c r="F25" s="234">
        <f>E25-D25</f>
        <v>0</v>
      </c>
      <c r="G25" s="242">
        <v>1500</v>
      </c>
    </row>
    <row r="26" spans="2:7" x14ac:dyDescent="0.2">
      <c r="B26" s="241" t="s">
        <v>195</v>
      </c>
      <c r="C26" s="232" t="s">
        <v>502</v>
      </c>
      <c r="D26" s="234">
        <v>36447</v>
      </c>
      <c r="E26" s="234">
        <v>36447</v>
      </c>
      <c r="F26" s="234">
        <f t="shared" ref="F26:F37" si="1">E26-D26</f>
        <v>0</v>
      </c>
      <c r="G26" s="242">
        <v>3000</v>
      </c>
    </row>
    <row r="27" spans="2:7" ht="16.5" x14ac:dyDescent="0.2">
      <c r="B27" s="241" t="s">
        <v>400</v>
      </c>
      <c r="C27" s="232" t="s">
        <v>502</v>
      </c>
      <c r="D27" s="234">
        <v>885062</v>
      </c>
      <c r="E27" s="234">
        <v>885062</v>
      </c>
      <c r="F27" s="234">
        <f>E27-D27</f>
        <v>0</v>
      </c>
      <c r="G27" s="250">
        <v>0</v>
      </c>
    </row>
    <row r="28" spans="2:7" x14ac:dyDescent="0.2">
      <c r="B28" s="251" t="s">
        <v>506</v>
      </c>
      <c r="C28" s="252" t="s">
        <v>502</v>
      </c>
      <c r="D28" s="253">
        <v>59013</v>
      </c>
      <c r="E28" s="253">
        <v>61186</v>
      </c>
      <c r="F28" s="253">
        <f t="shared" si="1"/>
        <v>2173</v>
      </c>
      <c r="G28" s="254">
        <v>0</v>
      </c>
    </row>
    <row r="29" spans="2:7" x14ac:dyDescent="0.2">
      <c r="B29" s="241" t="s">
        <v>508</v>
      </c>
      <c r="C29" s="232" t="s">
        <v>502</v>
      </c>
      <c r="D29" s="234">
        <v>20028</v>
      </c>
      <c r="E29" s="234">
        <v>20028</v>
      </c>
      <c r="F29" s="234">
        <f t="shared" si="1"/>
        <v>0</v>
      </c>
      <c r="G29" s="242">
        <v>0</v>
      </c>
    </row>
    <row r="30" spans="2:7" x14ac:dyDescent="0.2">
      <c r="B30" s="241" t="s">
        <v>199</v>
      </c>
      <c r="C30" s="232" t="s">
        <v>502</v>
      </c>
      <c r="D30" s="234">
        <v>486960</v>
      </c>
      <c r="E30" s="234">
        <v>486960</v>
      </c>
      <c r="F30" s="234">
        <f t="shared" si="1"/>
        <v>0</v>
      </c>
      <c r="G30" s="242">
        <v>0</v>
      </c>
    </row>
    <row r="31" spans="2:7" ht="16.5" x14ac:dyDescent="0.2">
      <c r="B31" s="244" t="s">
        <v>532</v>
      </c>
      <c r="C31" s="232"/>
      <c r="D31" s="234">
        <v>0</v>
      </c>
      <c r="E31" s="234">
        <v>1999</v>
      </c>
      <c r="F31" s="234">
        <f t="shared" si="1"/>
        <v>1999</v>
      </c>
      <c r="G31" s="242"/>
    </row>
    <row r="32" spans="2:7" x14ac:dyDescent="0.2">
      <c r="B32" s="278" t="s">
        <v>570</v>
      </c>
      <c r="C32" s="232" t="s">
        <v>502</v>
      </c>
      <c r="D32" s="234">
        <v>0</v>
      </c>
      <c r="E32" s="234">
        <v>214118</v>
      </c>
      <c r="F32" s="234">
        <f t="shared" si="1"/>
        <v>214118</v>
      </c>
      <c r="G32" s="242">
        <v>0</v>
      </c>
    </row>
    <row r="33" spans="2:7" x14ac:dyDescent="0.2">
      <c r="B33" s="241" t="s">
        <v>401</v>
      </c>
      <c r="C33" s="232" t="s">
        <v>513</v>
      </c>
      <c r="D33" s="234">
        <v>417475</v>
      </c>
      <c r="E33" s="234">
        <v>417475</v>
      </c>
      <c r="F33" s="234">
        <f t="shared" si="1"/>
        <v>0</v>
      </c>
      <c r="G33" s="242">
        <v>0</v>
      </c>
    </row>
    <row r="34" spans="2:7" ht="16.5" x14ac:dyDescent="0.2">
      <c r="B34" s="241" t="s">
        <v>402</v>
      </c>
      <c r="C34" s="232" t="s">
        <v>514</v>
      </c>
      <c r="D34" s="234">
        <v>100454</v>
      </c>
      <c r="E34" s="234">
        <v>100454</v>
      </c>
      <c r="F34" s="234">
        <f t="shared" si="1"/>
        <v>0</v>
      </c>
      <c r="G34" s="250">
        <v>0</v>
      </c>
    </row>
    <row r="35" spans="2:7" ht="16.5" x14ac:dyDescent="0.2">
      <c r="B35" s="241" t="s">
        <v>403</v>
      </c>
      <c r="C35" s="232" t="s">
        <v>514</v>
      </c>
      <c r="D35" s="234">
        <v>59544</v>
      </c>
      <c r="E35" s="234">
        <v>59544</v>
      </c>
      <c r="F35" s="234">
        <f t="shared" si="1"/>
        <v>0</v>
      </c>
      <c r="G35" s="250">
        <v>0</v>
      </c>
    </row>
    <row r="36" spans="2:7" ht="16.5" x14ac:dyDescent="0.2">
      <c r="B36" s="241" t="s">
        <v>404</v>
      </c>
      <c r="C36" s="232" t="s">
        <v>514</v>
      </c>
      <c r="D36" s="234">
        <v>56925</v>
      </c>
      <c r="E36" s="234">
        <v>56925</v>
      </c>
      <c r="F36" s="234">
        <f t="shared" si="1"/>
        <v>0</v>
      </c>
      <c r="G36" s="250">
        <v>0</v>
      </c>
    </row>
    <row r="37" spans="2:7" x14ac:dyDescent="0.2">
      <c r="B37" s="241" t="s">
        <v>330</v>
      </c>
      <c r="C37" s="232" t="s">
        <v>502</v>
      </c>
      <c r="D37" s="234">
        <v>1850</v>
      </c>
      <c r="E37" s="234">
        <v>1850</v>
      </c>
      <c r="F37" s="234">
        <f t="shared" si="1"/>
        <v>0</v>
      </c>
      <c r="G37" s="242">
        <v>0</v>
      </c>
    </row>
    <row r="38" spans="2:7" ht="16.5" x14ac:dyDescent="0.2">
      <c r="B38" s="235" t="s">
        <v>571</v>
      </c>
      <c r="C38" s="239"/>
      <c r="D38" s="240">
        <f>SUM(D39:D46)</f>
        <v>832627</v>
      </c>
      <c r="E38" s="240">
        <f>SUM(E39:E46)</f>
        <v>832579</v>
      </c>
      <c r="F38" s="240">
        <f>SUM(F39:F46)</f>
        <v>-48</v>
      </c>
      <c r="G38" s="249">
        <f>SUM(G39:G46)</f>
        <v>0</v>
      </c>
    </row>
    <row r="39" spans="2:7" x14ac:dyDescent="0.2">
      <c r="B39" s="231" t="s">
        <v>332</v>
      </c>
      <c r="C39" s="232" t="s">
        <v>502</v>
      </c>
      <c r="D39" s="233">
        <v>744240</v>
      </c>
      <c r="E39" s="233">
        <v>744301</v>
      </c>
      <c r="F39" s="233">
        <f>E39-D39</f>
        <v>61</v>
      </c>
      <c r="G39" s="248">
        <v>0</v>
      </c>
    </row>
    <row r="40" spans="2:7" x14ac:dyDescent="0.2">
      <c r="B40" s="231" t="s">
        <v>333</v>
      </c>
      <c r="C40" s="232" t="s">
        <v>502</v>
      </c>
      <c r="D40" s="233">
        <v>26577</v>
      </c>
      <c r="E40" s="233">
        <v>26577</v>
      </c>
      <c r="F40" s="233">
        <f t="shared" ref="F40:F46" si="2">E40-D40</f>
        <v>0</v>
      </c>
      <c r="G40" s="248">
        <v>0</v>
      </c>
    </row>
    <row r="41" spans="2:7" x14ac:dyDescent="0.2">
      <c r="B41" s="231" t="s">
        <v>334</v>
      </c>
      <c r="C41" s="232" t="s">
        <v>502</v>
      </c>
      <c r="D41" s="233">
        <v>2189</v>
      </c>
      <c r="E41" s="233">
        <v>2189</v>
      </c>
      <c r="F41" s="233">
        <f t="shared" si="2"/>
        <v>0</v>
      </c>
      <c r="G41" s="248">
        <v>0</v>
      </c>
    </row>
    <row r="42" spans="2:7" x14ac:dyDescent="0.2">
      <c r="B42" s="231" t="s">
        <v>335</v>
      </c>
      <c r="C42" s="232" t="s">
        <v>502</v>
      </c>
      <c r="D42" s="233">
        <v>2778</v>
      </c>
      <c r="E42" s="233">
        <v>2778</v>
      </c>
      <c r="F42" s="233">
        <f t="shared" si="2"/>
        <v>0</v>
      </c>
      <c r="G42" s="248">
        <v>0</v>
      </c>
    </row>
    <row r="43" spans="2:7" x14ac:dyDescent="0.2">
      <c r="B43" s="231" t="s">
        <v>485</v>
      </c>
      <c r="C43" s="232" t="s">
        <v>502</v>
      </c>
      <c r="D43" s="233">
        <v>27076</v>
      </c>
      <c r="E43" s="255">
        <v>27076</v>
      </c>
      <c r="F43" s="233">
        <f t="shared" si="2"/>
        <v>0</v>
      </c>
      <c r="G43" s="248">
        <v>0</v>
      </c>
    </row>
    <row r="44" spans="2:7" x14ac:dyDescent="0.2">
      <c r="B44" s="231" t="s">
        <v>337</v>
      </c>
      <c r="C44" s="232" t="s">
        <v>502</v>
      </c>
      <c r="D44" s="233">
        <v>23458</v>
      </c>
      <c r="E44" s="243">
        <v>23458</v>
      </c>
      <c r="F44" s="233">
        <f t="shared" si="2"/>
        <v>0</v>
      </c>
      <c r="G44" s="248">
        <v>0</v>
      </c>
    </row>
    <row r="45" spans="2:7" x14ac:dyDescent="0.2">
      <c r="B45" s="231" t="s">
        <v>338</v>
      </c>
      <c r="C45" s="232" t="s">
        <v>502</v>
      </c>
      <c r="D45" s="233">
        <v>4286</v>
      </c>
      <c r="E45" s="233">
        <v>4286</v>
      </c>
      <c r="F45" s="233">
        <f t="shared" si="2"/>
        <v>0</v>
      </c>
      <c r="G45" s="248">
        <v>0</v>
      </c>
    </row>
    <row r="46" spans="2:7" x14ac:dyDescent="0.2">
      <c r="B46" s="231" t="s">
        <v>339</v>
      </c>
      <c r="C46" s="232" t="s">
        <v>502</v>
      </c>
      <c r="D46" s="233">
        <v>2023</v>
      </c>
      <c r="E46" s="233">
        <v>1914</v>
      </c>
      <c r="F46" s="233">
        <f t="shared" si="2"/>
        <v>-109</v>
      </c>
      <c r="G46" s="248">
        <v>0</v>
      </c>
    </row>
    <row r="47" spans="2:7" ht="16.5" x14ac:dyDescent="0.2">
      <c r="B47" s="235" t="s">
        <v>572</v>
      </c>
      <c r="C47" s="239"/>
      <c r="D47" s="240">
        <f>SUM(D48:D63)</f>
        <v>6005468</v>
      </c>
      <c r="E47" s="240">
        <f>SUM(E48:E63)</f>
        <v>6009914</v>
      </c>
      <c r="F47" s="240">
        <f>SUM(F48:F63)</f>
        <v>4446</v>
      </c>
      <c r="G47" s="249">
        <f>SUM(G48:G63)</f>
        <v>0</v>
      </c>
    </row>
    <row r="48" spans="2:7" x14ac:dyDescent="0.2">
      <c r="B48" s="241" t="s">
        <v>16</v>
      </c>
      <c r="C48" s="232" t="s">
        <v>502</v>
      </c>
      <c r="D48" s="234">
        <v>401646</v>
      </c>
      <c r="E48" s="234">
        <v>401646</v>
      </c>
      <c r="F48" s="234">
        <f>E48-D48</f>
        <v>0</v>
      </c>
      <c r="G48" s="242">
        <v>0</v>
      </c>
    </row>
    <row r="49" spans="2:7" x14ac:dyDescent="0.2">
      <c r="B49" s="241" t="s">
        <v>426</v>
      </c>
      <c r="C49" s="232" t="s">
        <v>502</v>
      </c>
      <c r="D49" s="234">
        <v>212441</v>
      </c>
      <c r="E49" s="234">
        <v>212441</v>
      </c>
      <c r="F49" s="234">
        <f t="shared" ref="F49:F63" si="3">E49-D49</f>
        <v>0</v>
      </c>
      <c r="G49" s="242">
        <v>0</v>
      </c>
    </row>
    <row r="50" spans="2:7" x14ac:dyDescent="0.2">
      <c r="B50" s="241" t="s">
        <v>17</v>
      </c>
      <c r="C50" s="232" t="s">
        <v>502</v>
      </c>
      <c r="D50" s="233">
        <v>214300</v>
      </c>
      <c r="E50" s="233">
        <v>214300</v>
      </c>
      <c r="F50" s="234">
        <f t="shared" si="3"/>
        <v>0</v>
      </c>
      <c r="G50" s="248">
        <v>0</v>
      </c>
    </row>
    <row r="51" spans="2:7" x14ac:dyDescent="0.2">
      <c r="B51" s="241" t="s">
        <v>63</v>
      </c>
      <c r="C51" s="232" t="s">
        <v>502</v>
      </c>
      <c r="D51" s="233">
        <v>3405181</v>
      </c>
      <c r="E51" s="233">
        <v>3405181</v>
      </c>
      <c r="F51" s="234">
        <f>E51-D51</f>
        <v>0</v>
      </c>
      <c r="G51" s="248">
        <v>0</v>
      </c>
    </row>
    <row r="52" spans="2:7" x14ac:dyDescent="0.2">
      <c r="B52" s="241" t="s">
        <v>85</v>
      </c>
      <c r="C52" s="232" t="s">
        <v>502</v>
      </c>
      <c r="D52" s="233">
        <v>564297</v>
      </c>
      <c r="E52" s="233">
        <v>564297</v>
      </c>
      <c r="F52" s="234">
        <f t="shared" si="3"/>
        <v>0</v>
      </c>
      <c r="G52" s="248">
        <v>0</v>
      </c>
    </row>
    <row r="53" spans="2:7" x14ac:dyDescent="0.2">
      <c r="B53" s="241" t="s">
        <v>68</v>
      </c>
      <c r="C53" s="232" t="s">
        <v>502</v>
      </c>
      <c r="D53" s="233">
        <v>2224</v>
      </c>
      <c r="E53" s="233">
        <v>2224</v>
      </c>
      <c r="F53" s="234">
        <f t="shared" si="3"/>
        <v>0</v>
      </c>
      <c r="G53" s="248">
        <v>0</v>
      </c>
    </row>
    <row r="54" spans="2:7" x14ac:dyDescent="0.2">
      <c r="B54" s="241" t="s">
        <v>215</v>
      </c>
      <c r="C54" s="232" t="s">
        <v>502</v>
      </c>
      <c r="D54" s="233">
        <v>292428</v>
      </c>
      <c r="E54" s="233">
        <v>292428</v>
      </c>
      <c r="F54" s="234">
        <f>E54-D54</f>
        <v>0</v>
      </c>
      <c r="G54" s="248">
        <v>0</v>
      </c>
    </row>
    <row r="55" spans="2:7" x14ac:dyDescent="0.2">
      <c r="B55" s="241" t="s">
        <v>64</v>
      </c>
      <c r="C55" s="232" t="s">
        <v>515</v>
      </c>
      <c r="D55" s="233">
        <v>19356</v>
      </c>
      <c r="E55" s="233">
        <v>19356</v>
      </c>
      <c r="F55" s="234">
        <f>E55-D55</f>
        <v>0</v>
      </c>
      <c r="G55" s="248">
        <v>0</v>
      </c>
    </row>
    <row r="56" spans="2:7" x14ac:dyDescent="0.2">
      <c r="B56" s="241" t="s">
        <v>18</v>
      </c>
      <c r="C56" s="232" t="s">
        <v>516</v>
      </c>
      <c r="D56" s="233">
        <v>1087</v>
      </c>
      <c r="E56" s="233">
        <v>1087</v>
      </c>
      <c r="F56" s="234">
        <f t="shared" si="3"/>
        <v>0</v>
      </c>
      <c r="G56" s="248">
        <v>0</v>
      </c>
    </row>
    <row r="57" spans="2:7" x14ac:dyDescent="0.2">
      <c r="B57" s="241" t="s">
        <v>62</v>
      </c>
      <c r="C57" s="232" t="s">
        <v>517</v>
      </c>
      <c r="D57" s="233">
        <v>10588</v>
      </c>
      <c r="E57" s="233">
        <v>10588</v>
      </c>
      <c r="F57" s="234">
        <f t="shared" si="3"/>
        <v>0</v>
      </c>
      <c r="G57" s="248">
        <v>0</v>
      </c>
    </row>
    <row r="58" spans="2:7" x14ac:dyDescent="0.2">
      <c r="B58" s="241" t="s">
        <v>65</v>
      </c>
      <c r="C58" s="232" t="s">
        <v>518</v>
      </c>
      <c r="D58" s="233">
        <v>5035</v>
      </c>
      <c r="E58" s="233">
        <v>5035</v>
      </c>
      <c r="F58" s="234">
        <f t="shared" si="3"/>
        <v>0</v>
      </c>
      <c r="G58" s="248">
        <v>0</v>
      </c>
    </row>
    <row r="59" spans="2:7" x14ac:dyDescent="0.2">
      <c r="B59" s="241" t="s">
        <v>221</v>
      </c>
      <c r="C59" s="232" t="s">
        <v>517</v>
      </c>
      <c r="D59" s="233">
        <v>5183</v>
      </c>
      <c r="E59" s="233">
        <v>5183</v>
      </c>
      <c r="F59" s="234">
        <f t="shared" si="3"/>
        <v>0</v>
      </c>
      <c r="G59" s="248">
        <v>0</v>
      </c>
    </row>
    <row r="60" spans="2:7" x14ac:dyDescent="0.2">
      <c r="B60" s="241" t="s">
        <v>565</v>
      </c>
      <c r="C60" s="232" t="s">
        <v>519</v>
      </c>
      <c r="D60" s="233">
        <v>111</v>
      </c>
      <c r="E60" s="233">
        <v>111</v>
      </c>
      <c r="F60" s="234">
        <f t="shared" si="3"/>
        <v>0</v>
      </c>
      <c r="G60" s="248">
        <v>0</v>
      </c>
    </row>
    <row r="61" spans="2:7" x14ac:dyDescent="0.2">
      <c r="B61" s="241" t="s">
        <v>355</v>
      </c>
      <c r="C61" s="232" t="s">
        <v>502</v>
      </c>
      <c r="D61" s="233">
        <v>68021</v>
      </c>
      <c r="E61" s="233">
        <v>71421</v>
      </c>
      <c r="F61" s="234">
        <f t="shared" si="3"/>
        <v>3400</v>
      </c>
      <c r="G61" s="248">
        <v>0</v>
      </c>
    </row>
    <row r="62" spans="2:7" ht="16.5" x14ac:dyDescent="0.2">
      <c r="B62" s="244" t="s">
        <v>532</v>
      </c>
      <c r="C62" s="232" t="s">
        <v>502</v>
      </c>
      <c r="D62" s="233">
        <v>3400</v>
      </c>
      <c r="E62" s="233">
        <v>4446</v>
      </c>
      <c r="F62" s="234">
        <f t="shared" si="3"/>
        <v>1046</v>
      </c>
      <c r="G62" s="248"/>
    </row>
    <row r="63" spans="2:7" x14ac:dyDescent="0.2">
      <c r="B63" s="241" t="s">
        <v>356</v>
      </c>
      <c r="C63" s="232" t="s">
        <v>502</v>
      </c>
      <c r="D63" s="233">
        <v>800170</v>
      </c>
      <c r="E63" s="233">
        <v>800170</v>
      </c>
      <c r="F63" s="234">
        <f t="shared" si="3"/>
        <v>0</v>
      </c>
      <c r="G63" s="248">
        <v>0</v>
      </c>
    </row>
    <row r="64" spans="2:7" ht="16.5" x14ac:dyDescent="0.2">
      <c r="B64" s="235" t="s">
        <v>20</v>
      </c>
      <c r="C64" s="239"/>
      <c r="D64" s="240">
        <f>SUM(D65:D69)</f>
        <v>197904</v>
      </c>
      <c r="E64" s="240">
        <f>SUM(E65:E69)</f>
        <v>217904</v>
      </c>
      <c r="F64" s="240">
        <f>SUM(F65:F69)</f>
        <v>20000</v>
      </c>
      <c r="G64" s="249">
        <f>SUM(G65:G69)</f>
        <v>0</v>
      </c>
    </row>
    <row r="65" spans="2:7" x14ac:dyDescent="0.2">
      <c r="B65" s="241" t="s">
        <v>359</v>
      </c>
      <c r="C65" s="232" t="s">
        <v>502</v>
      </c>
      <c r="D65" s="233">
        <v>22222</v>
      </c>
      <c r="E65" s="233">
        <v>27222</v>
      </c>
      <c r="F65" s="233">
        <f>E65-D65</f>
        <v>5000</v>
      </c>
      <c r="G65" s="248">
        <v>0</v>
      </c>
    </row>
    <row r="66" spans="2:7" x14ac:dyDescent="0.2">
      <c r="B66" s="241" t="s">
        <v>566</v>
      </c>
      <c r="C66" s="232" t="s">
        <v>502</v>
      </c>
      <c r="D66" s="233">
        <v>23241</v>
      </c>
      <c r="E66" s="233">
        <v>30241</v>
      </c>
      <c r="F66" s="233">
        <f>E66-D66</f>
        <v>7000</v>
      </c>
      <c r="G66" s="248">
        <v>0</v>
      </c>
    </row>
    <row r="67" spans="2:7" x14ac:dyDescent="0.2">
      <c r="B67" s="241" t="s">
        <v>239</v>
      </c>
      <c r="C67" s="232" t="s">
        <v>502</v>
      </c>
      <c r="D67" s="233">
        <v>86778</v>
      </c>
      <c r="E67" s="233">
        <v>89778</v>
      </c>
      <c r="F67" s="233">
        <f>E67-D67</f>
        <v>3000</v>
      </c>
      <c r="G67" s="248">
        <v>0</v>
      </c>
    </row>
    <row r="68" spans="2:7" x14ac:dyDescent="0.2">
      <c r="B68" s="241" t="s">
        <v>520</v>
      </c>
      <c r="C68" s="232">
        <v>34.71</v>
      </c>
      <c r="D68" s="233">
        <v>41151</v>
      </c>
      <c r="E68" s="233">
        <v>41151</v>
      </c>
      <c r="F68" s="233">
        <f>E68-D68</f>
        <v>0</v>
      </c>
      <c r="G68" s="248">
        <v>0</v>
      </c>
    </row>
    <row r="69" spans="2:7" x14ac:dyDescent="0.2">
      <c r="B69" s="241" t="s">
        <v>536</v>
      </c>
      <c r="C69" s="232" t="s">
        <v>502</v>
      </c>
      <c r="D69" s="233">
        <v>24512</v>
      </c>
      <c r="E69" s="233">
        <v>29512</v>
      </c>
      <c r="F69" s="233">
        <f>E69-D69</f>
        <v>5000</v>
      </c>
      <c r="G69" s="248">
        <v>0</v>
      </c>
    </row>
    <row r="70" spans="2:7" ht="16.5" x14ac:dyDescent="0.2">
      <c r="B70" s="235" t="s">
        <v>27</v>
      </c>
      <c r="C70" s="239"/>
      <c r="D70" s="240">
        <f>SUM(D71:D73)</f>
        <v>94035</v>
      </c>
      <c r="E70" s="240">
        <f>SUM(E71:E73)</f>
        <v>99035</v>
      </c>
      <c r="F70" s="240">
        <f>SUM(F71:F73)</f>
        <v>5000</v>
      </c>
      <c r="G70" s="249">
        <f>SUM(G71:G73)</f>
        <v>0</v>
      </c>
    </row>
    <row r="71" spans="2:7" x14ac:dyDescent="0.2">
      <c r="B71" s="241" t="s">
        <v>522</v>
      </c>
      <c r="C71" s="232" t="s">
        <v>537</v>
      </c>
      <c r="D71" s="233">
        <v>77401</v>
      </c>
      <c r="E71" s="233">
        <v>77401</v>
      </c>
      <c r="F71" s="233">
        <f>E71-D71</f>
        <v>0</v>
      </c>
      <c r="G71" s="248">
        <v>0</v>
      </c>
    </row>
    <row r="72" spans="2:7" ht="16.5" x14ac:dyDescent="0.2">
      <c r="B72" s="244" t="s">
        <v>532</v>
      </c>
      <c r="C72" s="245" t="s">
        <v>502</v>
      </c>
      <c r="D72" s="256"/>
      <c r="E72" s="256">
        <v>5000</v>
      </c>
      <c r="F72" s="256">
        <f>E72-D72</f>
        <v>5000</v>
      </c>
      <c r="G72" s="248"/>
    </row>
    <row r="73" spans="2:7" x14ac:dyDescent="0.2">
      <c r="B73" s="241" t="s">
        <v>523</v>
      </c>
      <c r="C73" s="232" t="s">
        <v>502</v>
      </c>
      <c r="D73" s="233">
        <v>16634</v>
      </c>
      <c r="E73" s="233">
        <v>16634</v>
      </c>
      <c r="F73" s="233">
        <f>E73-D73</f>
        <v>0</v>
      </c>
      <c r="G73" s="248">
        <v>0</v>
      </c>
    </row>
    <row r="74" spans="2:7" ht="16.5" x14ac:dyDescent="0.2">
      <c r="B74" s="235" t="s">
        <v>158</v>
      </c>
      <c r="C74" s="239"/>
      <c r="D74" s="240">
        <f>SUM(D75)</f>
        <v>2049</v>
      </c>
      <c r="E74" s="240">
        <f>SUM(E75)</f>
        <v>2049</v>
      </c>
      <c r="F74" s="240">
        <f>SUM(F75)</f>
        <v>0</v>
      </c>
      <c r="G74" s="249">
        <f>SUM(G75)</f>
        <v>0</v>
      </c>
    </row>
    <row r="75" spans="2:7" ht="16.5" x14ac:dyDescent="0.2">
      <c r="B75" s="241" t="s">
        <v>491</v>
      </c>
      <c r="C75" s="232" t="s">
        <v>502</v>
      </c>
      <c r="D75" s="233">
        <v>2049</v>
      </c>
      <c r="E75" s="233">
        <v>2049</v>
      </c>
      <c r="F75" s="257">
        <f>E75-D75</f>
        <v>0</v>
      </c>
      <c r="G75" s="248">
        <v>0</v>
      </c>
    </row>
    <row r="76" spans="2:7" ht="16.5" x14ac:dyDescent="0.2">
      <c r="B76" s="235" t="s">
        <v>573</v>
      </c>
      <c r="C76" s="239"/>
      <c r="D76" s="240">
        <f>D77+D78</f>
        <v>1198151</v>
      </c>
      <c r="E76" s="240">
        <f>E77+E78</f>
        <v>1198151</v>
      </c>
      <c r="F76" s="240">
        <f>F77+F78</f>
        <v>0</v>
      </c>
      <c r="G76" s="240">
        <f>SUM(G77:G78)</f>
        <v>200</v>
      </c>
    </row>
    <row r="77" spans="2:7" x14ac:dyDescent="0.2">
      <c r="B77" s="241" t="s">
        <v>373</v>
      </c>
      <c r="C77" s="232" t="s">
        <v>502</v>
      </c>
      <c r="D77" s="233">
        <v>890744</v>
      </c>
      <c r="E77" s="258">
        <v>890744</v>
      </c>
      <c r="F77" s="233">
        <f>E77-D77</f>
        <v>0</v>
      </c>
      <c r="G77" s="248">
        <v>0</v>
      </c>
    </row>
    <row r="78" spans="2:7" x14ac:dyDescent="0.2">
      <c r="B78" s="241" t="s">
        <v>492</v>
      </c>
      <c r="C78" s="232" t="s">
        <v>502</v>
      </c>
      <c r="D78" s="233">
        <v>307407</v>
      </c>
      <c r="E78" s="258">
        <v>307407</v>
      </c>
      <c r="F78" s="233">
        <f>E78-D78</f>
        <v>0</v>
      </c>
      <c r="G78" s="248">
        <v>200</v>
      </c>
    </row>
    <row r="79" spans="2:7" ht="16.5" x14ac:dyDescent="0.2">
      <c r="B79" s="235" t="s">
        <v>160</v>
      </c>
      <c r="C79" s="239"/>
      <c r="D79" s="240">
        <f>SUM(D80:D81)</f>
        <v>12414</v>
      </c>
      <c r="E79" s="237">
        <f>SUM(E80:E81)</f>
        <v>12414</v>
      </c>
      <c r="F79" s="240">
        <f>SUM(F80:F81)</f>
        <v>0</v>
      </c>
      <c r="G79" s="240">
        <f>SUM(G80:G81)</f>
        <v>93.2</v>
      </c>
    </row>
    <row r="80" spans="2:7" x14ac:dyDescent="0.2">
      <c r="B80" s="241" t="s">
        <v>375</v>
      </c>
      <c r="C80" s="232" t="s">
        <v>524</v>
      </c>
      <c r="D80" s="233">
        <v>9620</v>
      </c>
      <c r="E80" s="233">
        <v>9620</v>
      </c>
      <c r="F80" s="233">
        <f>E80-D80</f>
        <v>0</v>
      </c>
      <c r="G80" s="248">
        <v>93.2</v>
      </c>
    </row>
    <row r="81" spans="2:7" x14ac:dyDescent="0.2">
      <c r="B81" s="241" t="s">
        <v>253</v>
      </c>
      <c r="C81" s="232" t="s">
        <v>502</v>
      </c>
      <c r="D81" s="233">
        <v>2794</v>
      </c>
      <c r="E81" s="233">
        <v>2794</v>
      </c>
      <c r="F81" s="233">
        <f>E81-D81</f>
        <v>0</v>
      </c>
      <c r="G81" s="248">
        <v>0</v>
      </c>
    </row>
    <row r="82" spans="2:7" ht="16.5" x14ac:dyDescent="0.2">
      <c r="B82" s="235" t="s">
        <v>493</v>
      </c>
      <c r="C82" s="239"/>
      <c r="D82" s="240">
        <f>SUM(D83:D84)</f>
        <v>2858</v>
      </c>
      <c r="E82" s="240">
        <f>SUM(E83:E84)</f>
        <v>3117</v>
      </c>
      <c r="F82" s="240">
        <f>SUM(F83:F84)</f>
        <v>259</v>
      </c>
      <c r="G82" s="249">
        <f>SUM(G83:G84)</f>
        <v>0</v>
      </c>
    </row>
    <row r="83" spans="2:7" x14ac:dyDescent="0.2">
      <c r="B83" s="241" t="s">
        <v>47</v>
      </c>
      <c r="C83" s="232" t="s">
        <v>525</v>
      </c>
      <c r="D83" s="233">
        <v>294</v>
      </c>
      <c r="E83" s="233">
        <v>553</v>
      </c>
      <c r="F83" s="233">
        <f>E83-D83</f>
        <v>259</v>
      </c>
      <c r="G83" s="248">
        <v>0</v>
      </c>
    </row>
    <row r="84" spans="2:7" x14ac:dyDescent="0.2">
      <c r="B84" s="241" t="s">
        <v>376</v>
      </c>
      <c r="C84" s="232" t="s">
        <v>502</v>
      </c>
      <c r="D84" s="233">
        <v>2564</v>
      </c>
      <c r="E84" s="233">
        <v>2564</v>
      </c>
      <c r="F84" s="233">
        <f>E84-D84</f>
        <v>0</v>
      </c>
      <c r="G84" s="248">
        <v>0</v>
      </c>
    </row>
    <row r="85" spans="2:7" ht="16.5" x14ac:dyDescent="0.2">
      <c r="B85" s="235" t="s">
        <v>4</v>
      </c>
      <c r="C85" s="239"/>
      <c r="D85" s="240">
        <f>SUM(D86:D92)</f>
        <v>545260</v>
      </c>
      <c r="E85" s="240">
        <f>SUM(E86:E92)</f>
        <v>545260</v>
      </c>
      <c r="F85" s="240">
        <f>SUM(F86:F97)</f>
        <v>0</v>
      </c>
      <c r="G85" s="249">
        <f>SUM(G86:G92)</f>
        <v>7000</v>
      </c>
    </row>
    <row r="86" spans="2:7" x14ac:dyDescent="0.2">
      <c r="B86" s="231" t="s">
        <v>526</v>
      </c>
      <c r="C86" s="232" t="s">
        <v>502</v>
      </c>
      <c r="D86" s="233">
        <v>1700</v>
      </c>
      <c r="E86" s="233">
        <v>1700</v>
      </c>
      <c r="F86" s="233">
        <f t="shared" ref="F86:F93" si="4">E86-D86</f>
        <v>0</v>
      </c>
      <c r="G86" s="248">
        <v>5000</v>
      </c>
    </row>
    <row r="87" spans="2:7" x14ac:dyDescent="0.2">
      <c r="B87" s="231" t="s">
        <v>527</v>
      </c>
      <c r="C87" s="232" t="s">
        <v>502</v>
      </c>
      <c r="D87" s="233">
        <v>180000</v>
      </c>
      <c r="E87" s="233">
        <v>180000</v>
      </c>
      <c r="F87" s="233">
        <f t="shared" si="4"/>
        <v>0</v>
      </c>
      <c r="G87" s="248"/>
    </row>
    <row r="88" spans="2:7" x14ac:dyDescent="0.2">
      <c r="B88" s="231" t="s">
        <v>496</v>
      </c>
      <c r="C88" s="232" t="s">
        <v>502</v>
      </c>
      <c r="D88" s="233">
        <v>1660</v>
      </c>
      <c r="E88" s="233">
        <v>1660</v>
      </c>
      <c r="F88" s="233">
        <f t="shared" si="4"/>
        <v>0</v>
      </c>
      <c r="G88" s="248">
        <v>2000</v>
      </c>
    </row>
    <row r="89" spans="2:7" x14ac:dyDescent="0.2">
      <c r="B89" s="231" t="s">
        <v>383</v>
      </c>
      <c r="C89" s="232" t="s">
        <v>502</v>
      </c>
      <c r="D89" s="233">
        <v>100000</v>
      </c>
      <c r="E89" s="233">
        <v>100000</v>
      </c>
      <c r="F89" s="233">
        <f t="shared" si="4"/>
        <v>0</v>
      </c>
      <c r="G89" s="248"/>
    </row>
    <row r="90" spans="2:7" x14ac:dyDescent="0.2">
      <c r="B90" s="231" t="s">
        <v>497</v>
      </c>
      <c r="C90" s="232" t="s">
        <v>502</v>
      </c>
      <c r="D90" s="233">
        <v>235000</v>
      </c>
      <c r="E90" s="233">
        <v>235000</v>
      </c>
      <c r="F90" s="233">
        <f t="shared" si="4"/>
        <v>0</v>
      </c>
      <c r="G90" s="248"/>
    </row>
    <row r="91" spans="2:7" x14ac:dyDescent="0.2">
      <c r="B91" s="231" t="s">
        <v>388</v>
      </c>
      <c r="C91" s="232" t="s">
        <v>502</v>
      </c>
      <c r="D91" s="233">
        <v>16000</v>
      </c>
      <c r="E91" s="233">
        <v>16000</v>
      </c>
      <c r="F91" s="233">
        <f t="shared" si="4"/>
        <v>0</v>
      </c>
      <c r="G91" s="248"/>
    </row>
    <row r="92" spans="2:7" x14ac:dyDescent="0.2">
      <c r="B92" s="231" t="s">
        <v>466</v>
      </c>
      <c r="C92" s="232" t="s">
        <v>502</v>
      </c>
      <c r="D92" s="233">
        <v>10900</v>
      </c>
      <c r="E92" s="233">
        <v>10900</v>
      </c>
      <c r="F92" s="233">
        <f t="shared" si="4"/>
        <v>0</v>
      </c>
      <c r="G92" s="248"/>
    </row>
    <row r="93" spans="2:7" ht="16.5" x14ac:dyDescent="0.2">
      <c r="B93" s="36" t="s">
        <v>584</v>
      </c>
      <c r="C93" s="239"/>
      <c r="D93" s="240">
        <f>SUM(D94:D97)</f>
        <v>0</v>
      </c>
      <c r="E93" s="240">
        <f>SUM(E94:E97)</f>
        <v>0</v>
      </c>
      <c r="F93" s="259">
        <f t="shared" si="4"/>
        <v>0</v>
      </c>
      <c r="G93" s="260">
        <f>SUM(G94:G97)</f>
        <v>148686</v>
      </c>
    </row>
    <row r="94" spans="2:7" x14ac:dyDescent="0.2">
      <c r="B94" s="231" t="s">
        <v>467</v>
      </c>
      <c r="C94" s="261" t="s">
        <v>502</v>
      </c>
      <c r="D94" s="233"/>
      <c r="E94" s="262"/>
      <c r="F94" s="233"/>
      <c r="G94" s="248"/>
    </row>
    <row r="95" spans="2:7" x14ac:dyDescent="0.2">
      <c r="B95" s="231" t="s">
        <v>468</v>
      </c>
      <c r="C95" s="261" t="s">
        <v>514</v>
      </c>
      <c r="D95" s="233"/>
      <c r="E95" s="233"/>
      <c r="F95" s="233"/>
      <c r="G95" s="248">
        <v>44839</v>
      </c>
    </row>
    <row r="96" spans="2:7" x14ac:dyDescent="0.2">
      <c r="B96" s="231" t="s">
        <v>538</v>
      </c>
      <c r="C96" s="261" t="s">
        <v>514</v>
      </c>
      <c r="D96" s="233"/>
      <c r="E96" s="233"/>
      <c r="F96" s="233"/>
      <c r="G96" s="248">
        <v>74777</v>
      </c>
    </row>
    <row r="97" spans="2:7" ht="13.5" thickBot="1" x14ac:dyDescent="0.25">
      <c r="B97" s="263" t="s">
        <v>470</v>
      </c>
      <c r="C97" s="264" t="s">
        <v>514</v>
      </c>
      <c r="D97" s="265"/>
      <c r="E97" s="265"/>
      <c r="F97" s="233"/>
      <c r="G97" s="266">
        <v>29070</v>
      </c>
    </row>
    <row r="98" spans="2:7" ht="18" thickTop="1" thickBot="1" x14ac:dyDescent="0.25">
      <c r="B98" s="267" t="s">
        <v>498</v>
      </c>
      <c r="C98" s="268"/>
      <c r="D98" s="269">
        <f>D5+D9+D21+D24+D38+D47+D64+D70+D74+D76+D82+D85+D79+D7</f>
        <v>11892647</v>
      </c>
      <c r="E98" s="269">
        <f>E5+E9+E21+E24+E38+E47+E64+E70+E74+E76+E82+E85+E79+E7</f>
        <v>12609498</v>
      </c>
      <c r="F98" s="269">
        <f>F5+F9+F21+F24+F38+F47+F64+F70+F74+F76+F82+F85+F79+F93+F7</f>
        <v>716851</v>
      </c>
      <c r="G98" s="269">
        <f>G5+G9+G21+G24+G38+G47+G64+G70+G74+G76+G82+G85+G79+G93+G7</f>
        <v>160719.20000000001</v>
      </c>
    </row>
    <row r="100" spans="2:7" x14ac:dyDescent="0.2">
      <c r="B100" s="321" t="s">
        <v>585</v>
      </c>
    </row>
  </sheetData>
  <mergeCells count="1">
    <mergeCell ref="B2:G2"/>
  </mergeCells>
  <pageMargins left="0.7" right="0.7" top="0.75" bottom="0.75" header="0.3" footer="0.3"/>
  <headerFooter>
    <oddFooter>&amp;L_x000D_&amp;1#&amp;"Calibri"&amp;10&amp;K000000 Interné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M100"/>
  <sheetViews>
    <sheetView workbookViewId="0">
      <selection activeCell="F105" sqref="F105"/>
    </sheetView>
  </sheetViews>
  <sheetFormatPr defaultColWidth="8.85546875" defaultRowHeight="12.75" x14ac:dyDescent="0.2"/>
  <cols>
    <col min="1" max="1" width="8.85546875" style="310"/>
    <col min="2" max="2" width="59" style="273" bestFit="1" customWidth="1"/>
    <col min="3" max="3" width="8" style="274" bestFit="1" customWidth="1"/>
    <col min="4" max="7" width="14.28515625" style="273" customWidth="1"/>
    <col min="8" max="16384" width="8.85546875" style="273"/>
  </cols>
  <sheetData>
    <row r="1" spans="1:7" ht="45.6" customHeight="1" x14ac:dyDescent="0.3">
      <c r="B1" s="364" t="s">
        <v>576</v>
      </c>
      <c r="C1" s="364"/>
      <c r="D1" s="365"/>
      <c r="E1" s="365"/>
      <c r="F1" s="365"/>
      <c r="G1" s="365"/>
    </row>
    <row r="2" spans="1:7" ht="13.5" thickBot="1" x14ac:dyDescent="0.25"/>
    <row r="3" spans="1:7" ht="66.75" thickBot="1" x14ac:dyDescent="0.25">
      <c r="B3" s="223" t="s">
        <v>102</v>
      </c>
      <c r="C3" s="224" t="s">
        <v>499</v>
      </c>
      <c r="D3" s="224" t="s">
        <v>568</v>
      </c>
      <c r="E3" s="224" t="s">
        <v>577</v>
      </c>
      <c r="F3" s="225" t="s">
        <v>476</v>
      </c>
      <c r="G3" s="275" t="s">
        <v>578</v>
      </c>
    </row>
    <row r="4" spans="1:7" ht="16.5" x14ac:dyDescent="0.2">
      <c r="A4" s="311"/>
      <c r="B4" s="227" t="s">
        <v>478</v>
      </c>
      <c r="C4" s="228"/>
      <c r="D4" s="229">
        <f>SUM(D5:D5)</f>
        <v>52087</v>
      </c>
      <c r="E4" s="229">
        <f>SUM(E5:E5)</f>
        <v>52087</v>
      </c>
      <c r="F4" s="229">
        <f>SUM(F5:F5)</f>
        <v>0</v>
      </c>
      <c r="G4" s="230">
        <f>SUM(G5:G5)</f>
        <v>260</v>
      </c>
    </row>
    <row r="5" spans="1:7" x14ac:dyDescent="0.2">
      <c r="B5" s="231" t="s">
        <v>168</v>
      </c>
      <c r="C5" s="232" t="s">
        <v>502</v>
      </c>
      <c r="D5" s="233">
        <v>52087</v>
      </c>
      <c r="E5" s="233">
        <v>52087</v>
      </c>
      <c r="F5" s="234">
        <f>E5-D5</f>
        <v>0</v>
      </c>
      <c r="G5" s="276">
        <v>260</v>
      </c>
    </row>
    <row r="6" spans="1:7" ht="16.5" x14ac:dyDescent="0.2">
      <c r="A6" s="311"/>
      <c r="B6" s="235" t="s">
        <v>530</v>
      </c>
      <c r="C6" s="236"/>
      <c r="D6" s="237">
        <f>SUM(D7:D7)</f>
        <v>6000</v>
      </c>
      <c r="E6" s="237">
        <f>SUM(E7:E7)</f>
        <v>7000</v>
      </c>
      <c r="F6" s="237">
        <f>SUM(F7:F7)</f>
        <v>1000</v>
      </c>
      <c r="G6" s="238">
        <f>SUM(G7:G7)</f>
        <v>0</v>
      </c>
    </row>
    <row r="7" spans="1:7" x14ac:dyDescent="0.2">
      <c r="B7" s="231" t="s">
        <v>531</v>
      </c>
      <c r="C7" s="232" t="s">
        <v>502</v>
      </c>
      <c r="D7" s="233">
        <v>6000</v>
      </c>
      <c r="E7" s="233">
        <v>7000</v>
      </c>
      <c r="F7" s="234">
        <f>E7-D7</f>
        <v>1000</v>
      </c>
      <c r="G7" s="276">
        <v>0</v>
      </c>
    </row>
    <row r="8" spans="1:7" ht="16.5" x14ac:dyDescent="0.2">
      <c r="B8" s="235" t="s">
        <v>6</v>
      </c>
      <c r="C8" s="239"/>
      <c r="D8" s="240">
        <f>SUM(D9:D19)</f>
        <v>1002681</v>
      </c>
      <c r="E8" s="240">
        <f>SUM(E9:E19)</f>
        <v>1189900</v>
      </c>
      <c r="F8" s="240">
        <f>SUM(F9:F19)</f>
        <v>187219</v>
      </c>
      <c r="G8" s="240">
        <f>SUM(G10:G19)</f>
        <v>0</v>
      </c>
    </row>
    <row r="9" spans="1:7" x14ac:dyDescent="0.2">
      <c r="B9" s="241" t="s">
        <v>480</v>
      </c>
      <c r="C9" s="232" t="s">
        <v>502</v>
      </c>
      <c r="D9" s="234">
        <v>308029</v>
      </c>
      <c r="E9" s="234">
        <v>495248</v>
      </c>
      <c r="F9" s="234">
        <f t="shared" ref="F9:F19" si="0">E9-D9</f>
        <v>187219</v>
      </c>
      <c r="G9" s="242">
        <v>0</v>
      </c>
    </row>
    <row r="10" spans="1:7" x14ac:dyDescent="0.2">
      <c r="B10" s="241" t="s">
        <v>318</v>
      </c>
      <c r="C10" s="232" t="s">
        <v>502</v>
      </c>
      <c r="D10" s="277">
        <v>519180</v>
      </c>
      <c r="E10" s="233">
        <v>519180</v>
      </c>
      <c r="F10" s="234">
        <f t="shared" si="0"/>
        <v>0</v>
      </c>
      <c r="G10" s="242">
        <v>0</v>
      </c>
    </row>
    <row r="11" spans="1:7" ht="16.5" x14ac:dyDescent="0.3">
      <c r="B11" s="244" t="s">
        <v>532</v>
      </c>
      <c r="C11" s="245" t="s">
        <v>502</v>
      </c>
      <c r="D11" s="246">
        <v>0</v>
      </c>
      <c r="E11" s="247"/>
      <c r="F11" s="246">
        <f t="shared" si="0"/>
        <v>0</v>
      </c>
      <c r="G11" s="242"/>
    </row>
    <row r="12" spans="1:7" x14ac:dyDescent="0.2">
      <c r="B12" s="241" t="s">
        <v>172</v>
      </c>
      <c r="C12" s="232" t="s">
        <v>502</v>
      </c>
      <c r="D12" s="234">
        <v>94267</v>
      </c>
      <c r="E12" s="234">
        <v>94267</v>
      </c>
      <c r="F12" s="234">
        <f t="shared" si="0"/>
        <v>0</v>
      </c>
      <c r="G12" s="242">
        <v>0</v>
      </c>
    </row>
    <row r="13" spans="1:7" x14ac:dyDescent="0.2">
      <c r="B13" s="241" t="s">
        <v>503</v>
      </c>
      <c r="C13" s="232" t="s">
        <v>502</v>
      </c>
      <c r="D13" s="234">
        <v>28</v>
      </c>
      <c r="E13" s="234">
        <v>28</v>
      </c>
      <c r="F13" s="234">
        <f t="shared" si="0"/>
        <v>0</v>
      </c>
      <c r="G13" s="242">
        <v>0</v>
      </c>
    </row>
    <row r="14" spans="1:7" x14ac:dyDescent="0.2">
      <c r="B14" s="241" t="s">
        <v>174</v>
      </c>
      <c r="C14" s="232" t="s">
        <v>502</v>
      </c>
      <c r="D14" s="234">
        <v>22483</v>
      </c>
      <c r="E14" s="234">
        <v>22483</v>
      </c>
      <c r="F14" s="234">
        <f t="shared" si="0"/>
        <v>0</v>
      </c>
      <c r="G14" s="242">
        <v>0</v>
      </c>
    </row>
    <row r="15" spans="1:7" x14ac:dyDescent="0.2">
      <c r="B15" s="241" t="s">
        <v>316</v>
      </c>
      <c r="C15" s="232" t="s">
        <v>502</v>
      </c>
      <c r="D15" s="234">
        <v>24127</v>
      </c>
      <c r="E15" s="234">
        <v>24127</v>
      </c>
      <c r="F15" s="234">
        <f t="shared" si="0"/>
        <v>0</v>
      </c>
      <c r="G15" s="242">
        <v>0</v>
      </c>
    </row>
    <row r="16" spans="1:7" x14ac:dyDescent="0.2">
      <c r="B16" s="241" t="s">
        <v>479</v>
      </c>
      <c r="C16" s="232" t="s">
        <v>502</v>
      </c>
      <c r="D16" s="234">
        <v>18442</v>
      </c>
      <c r="E16" s="234">
        <v>18442</v>
      </c>
      <c r="F16" s="234">
        <f t="shared" si="0"/>
        <v>0</v>
      </c>
      <c r="G16" s="242">
        <v>0</v>
      </c>
    </row>
    <row r="17" spans="1:7" x14ac:dyDescent="0.2">
      <c r="B17" s="241" t="s">
        <v>314</v>
      </c>
      <c r="C17" s="232" t="s">
        <v>502</v>
      </c>
      <c r="D17" s="234">
        <v>9867</v>
      </c>
      <c r="E17" s="234">
        <v>9867</v>
      </c>
      <c r="F17" s="234">
        <f t="shared" si="0"/>
        <v>0</v>
      </c>
      <c r="G17" s="242">
        <v>0</v>
      </c>
    </row>
    <row r="18" spans="1:7" x14ac:dyDescent="0.2">
      <c r="B18" s="241" t="s">
        <v>504</v>
      </c>
      <c r="C18" s="232" t="s">
        <v>502</v>
      </c>
      <c r="D18" s="234">
        <v>5669</v>
      </c>
      <c r="E18" s="234">
        <v>5669</v>
      </c>
      <c r="F18" s="234">
        <f t="shared" si="0"/>
        <v>0</v>
      </c>
      <c r="G18" s="242">
        <v>0</v>
      </c>
    </row>
    <row r="19" spans="1:7" x14ac:dyDescent="0.2">
      <c r="B19" s="241" t="s">
        <v>321</v>
      </c>
      <c r="C19" s="232" t="s">
        <v>502</v>
      </c>
      <c r="D19" s="234">
        <v>589</v>
      </c>
      <c r="E19" s="234">
        <v>589</v>
      </c>
      <c r="F19" s="234">
        <f t="shared" si="0"/>
        <v>0</v>
      </c>
      <c r="G19" s="242">
        <v>0</v>
      </c>
    </row>
    <row r="20" spans="1:7" ht="16.5" x14ac:dyDescent="0.2">
      <c r="B20" s="235" t="s">
        <v>481</v>
      </c>
      <c r="C20" s="239"/>
      <c r="D20" s="240">
        <f>SUM(D21:D21)</f>
        <v>33301</v>
      </c>
      <c r="E20" s="240">
        <f>SUM(E21:E21)</f>
        <v>35053</v>
      </c>
      <c r="F20" s="240">
        <f>SUM(F21:F21)</f>
        <v>1752</v>
      </c>
      <c r="G20" s="240">
        <f>SUM(G21:G21)</f>
        <v>0</v>
      </c>
    </row>
    <row r="21" spans="1:7" x14ac:dyDescent="0.2">
      <c r="B21" s="231" t="s">
        <v>185</v>
      </c>
      <c r="C21" s="232" t="s">
        <v>505</v>
      </c>
      <c r="D21" s="233">
        <v>33301</v>
      </c>
      <c r="E21" s="233">
        <v>35053</v>
      </c>
      <c r="F21" s="234">
        <f>E21-D21</f>
        <v>1752</v>
      </c>
      <c r="G21" s="248">
        <v>0</v>
      </c>
    </row>
    <row r="22" spans="1:7" ht="16.5" x14ac:dyDescent="0.2">
      <c r="A22" s="310" t="s">
        <v>579</v>
      </c>
      <c r="B22" s="235" t="s">
        <v>9</v>
      </c>
      <c r="C22" s="239"/>
      <c r="D22" s="240">
        <f>SUM(D23:D35)</f>
        <v>2595006</v>
      </c>
      <c r="E22" s="240">
        <f>SUM(E23:E35)</f>
        <v>3536602</v>
      </c>
      <c r="F22" s="240">
        <f>SUM(F23:F35)</f>
        <v>941596</v>
      </c>
      <c r="G22" s="249">
        <f>SUM(G23:G35)</f>
        <v>1990</v>
      </c>
    </row>
    <row r="23" spans="1:7" x14ac:dyDescent="0.2">
      <c r="B23" s="241" t="s">
        <v>193</v>
      </c>
      <c r="C23" s="232" t="s">
        <v>502</v>
      </c>
      <c r="D23" s="234">
        <v>252958</v>
      </c>
      <c r="E23" s="243">
        <v>272609</v>
      </c>
      <c r="F23" s="234">
        <f t="shared" ref="F23:F35" si="1">E23-D23</f>
        <v>19651</v>
      </c>
      <c r="G23" s="242">
        <v>1500</v>
      </c>
    </row>
    <row r="24" spans="1:7" x14ac:dyDescent="0.2">
      <c r="B24" s="241" t="s">
        <v>195</v>
      </c>
      <c r="C24" s="232" t="s">
        <v>502</v>
      </c>
      <c r="D24" s="234">
        <v>36447</v>
      </c>
      <c r="E24" s="234">
        <v>36447</v>
      </c>
      <c r="F24" s="234">
        <f t="shared" si="1"/>
        <v>0</v>
      </c>
      <c r="G24" s="242">
        <v>490</v>
      </c>
    </row>
    <row r="25" spans="1:7" x14ac:dyDescent="0.2">
      <c r="B25" s="241" t="s">
        <v>400</v>
      </c>
      <c r="C25" s="232" t="s">
        <v>502</v>
      </c>
      <c r="D25" s="234">
        <v>885062</v>
      </c>
      <c r="E25" s="312">
        <v>1385062</v>
      </c>
      <c r="F25" s="234">
        <f t="shared" si="1"/>
        <v>500000</v>
      </c>
      <c r="G25" s="242">
        <v>0</v>
      </c>
    </row>
    <row r="26" spans="1:7" x14ac:dyDescent="0.2">
      <c r="B26" s="251" t="s">
        <v>506</v>
      </c>
      <c r="C26" s="252" t="s">
        <v>502</v>
      </c>
      <c r="D26" s="253">
        <v>61186</v>
      </c>
      <c r="E26" s="253">
        <v>61186</v>
      </c>
      <c r="F26" s="253">
        <f t="shared" si="1"/>
        <v>0</v>
      </c>
      <c r="G26" s="254">
        <v>0</v>
      </c>
    </row>
    <row r="27" spans="1:7" x14ac:dyDescent="0.2">
      <c r="B27" s="241" t="s">
        <v>508</v>
      </c>
      <c r="C27" s="232" t="s">
        <v>502</v>
      </c>
      <c r="D27" s="234">
        <v>20028</v>
      </c>
      <c r="E27" s="234">
        <v>20028</v>
      </c>
      <c r="F27" s="234">
        <f t="shared" si="1"/>
        <v>0</v>
      </c>
      <c r="G27" s="242">
        <v>0</v>
      </c>
    </row>
    <row r="28" spans="1:7" x14ac:dyDescent="0.2">
      <c r="B28" s="241" t="s">
        <v>199</v>
      </c>
      <c r="C28" s="232" t="s">
        <v>502</v>
      </c>
      <c r="D28" s="234">
        <v>486960</v>
      </c>
      <c r="E28" s="312">
        <v>488959</v>
      </c>
      <c r="F28" s="234">
        <f t="shared" si="1"/>
        <v>1999</v>
      </c>
      <c r="G28" s="242">
        <v>0</v>
      </c>
    </row>
    <row r="29" spans="1:7" ht="16.5" x14ac:dyDescent="0.2">
      <c r="B29" s="244" t="s">
        <v>532</v>
      </c>
      <c r="C29" s="232"/>
      <c r="D29" s="234">
        <v>1999</v>
      </c>
      <c r="E29" s="234">
        <v>0</v>
      </c>
      <c r="F29" s="234">
        <f t="shared" si="1"/>
        <v>-1999</v>
      </c>
      <c r="G29" s="242"/>
    </row>
    <row r="30" spans="1:7" x14ac:dyDescent="0.2">
      <c r="B30" s="278" t="s">
        <v>570</v>
      </c>
      <c r="C30" s="232" t="s">
        <v>502</v>
      </c>
      <c r="D30" s="234">
        <v>214118</v>
      </c>
      <c r="E30" s="312">
        <v>302747</v>
      </c>
      <c r="F30" s="234">
        <f t="shared" si="1"/>
        <v>88629</v>
      </c>
      <c r="G30" s="242">
        <v>0</v>
      </c>
    </row>
    <row r="31" spans="1:7" x14ac:dyDescent="0.2">
      <c r="B31" s="241" t="s">
        <v>401</v>
      </c>
      <c r="C31" s="232" t="s">
        <v>513</v>
      </c>
      <c r="D31" s="234">
        <v>417475</v>
      </c>
      <c r="E31" s="234">
        <v>417475</v>
      </c>
      <c r="F31" s="234">
        <f t="shared" si="1"/>
        <v>0</v>
      </c>
      <c r="G31" s="242">
        <v>0</v>
      </c>
    </row>
    <row r="32" spans="1:7" x14ac:dyDescent="0.2">
      <c r="B32" s="241" t="s">
        <v>402</v>
      </c>
      <c r="C32" s="232" t="s">
        <v>514</v>
      </c>
      <c r="D32" s="234">
        <v>100454</v>
      </c>
      <c r="E32" s="243">
        <v>490695</v>
      </c>
      <c r="F32" s="234">
        <f t="shared" si="1"/>
        <v>390241</v>
      </c>
      <c r="G32" s="242">
        <v>0</v>
      </c>
    </row>
    <row r="33" spans="1:7" x14ac:dyDescent="0.2">
      <c r="B33" s="241" t="s">
        <v>403</v>
      </c>
      <c r="C33" s="232" t="s">
        <v>514</v>
      </c>
      <c r="D33" s="234">
        <v>59544</v>
      </c>
      <c r="E33" s="234">
        <v>59544</v>
      </c>
      <c r="F33" s="234">
        <f t="shared" si="1"/>
        <v>0</v>
      </c>
      <c r="G33" s="242">
        <v>0</v>
      </c>
    </row>
    <row r="34" spans="1:7" x14ac:dyDescent="0.2">
      <c r="B34" s="241" t="s">
        <v>404</v>
      </c>
      <c r="C34" s="232" t="s">
        <v>514</v>
      </c>
      <c r="D34" s="234">
        <v>56925</v>
      </c>
      <c r="E34" s="234">
        <v>0</v>
      </c>
      <c r="F34" s="234">
        <f t="shared" si="1"/>
        <v>-56925</v>
      </c>
      <c r="G34" s="242">
        <v>0</v>
      </c>
    </row>
    <row r="35" spans="1:7" x14ac:dyDescent="0.2">
      <c r="B35" s="241" t="s">
        <v>330</v>
      </c>
      <c r="C35" s="232" t="s">
        <v>502</v>
      </c>
      <c r="D35" s="234">
        <v>1850</v>
      </c>
      <c r="E35" s="234">
        <v>1850</v>
      </c>
      <c r="F35" s="234">
        <f t="shared" si="1"/>
        <v>0</v>
      </c>
      <c r="G35" s="242">
        <v>0</v>
      </c>
    </row>
    <row r="36" spans="1:7" ht="16.5" x14ac:dyDescent="0.2">
      <c r="A36" s="310" t="s">
        <v>579</v>
      </c>
      <c r="B36" s="235" t="s">
        <v>571</v>
      </c>
      <c r="C36" s="239"/>
      <c r="D36" s="240">
        <f>SUM(D37:D44)</f>
        <v>832579</v>
      </c>
      <c r="E36" s="240">
        <f>SUM(E37:E44)</f>
        <v>793283</v>
      </c>
      <c r="F36" s="240">
        <f>SUM(F37:F44)</f>
        <v>-39296</v>
      </c>
      <c r="G36" s="249">
        <f>SUM(G37:G44)</f>
        <v>0</v>
      </c>
    </row>
    <row r="37" spans="1:7" x14ac:dyDescent="0.2">
      <c r="B37" s="231" t="s">
        <v>332</v>
      </c>
      <c r="C37" s="232" t="s">
        <v>502</v>
      </c>
      <c r="D37" s="233">
        <v>744301</v>
      </c>
      <c r="E37" s="233">
        <v>746454</v>
      </c>
      <c r="F37" s="233">
        <f t="shared" ref="F37:F44" si="2">E37-D37</f>
        <v>2153</v>
      </c>
      <c r="G37" s="248">
        <v>0</v>
      </c>
    </row>
    <row r="38" spans="1:7" x14ac:dyDescent="0.2">
      <c r="B38" s="231" t="s">
        <v>333</v>
      </c>
      <c r="C38" s="232" t="s">
        <v>580</v>
      </c>
      <c r="D38" s="233">
        <v>26577</v>
      </c>
      <c r="E38" s="233">
        <v>0</v>
      </c>
      <c r="F38" s="233">
        <f t="shared" si="2"/>
        <v>-26577</v>
      </c>
      <c r="G38" s="248">
        <v>0</v>
      </c>
    </row>
    <row r="39" spans="1:7" x14ac:dyDescent="0.2">
      <c r="B39" s="231" t="s">
        <v>334</v>
      </c>
      <c r="C39" s="232" t="s">
        <v>502</v>
      </c>
      <c r="D39" s="233">
        <v>2189</v>
      </c>
      <c r="E39" s="233">
        <v>2189</v>
      </c>
      <c r="F39" s="233">
        <f t="shared" si="2"/>
        <v>0</v>
      </c>
      <c r="G39" s="248">
        <v>0</v>
      </c>
    </row>
    <row r="40" spans="1:7" x14ac:dyDescent="0.2">
      <c r="B40" s="231" t="s">
        <v>335</v>
      </c>
      <c r="C40" s="232" t="s">
        <v>502</v>
      </c>
      <c r="D40" s="233">
        <v>2778</v>
      </c>
      <c r="E40" s="233">
        <v>2778</v>
      </c>
      <c r="F40" s="233">
        <f t="shared" si="2"/>
        <v>0</v>
      </c>
      <c r="G40" s="248">
        <v>0</v>
      </c>
    </row>
    <row r="41" spans="1:7" x14ac:dyDescent="0.2">
      <c r="B41" s="231" t="s">
        <v>485</v>
      </c>
      <c r="C41" s="232" t="s">
        <v>502</v>
      </c>
      <c r="D41" s="233">
        <v>27076</v>
      </c>
      <c r="E41" s="255">
        <v>14118</v>
      </c>
      <c r="F41" s="233">
        <f t="shared" si="2"/>
        <v>-12958</v>
      </c>
      <c r="G41" s="248">
        <v>0</v>
      </c>
    </row>
    <row r="42" spans="1:7" x14ac:dyDescent="0.2">
      <c r="B42" s="231" t="s">
        <v>581</v>
      </c>
      <c r="C42" s="232" t="s">
        <v>502</v>
      </c>
      <c r="D42" s="233">
        <v>23458</v>
      </c>
      <c r="E42" s="243">
        <v>23458</v>
      </c>
      <c r="F42" s="233">
        <f t="shared" si="2"/>
        <v>0</v>
      </c>
      <c r="G42" s="248">
        <v>0</v>
      </c>
    </row>
    <row r="43" spans="1:7" x14ac:dyDescent="0.2">
      <c r="B43" s="231" t="s">
        <v>338</v>
      </c>
      <c r="C43" s="232" t="s">
        <v>502</v>
      </c>
      <c r="D43" s="233">
        <v>4286</v>
      </c>
      <c r="E43" s="233">
        <v>4286</v>
      </c>
      <c r="F43" s="233">
        <f t="shared" si="2"/>
        <v>0</v>
      </c>
      <c r="G43" s="248">
        <v>0</v>
      </c>
    </row>
    <row r="44" spans="1:7" x14ac:dyDescent="0.2">
      <c r="B44" s="231" t="s">
        <v>339</v>
      </c>
      <c r="C44" s="232" t="s">
        <v>580</v>
      </c>
      <c r="D44" s="233">
        <v>1914</v>
      </c>
      <c r="E44" s="233">
        <v>0</v>
      </c>
      <c r="F44" s="233">
        <f t="shared" si="2"/>
        <v>-1914</v>
      </c>
      <c r="G44" s="248">
        <v>0</v>
      </c>
    </row>
    <row r="45" spans="1:7" ht="16.5" x14ac:dyDescent="0.2">
      <c r="B45" s="235" t="s">
        <v>572</v>
      </c>
      <c r="C45" s="239"/>
      <c r="D45" s="240">
        <f>SUM(D46:D61)</f>
        <v>6009914</v>
      </c>
      <c r="E45" s="240">
        <f>SUM(E46:E61)</f>
        <v>6010380</v>
      </c>
      <c r="F45" s="240">
        <f>SUM(F46:F61)</f>
        <v>466</v>
      </c>
      <c r="G45" s="249">
        <f>SUM(G46:G61)</f>
        <v>406</v>
      </c>
    </row>
    <row r="46" spans="1:7" x14ac:dyDescent="0.2">
      <c r="B46" s="241" t="s">
        <v>16</v>
      </c>
      <c r="C46" s="232" t="s">
        <v>502</v>
      </c>
      <c r="D46" s="234">
        <v>401646</v>
      </c>
      <c r="E46" s="234">
        <v>401646</v>
      </c>
      <c r="F46" s="234">
        <f t="shared" ref="F46:F61" si="3">E46-D46</f>
        <v>0</v>
      </c>
      <c r="G46" s="242">
        <v>0</v>
      </c>
    </row>
    <row r="47" spans="1:7" x14ac:dyDescent="0.2">
      <c r="B47" s="241" t="s">
        <v>426</v>
      </c>
      <c r="C47" s="232" t="s">
        <v>502</v>
      </c>
      <c r="D47" s="234">
        <v>212441</v>
      </c>
      <c r="E47" s="234">
        <v>212441</v>
      </c>
      <c r="F47" s="234">
        <f t="shared" si="3"/>
        <v>0</v>
      </c>
      <c r="G47" s="242">
        <v>0</v>
      </c>
    </row>
    <row r="48" spans="1:7" x14ac:dyDescent="0.2">
      <c r="B48" s="241" t="s">
        <v>17</v>
      </c>
      <c r="C48" s="232" t="s">
        <v>502</v>
      </c>
      <c r="D48" s="233">
        <v>214300</v>
      </c>
      <c r="E48" s="233">
        <v>214300</v>
      </c>
      <c r="F48" s="234">
        <f>E48-D48</f>
        <v>0</v>
      </c>
      <c r="G48" s="248">
        <v>0</v>
      </c>
    </row>
    <row r="49" spans="1:11" x14ac:dyDescent="0.2">
      <c r="B49" s="241" t="s">
        <v>63</v>
      </c>
      <c r="C49" s="232" t="s">
        <v>502</v>
      </c>
      <c r="D49" s="233">
        <v>3405181</v>
      </c>
      <c r="E49" s="233">
        <v>3405181</v>
      </c>
      <c r="F49" s="234">
        <f t="shared" si="3"/>
        <v>0</v>
      </c>
      <c r="G49" s="248">
        <v>0</v>
      </c>
    </row>
    <row r="50" spans="1:11" x14ac:dyDescent="0.2">
      <c r="B50" s="241" t="s">
        <v>85</v>
      </c>
      <c r="C50" s="232" t="s">
        <v>502</v>
      </c>
      <c r="D50" s="233">
        <v>564297</v>
      </c>
      <c r="E50" s="233">
        <v>564297</v>
      </c>
      <c r="F50" s="234">
        <f t="shared" si="3"/>
        <v>0</v>
      </c>
      <c r="G50" s="248">
        <v>0</v>
      </c>
    </row>
    <row r="51" spans="1:11" x14ac:dyDescent="0.2">
      <c r="B51" s="241" t="s">
        <v>68</v>
      </c>
      <c r="C51" s="232" t="s">
        <v>502</v>
      </c>
      <c r="D51" s="233">
        <v>2224</v>
      </c>
      <c r="E51" s="233">
        <v>1490</v>
      </c>
      <c r="F51" s="234">
        <f t="shared" si="3"/>
        <v>-734</v>
      </c>
      <c r="G51" s="248">
        <v>0</v>
      </c>
    </row>
    <row r="52" spans="1:11" x14ac:dyDescent="0.2">
      <c r="B52" s="241" t="s">
        <v>215</v>
      </c>
      <c r="C52" s="232" t="s">
        <v>502</v>
      </c>
      <c r="D52" s="233">
        <v>292428</v>
      </c>
      <c r="E52" s="233">
        <v>292428</v>
      </c>
      <c r="F52" s="234">
        <f t="shared" si="3"/>
        <v>0</v>
      </c>
      <c r="G52" s="248">
        <v>0</v>
      </c>
    </row>
    <row r="53" spans="1:11" x14ac:dyDescent="0.2">
      <c r="B53" s="241" t="s">
        <v>64</v>
      </c>
      <c r="C53" s="232" t="s">
        <v>515</v>
      </c>
      <c r="D53" s="233">
        <v>19356</v>
      </c>
      <c r="E53" s="233">
        <v>20556</v>
      </c>
      <c r="F53" s="234">
        <f t="shared" si="3"/>
        <v>1200</v>
      </c>
      <c r="G53" s="248">
        <v>0</v>
      </c>
    </row>
    <row r="54" spans="1:11" x14ac:dyDescent="0.2">
      <c r="B54" s="241" t="s">
        <v>18</v>
      </c>
      <c r="C54" s="232" t="s">
        <v>516</v>
      </c>
      <c r="D54" s="233">
        <v>1087</v>
      </c>
      <c r="E54" s="233">
        <v>1087</v>
      </c>
      <c r="F54" s="234">
        <f t="shared" si="3"/>
        <v>0</v>
      </c>
      <c r="G54" s="248">
        <v>0</v>
      </c>
    </row>
    <row r="55" spans="1:11" x14ac:dyDescent="0.2">
      <c r="B55" s="241" t="s">
        <v>62</v>
      </c>
      <c r="C55" s="232" t="s">
        <v>517</v>
      </c>
      <c r="D55" s="233">
        <v>10588</v>
      </c>
      <c r="E55" s="233">
        <v>10588</v>
      </c>
      <c r="F55" s="234">
        <f t="shared" si="3"/>
        <v>0</v>
      </c>
      <c r="G55" s="248">
        <v>346</v>
      </c>
    </row>
    <row r="56" spans="1:11" x14ac:dyDescent="0.2">
      <c r="B56" s="241" t="s">
        <v>65</v>
      </c>
      <c r="C56" s="232" t="s">
        <v>518</v>
      </c>
      <c r="D56" s="233">
        <v>5035</v>
      </c>
      <c r="E56" s="233">
        <v>5035</v>
      </c>
      <c r="F56" s="234">
        <f t="shared" si="3"/>
        <v>0</v>
      </c>
      <c r="G56" s="248">
        <v>0</v>
      </c>
    </row>
    <row r="57" spans="1:11" x14ac:dyDescent="0.2">
      <c r="B57" s="241" t="s">
        <v>221</v>
      </c>
      <c r="C57" s="232" t="s">
        <v>517</v>
      </c>
      <c r="D57" s="233">
        <v>5183</v>
      </c>
      <c r="E57" s="233">
        <v>5183</v>
      </c>
      <c r="F57" s="234">
        <f t="shared" si="3"/>
        <v>0</v>
      </c>
      <c r="G57" s="248">
        <v>0</v>
      </c>
    </row>
    <row r="58" spans="1:11" x14ac:dyDescent="0.2">
      <c r="B58" s="241" t="s">
        <v>565</v>
      </c>
      <c r="C58" s="232" t="s">
        <v>519</v>
      </c>
      <c r="D58" s="233">
        <v>111</v>
      </c>
      <c r="E58" s="233">
        <v>111</v>
      </c>
      <c r="F58" s="234">
        <f t="shared" si="3"/>
        <v>0</v>
      </c>
      <c r="G58" s="248">
        <v>60</v>
      </c>
      <c r="H58" s="313"/>
      <c r="I58" s="313"/>
      <c r="J58" s="313"/>
      <c r="K58" s="313"/>
    </row>
    <row r="59" spans="1:11" x14ac:dyDescent="0.2">
      <c r="B59" s="241" t="s">
        <v>355</v>
      </c>
      <c r="C59" s="232" t="s">
        <v>502</v>
      </c>
      <c r="D59" s="233">
        <v>71421</v>
      </c>
      <c r="E59" s="233">
        <v>75867</v>
      </c>
      <c r="F59" s="234">
        <f t="shared" si="3"/>
        <v>4446</v>
      </c>
      <c r="G59" s="248">
        <v>0</v>
      </c>
    </row>
    <row r="60" spans="1:11" ht="16.5" x14ac:dyDescent="0.2">
      <c r="B60" s="244" t="s">
        <v>532</v>
      </c>
      <c r="C60" s="232" t="s">
        <v>502</v>
      </c>
      <c r="D60" s="233">
        <v>4446</v>
      </c>
      <c r="E60" s="233">
        <v>0</v>
      </c>
      <c r="F60" s="234">
        <f t="shared" si="3"/>
        <v>-4446</v>
      </c>
      <c r="G60" s="314"/>
    </row>
    <row r="61" spans="1:11" x14ac:dyDescent="0.2">
      <c r="B61" s="241" t="s">
        <v>356</v>
      </c>
      <c r="C61" s="232" t="s">
        <v>502</v>
      </c>
      <c r="D61" s="233">
        <v>800170</v>
      </c>
      <c r="E61" s="233">
        <v>800170</v>
      </c>
      <c r="F61" s="234">
        <f t="shared" si="3"/>
        <v>0</v>
      </c>
      <c r="G61" s="248">
        <v>0</v>
      </c>
    </row>
    <row r="62" spans="1:11" ht="16.5" x14ac:dyDescent="0.2">
      <c r="A62" s="310" t="s">
        <v>582</v>
      </c>
      <c r="B62" s="235" t="s">
        <v>20</v>
      </c>
      <c r="C62" s="239"/>
      <c r="D62" s="240">
        <f>SUM(D63:D67)</f>
        <v>197904</v>
      </c>
      <c r="E62" s="240">
        <f>SUM(E63:E67)</f>
        <v>222904</v>
      </c>
      <c r="F62" s="240">
        <f>SUM(F63:F67)</f>
        <v>25000</v>
      </c>
      <c r="G62" s="249">
        <f>SUM(G63:G67)</f>
        <v>0</v>
      </c>
    </row>
    <row r="63" spans="1:11" x14ac:dyDescent="0.2">
      <c r="B63" s="241" t="s">
        <v>359</v>
      </c>
      <c r="C63" s="232" t="s">
        <v>502</v>
      </c>
      <c r="D63" s="233">
        <v>22222</v>
      </c>
      <c r="E63" s="233">
        <v>27222</v>
      </c>
      <c r="F63" s="233">
        <f>E63-D63</f>
        <v>5000</v>
      </c>
      <c r="G63" s="248">
        <v>0</v>
      </c>
    </row>
    <row r="64" spans="1:11" x14ac:dyDescent="0.2">
      <c r="B64" s="241" t="s">
        <v>566</v>
      </c>
      <c r="C64" s="232" t="s">
        <v>502</v>
      </c>
      <c r="D64" s="233">
        <v>23241</v>
      </c>
      <c r="E64" s="233">
        <v>30241</v>
      </c>
      <c r="F64" s="233">
        <f>E64-D64</f>
        <v>7000</v>
      </c>
      <c r="G64" s="248">
        <v>0</v>
      </c>
    </row>
    <row r="65" spans="1:13" x14ac:dyDescent="0.2">
      <c r="B65" s="241" t="s">
        <v>239</v>
      </c>
      <c r="C65" s="232" t="s">
        <v>502</v>
      </c>
      <c r="D65" s="233">
        <v>86778</v>
      </c>
      <c r="E65" s="233">
        <v>89778</v>
      </c>
      <c r="F65" s="233">
        <f>E65-D65</f>
        <v>3000</v>
      </c>
      <c r="G65" s="248">
        <v>0</v>
      </c>
    </row>
    <row r="66" spans="1:13" x14ac:dyDescent="0.2">
      <c r="B66" s="241" t="s">
        <v>520</v>
      </c>
      <c r="C66" s="232">
        <v>34.71</v>
      </c>
      <c r="D66" s="233">
        <v>41151</v>
      </c>
      <c r="E66" s="233">
        <v>46151</v>
      </c>
      <c r="F66" s="233">
        <f>E66-D66</f>
        <v>5000</v>
      </c>
      <c r="G66" s="248">
        <v>0</v>
      </c>
      <c r="H66" s="315"/>
      <c r="I66" s="315"/>
      <c r="J66" s="315"/>
      <c r="K66" s="315"/>
      <c r="L66" s="315"/>
      <c r="M66" s="315"/>
    </row>
    <row r="67" spans="1:13" x14ac:dyDescent="0.2">
      <c r="B67" s="241" t="s">
        <v>536</v>
      </c>
      <c r="C67" s="232" t="s">
        <v>502</v>
      </c>
      <c r="D67" s="233">
        <v>24512</v>
      </c>
      <c r="E67" s="233">
        <v>29512</v>
      </c>
      <c r="F67" s="233">
        <f>E67-D67</f>
        <v>5000</v>
      </c>
      <c r="G67" s="248">
        <v>0</v>
      </c>
    </row>
    <row r="68" spans="1:13" ht="16.5" x14ac:dyDescent="0.2">
      <c r="A68" s="310" t="s">
        <v>579</v>
      </c>
      <c r="B68" s="235" t="s">
        <v>27</v>
      </c>
      <c r="C68" s="239"/>
      <c r="D68" s="240">
        <f>SUM(D69:D71)</f>
        <v>99035</v>
      </c>
      <c r="E68" s="240">
        <f>SUM(E69:E71)</f>
        <v>94035</v>
      </c>
      <c r="F68" s="240">
        <f>SUM(F69:F71)</f>
        <v>-5000</v>
      </c>
      <c r="G68" s="249">
        <f>SUM(G69:G71)</f>
        <v>0</v>
      </c>
    </row>
    <row r="69" spans="1:13" x14ac:dyDescent="0.2">
      <c r="B69" s="241" t="s">
        <v>522</v>
      </c>
      <c r="C69" s="232">
        <v>56.78</v>
      </c>
      <c r="D69" s="233">
        <v>77401</v>
      </c>
      <c r="E69" s="233">
        <v>77401</v>
      </c>
      <c r="F69" s="233">
        <f>E69-D69</f>
        <v>0</v>
      </c>
      <c r="G69" s="248">
        <v>0</v>
      </c>
    </row>
    <row r="70" spans="1:13" ht="16.5" x14ac:dyDescent="0.2">
      <c r="B70" s="244" t="s">
        <v>532</v>
      </c>
      <c r="C70" s="245" t="s">
        <v>502</v>
      </c>
      <c r="D70" s="256">
        <v>5000</v>
      </c>
      <c r="E70" s="256">
        <v>0</v>
      </c>
      <c r="F70" s="256">
        <f>E70-D70</f>
        <v>-5000</v>
      </c>
      <c r="G70" s="248"/>
    </row>
    <row r="71" spans="1:13" x14ac:dyDescent="0.2">
      <c r="B71" s="241" t="s">
        <v>523</v>
      </c>
      <c r="C71" s="232" t="s">
        <v>502</v>
      </c>
      <c r="D71" s="233">
        <v>16634</v>
      </c>
      <c r="E71" s="233">
        <v>16634</v>
      </c>
      <c r="F71" s="233">
        <f>E71-D71</f>
        <v>0</v>
      </c>
      <c r="G71" s="248">
        <v>0</v>
      </c>
    </row>
    <row r="72" spans="1:13" ht="16.5" x14ac:dyDescent="0.2">
      <c r="B72" s="235" t="s">
        <v>158</v>
      </c>
      <c r="C72" s="239"/>
      <c r="D72" s="240">
        <f>SUM(D73)</f>
        <v>2049</v>
      </c>
      <c r="E72" s="240">
        <f>SUM(E73)</f>
        <v>2049</v>
      </c>
      <c r="F72" s="240">
        <f>SUM(F73)</f>
        <v>0</v>
      </c>
      <c r="G72" s="249">
        <f>SUM(G73)</f>
        <v>0</v>
      </c>
    </row>
    <row r="73" spans="1:13" ht="16.5" x14ac:dyDescent="0.2">
      <c r="B73" s="241" t="s">
        <v>491</v>
      </c>
      <c r="C73" s="232" t="s">
        <v>502</v>
      </c>
      <c r="D73" s="233">
        <v>2049</v>
      </c>
      <c r="E73" s="233">
        <v>2049</v>
      </c>
      <c r="F73" s="257">
        <f>E73-D73</f>
        <v>0</v>
      </c>
      <c r="G73" s="248">
        <v>0</v>
      </c>
    </row>
    <row r="74" spans="1:13" ht="16.5" x14ac:dyDescent="0.2">
      <c r="B74" s="235" t="s">
        <v>583</v>
      </c>
      <c r="C74" s="239"/>
      <c r="D74" s="240">
        <f>D75+D76</f>
        <v>1198151</v>
      </c>
      <c r="E74" s="240">
        <f>E75+E76</f>
        <v>1198996</v>
      </c>
      <c r="F74" s="240">
        <f>F75+F76</f>
        <v>845</v>
      </c>
      <c r="G74" s="240">
        <f>SUM(G75:G76)</f>
        <v>150000</v>
      </c>
    </row>
    <row r="75" spans="1:13" x14ac:dyDescent="0.2">
      <c r="B75" s="241" t="s">
        <v>373</v>
      </c>
      <c r="C75" s="232" t="s">
        <v>502</v>
      </c>
      <c r="D75" s="233">
        <v>890744</v>
      </c>
      <c r="E75" s="316">
        <v>890744</v>
      </c>
      <c r="F75" s="233">
        <f>E75-D75</f>
        <v>0</v>
      </c>
      <c r="G75" s="248">
        <v>0</v>
      </c>
    </row>
    <row r="76" spans="1:13" x14ac:dyDescent="0.2">
      <c r="B76" s="241" t="s">
        <v>492</v>
      </c>
      <c r="C76" s="232" t="s">
        <v>502</v>
      </c>
      <c r="D76" s="233">
        <v>307407</v>
      </c>
      <c r="E76" s="316">
        <v>308252</v>
      </c>
      <c r="F76" s="233">
        <f>E76-D76</f>
        <v>845</v>
      </c>
      <c r="G76" s="248">
        <v>150000</v>
      </c>
    </row>
    <row r="77" spans="1:13" ht="16.5" x14ac:dyDescent="0.2">
      <c r="B77" s="235" t="s">
        <v>160</v>
      </c>
      <c r="C77" s="239"/>
      <c r="D77" s="240">
        <f>SUM(D78:D79)</f>
        <v>12414</v>
      </c>
      <c r="E77" s="237">
        <f>SUM(E78:E79)</f>
        <v>12414</v>
      </c>
      <c r="F77" s="240">
        <f>SUM(F78:F79)</f>
        <v>0</v>
      </c>
      <c r="G77" s="240">
        <f>SUM(G78:G79)</f>
        <v>109</v>
      </c>
    </row>
    <row r="78" spans="1:13" x14ac:dyDescent="0.2">
      <c r="B78" s="241" t="s">
        <v>375</v>
      </c>
      <c r="C78" s="232" t="s">
        <v>524</v>
      </c>
      <c r="D78" s="233">
        <v>9620</v>
      </c>
      <c r="E78" s="233">
        <v>9620</v>
      </c>
      <c r="F78" s="233">
        <f>E78-D78</f>
        <v>0</v>
      </c>
      <c r="G78" s="248">
        <v>109</v>
      </c>
    </row>
    <row r="79" spans="1:13" x14ac:dyDescent="0.2">
      <c r="B79" s="241" t="s">
        <v>253</v>
      </c>
      <c r="C79" s="232" t="s">
        <v>502</v>
      </c>
      <c r="D79" s="233">
        <v>2794</v>
      </c>
      <c r="E79" s="233">
        <v>2794</v>
      </c>
      <c r="F79" s="233">
        <f>E79-D79</f>
        <v>0</v>
      </c>
      <c r="G79" s="248">
        <v>0</v>
      </c>
    </row>
    <row r="80" spans="1:13" ht="16.5" x14ac:dyDescent="0.2">
      <c r="B80" s="235" t="s">
        <v>493</v>
      </c>
      <c r="C80" s="239"/>
      <c r="D80" s="240">
        <f>SUM(D81:D82)</f>
        <v>3117</v>
      </c>
      <c r="E80" s="240">
        <f>SUM(E81:E82)</f>
        <v>2564</v>
      </c>
      <c r="F80" s="240">
        <f>SUM(F81:F82)</f>
        <v>-553</v>
      </c>
      <c r="G80" s="249">
        <f>SUM(G81:G82)</f>
        <v>0</v>
      </c>
    </row>
    <row r="81" spans="2:10" x14ac:dyDescent="0.2">
      <c r="B81" s="241" t="s">
        <v>47</v>
      </c>
      <c r="C81" s="232" t="s">
        <v>525</v>
      </c>
      <c r="D81" s="233">
        <v>553</v>
      </c>
      <c r="E81" s="233">
        <v>0</v>
      </c>
      <c r="F81" s="233">
        <f>E81-D81</f>
        <v>-553</v>
      </c>
      <c r="G81" s="248">
        <v>0</v>
      </c>
      <c r="H81" s="317"/>
      <c r="I81" s="318"/>
      <c r="J81" s="318"/>
    </row>
    <row r="82" spans="2:10" x14ac:dyDescent="0.2">
      <c r="B82" s="241" t="s">
        <v>376</v>
      </c>
      <c r="C82" s="232" t="s">
        <v>502</v>
      </c>
      <c r="D82" s="233">
        <v>2564</v>
      </c>
      <c r="E82" s="233">
        <v>2564</v>
      </c>
      <c r="F82" s="233">
        <f>E82-D82</f>
        <v>0</v>
      </c>
      <c r="G82" s="248">
        <v>0</v>
      </c>
    </row>
    <row r="83" spans="2:10" ht="16.5" x14ac:dyDescent="0.2">
      <c r="B83" s="235" t="s">
        <v>4</v>
      </c>
      <c r="C83" s="239"/>
      <c r="D83" s="240">
        <f>SUM(D84:D90)</f>
        <v>545260</v>
      </c>
      <c r="E83" s="240">
        <f>SUM(E84:E90)</f>
        <v>545655</v>
      </c>
      <c r="F83" s="240">
        <f>SUM(F84:F95)</f>
        <v>395</v>
      </c>
      <c r="G83" s="249">
        <f>SUM(G84:G90)</f>
        <v>133263</v>
      </c>
    </row>
    <row r="84" spans="2:10" x14ac:dyDescent="0.2">
      <c r="B84" s="231" t="s">
        <v>526</v>
      </c>
      <c r="C84" s="232" t="s">
        <v>502</v>
      </c>
      <c r="D84" s="233">
        <v>1700</v>
      </c>
      <c r="E84" s="233">
        <v>1700</v>
      </c>
      <c r="F84" s="233">
        <f t="shared" ref="F84:F91" si="4">E84-D84</f>
        <v>0</v>
      </c>
      <c r="G84" s="248">
        <v>50000</v>
      </c>
    </row>
    <row r="85" spans="2:10" x14ac:dyDescent="0.2">
      <c r="B85" s="231" t="s">
        <v>527</v>
      </c>
      <c r="C85" s="232" t="s">
        <v>502</v>
      </c>
      <c r="D85" s="233">
        <v>180000</v>
      </c>
      <c r="E85" s="233">
        <v>180000</v>
      </c>
      <c r="F85" s="233">
        <f t="shared" si="4"/>
        <v>0</v>
      </c>
      <c r="G85" s="248">
        <v>400</v>
      </c>
    </row>
    <row r="86" spans="2:10" x14ac:dyDescent="0.2">
      <c r="B86" s="231" t="s">
        <v>496</v>
      </c>
      <c r="C86" s="232" t="s">
        <v>502</v>
      </c>
      <c r="D86" s="233">
        <v>1660</v>
      </c>
      <c r="E86" s="233">
        <v>1660</v>
      </c>
      <c r="F86" s="233">
        <f t="shared" si="4"/>
        <v>0</v>
      </c>
      <c r="G86" s="248">
        <v>3274</v>
      </c>
    </row>
    <row r="87" spans="2:10" x14ac:dyDescent="0.2">
      <c r="B87" s="231" t="s">
        <v>383</v>
      </c>
      <c r="C87" s="232" t="s">
        <v>502</v>
      </c>
      <c r="D87" s="233">
        <v>100000</v>
      </c>
      <c r="E87" s="233">
        <v>100000</v>
      </c>
      <c r="F87" s="233">
        <f t="shared" si="4"/>
        <v>0</v>
      </c>
      <c r="G87" s="248">
        <v>250</v>
      </c>
    </row>
    <row r="88" spans="2:10" x14ac:dyDescent="0.2">
      <c r="B88" s="231" t="s">
        <v>497</v>
      </c>
      <c r="C88" s="232" t="s">
        <v>502</v>
      </c>
      <c r="D88" s="233">
        <v>235000</v>
      </c>
      <c r="E88" s="233">
        <v>235000</v>
      </c>
      <c r="F88" s="233">
        <f t="shared" si="4"/>
        <v>0</v>
      </c>
      <c r="G88" s="248">
        <v>79339</v>
      </c>
    </row>
    <row r="89" spans="2:10" x14ac:dyDescent="0.2">
      <c r="B89" s="231" t="s">
        <v>388</v>
      </c>
      <c r="C89" s="232" t="s">
        <v>502</v>
      </c>
      <c r="D89" s="233">
        <v>16000</v>
      </c>
      <c r="E89" s="233">
        <v>16395</v>
      </c>
      <c r="F89" s="233">
        <f t="shared" si="4"/>
        <v>395</v>
      </c>
      <c r="G89" s="248"/>
    </row>
    <row r="90" spans="2:10" x14ac:dyDescent="0.2">
      <c r="B90" s="231" t="s">
        <v>466</v>
      </c>
      <c r="C90" s="232" t="s">
        <v>502</v>
      </c>
      <c r="D90" s="233">
        <v>10900</v>
      </c>
      <c r="E90" s="233">
        <v>10900</v>
      </c>
      <c r="F90" s="233">
        <f t="shared" si="4"/>
        <v>0</v>
      </c>
      <c r="G90" s="248"/>
    </row>
    <row r="91" spans="2:10" ht="16.5" x14ac:dyDescent="0.2">
      <c r="B91" s="235" t="s">
        <v>584</v>
      </c>
      <c r="C91" s="239"/>
      <c r="D91" s="240">
        <f>SUM(D92:D95)</f>
        <v>0</v>
      </c>
      <c r="E91" s="240">
        <f>SUM(E92:E95)</f>
        <v>0</v>
      </c>
      <c r="F91" s="259">
        <f t="shared" si="4"/>
        <v>0</v>
      </c>
      <c r="G91" s="260">
        <f>SUM(G92:G95)</f>
        <v>306585</v>
      </c>
    </row>
    <row r="92" spans="2:10" x14ac:dyDescent="0.2">
      <c r="B92" s="231" t="s">
        <v>467</v>
      </c>
      <c r="C92" s="261" t="s">
        <v>502</v>
      </c>
      <c r="D92" s="233"/>
      <c r="E92" s="262"/>
      <c r="F92" s="233"/>
      <c r="G92" s="248">
        <v>220000</v>
      </c>
    </row>
    <row r="93" spans="2:10" x14ac:dyDescent="0.2">
      <c r="B93" s="231" t="s">
        <v>468</v>
      </c>
      <c r="C93" s="261" t="s">
        <v>514</v>
      </c>
      <c r="D93" s="233"/>
      <c r="E93" s="233"/>
      <c r="F93" s="233"/>
      <c r="G93" s="248">
        <v>37091</v>
      </c>
    </row>
    <row r="94" spans="2:10" x14ac:dyDescent="0.2">
      <c r="B94" s="231" t="s">
        <v>538</v>
      </c>
      <c r="C94" s="261" t="s">
        <v>514</v>
      </c>
      <c r="D94" s="233"/>
      <c r="E94" s="233"/>
      <c r="F94" s="233"/>
      <c r="G94" s="248">
        <v>38784</v>
      </c>
    </row>
    <row r="95" spans="2:10" ht="13.5" thickBot="1" x14ac:dyDescent="0.25">
      <c r="B95" s="263" t="s">
        <v>470</v>
      </c>
      <c r="C95" s="264" t="s">
        <v>514</v>
      </c>
      <c r="D95" s="265"/>
      <c r="E95" s="265"/>
      <c r="F95" s="233"/>
      <c r="G95" s="266">
        <v>10710</v>
      </c>
    </row>
    <row r="96" spans="2:10" ht="18" thickTop="1" thickBot="1" x14ac:dyDescent="0.25">
      <c r="B96" s="267" t="s">
        <v>498</v>
      </c>
      <c r="C96" s="268"/>
      <c r="D96" s="269">
        <f>D4+D8+D20+D22+D36+D45+D62+D68+D72+D74+D80+D83+D77+D6</f>
        <v>12589498</v>
      </c>
      <c r="E96" s="269">
        <f>E4+E8+E20+E22+E36+E45+E62+E68+E72+E74+E80+E83+E77+E6</f>
        <v>13702922</v>
      </c>
      <c r="F96" s="269">
        <f>F4+F8+F20+F22+F36+F45+F62+F68+F72+F74+F80+F83+F77+F91+F6</f>
        <v>1113424</v>
      </c>
      <c r="G96" s="269">
        <f>G4+G8+G20+G22+G36+G45+G62+G68+G72+G74+G80+G83+G77+G91+G6</f>
        <v>592613</v>
      </c>
    </row>
    <row r="97" spans="2:7" x14ac:dyDescent="0.2">
      <c r="D97" s="274"/>
      <c r="E97" s="274"/>
      <c r="F97" s="274"/>
      <c r="G97" s="274"/>
    </row>
    <row r="98" spans="2:7" x14ac:dyDescent="0.2">
      <c r="B98" s="321" t="s">
        <v>585</v>
      </c>
      <c r="D98" s="274"/>
      <c r="E98" s="274"/>
      <c r="F98" s="274"/>
      <c r="G98" s="274"/>
    </row>
    <row r="99" spans="2:7" ht="16.5" x14ac:dyDescent="0.3">
      <c r="E99" s="319"/>
    </row>
    <row r="100" spans="2:7" x14ac:dyDescent="0.2">
      <c r="G100" s="320"/>
    </row>
  </sheetData>
  <mergeCells count="1">
    <mergeCell ref="B1:G1"/>
  </mergeCells>
  <pageMargins left="0.7" right="0.7" top="0.75" bottom="0.75" header="0.3" footer="0.3"/>
  <headerFooter>
    <oddFooter>&amp;L_x000D_&amp;1#&amp;"Calibri"&amp;10&amp;K000000 Interné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C36BE-6EC9-4808-B897-B8D5F699DF0E}">
  <dimension ref="B1:G93"/>
  <sheetViews>
    <sheetView workbookViewId="0"/>
  </sheetViews>
  <sheetFormatPr defaultRowHeight="12.75" x14ac:dyDescent="0.2"/>
  <cols>
    <col min="2" max="2" width="60.42578125" bestFit="1" customWidth="1"/>
    <col min="3" max="7" width="17.28515625" customWidth="1"/>
  </cols>
  <sheetData>
    <row r="1" spans="2:7" ht="83.25" thickBot="1" x14ac:dyDescent="0.25">
      <c r="B1" s="366" t="s">
        <v>102</v>
      </c>
      <c r="C1" s="367" t="s">
        <v>499</v>
      </c>
      <c r="D1" s="367" t="s">
        <v>577</v>
      </c>
      <c r="E1" s="367" t="s">
        <v>598</v>
      </c>
      <c r="F1" s="368" t="s">
        <v>476</v>
      </c>
      <c r="G1" s="369" t="s">
        <v>599</v>
      </c>
    </row>
    <row r="2" spans="2:7" ht="16.5" x14ac:dyDescent="0.2">
      <c r="B2" s="416" t="s">
        <v>478</v>
      </c>
      <c r="C2" s="417"/>
      <c r="D2" s="418">
        <v>52087</v>
      </c>
      <c r="E2" s="418">
        <v>52087</v>
      </c>
      <c r="F2" s="418">
        <f>SUM(F3:F3)</f>
        <v>0</v>
      </c>
      <c r="G2" s="419">
        <v>260</v>
      </c>
    </row>
    <row r="3" spans="2:7" ht="16.5" x14ac:dyDescent="0.3">
      <c r="B3" s="399" t="s">
        <v>168</v>
      </c>
      <c r="C3" s="400" t="s">
        <v>502</v>
      </c>
      <c r="D3" s="401">
        <v>52087</v>
      </c>
      <c r="E3" s="401">
        <v>52087</v>
      </c>
      <c r="F3" s="401">
        <f>E3-D3</f>
        <v>0</v>
      </c>
      <c r="G3" s="402">
        <v>260</v>
      </c>
    </row>
    <row r="4" spans="2:7" ht="16.5" x14ac:dyDescent="0.2">
      <c r="B4" s="420" t="s">
        <v>530</v>
      </c>
      <c r="C4" s="421"/>
      <c r="D4" s="422">
        <v>7000</v>
      </c>
      <c r="E4" s="422"/>
      <c r="F4" s="422">
        <f>SUM(F5:F5)</f>
        <v>-7000</v>
      </c>
      <c r="G4" s="423"/>
    </row>
    <row r="5" spans="2:7" ht="16.5" x14ac:dyDescent="0.3">
      <c r="B5" s="399" t="s">
        <v>531</v>
      </c>
      <c r="C5" s="400" t="s">
        <v>502</v>
      </c>
      <c r="D5" s="401">
        <v>7000</v>
      </c>
      <c r="E5" s="401">
        <v>0</v>
      </c>
      <c r="F5" s="401">
        <f>E5-D5</f>
        <v>-7000</v>
      </c>
      <c r="G5" s="402"/>
    </row>
    <row r="6" spans="2:7" ht="16.5" x14ac:dyDescent="0.2">
      <c r="B6" s="420" t="s">
        <v>6</v>
      </c>
      <c r="C6" s="424"/>
      <c r="D6" s="425">
        <v>1189900</v>
      </c>
      <c r="E6" s="425">
        <f>E7+E8+E9+E10+E11+E12+E13+E14+E15+E16+E17</f>
        <v>1191089</v>
      </c>
      <c r="F6" s="425">
        <f>SUM(F7:F17)</f>
        <v>1189</v>
      </c>
      <c r="G6" s="425"/>
    </row>
    <row r="7" spans="2:7" ht="16.5" x14ac:dyDescent="0.2">
      <c r="B7" s="399" t="s">
        <v>480</v>
      </c>
      <c r="C7" s="400" t="s">
        <v>502</v>
      </c>
      <c r="D7" s="401">
        <v>495248</v>
      </c>
      <c r="E7" s="401">
        <v>495248</v>
      </c>
      <c r="F7" s="401">
        <f t="shared" ref="F7:F17" si="0">E7-D7</f>
        <v>0</v>
      </c>
      <c r="G7" s="404"/>
    </row>
    <row r="8" spans="2:7" ht="16.5" x14ac:dyDescent="0.2">
      <c r="B8" s="399" t="s">
        <v>318</v>
      </c>
      <c r="C8" s="400" t="s">
        <v>502</v>
      </c>
      <c r="D8" s="405">
        <v>519180</v>
      </c>
      <c r="E8" s="401">
        <v>519180</v>
      </c>
      <c r="F8" s="401">
        <f t="shared" si="0"/>
        <v>0</v>
      </c>
      <c r="G8" s="404"/>
    </row>
    <row r="9" spans="2:7" ht="16.5" x14ac:dyDescent="0.3">
      <c r="B9" s="406" t="s">
        <v>532</v>
      </c>
      <c r="C9" s="400" t="s">
        <v>502</v>
      </c>
      <c r="D9" s="401"/>
      <c r="E9" s="407"/>
      <c r="F9" s="401">
        <f t="shared" si="0"/>
        <v>0</v>
      </c>
      <c r="G9" s="404"/>
    </row>
    <row r="10" spans="2:7" ht="16.5" x14ac:dyDescent="0.2">
      <c r="B10" s="399" t="s">
        <v>172</v>
      </c>
      <c r="C10" s="400" t="s">
        <v>502</v>
      </c>
      <c r="D10" s="401">
        <v>94267</v>
      </c>
      <c r="E10" s="401">
        <v>94267</v>
      </c>
      <c r="F10" s="401">
        <f t="shared" si="0"/>
        <v>0</v>
      </c>
      <c r="G10" s="404"/>
    </row>
    <row r="11" spans="2:7" ht="16.5" x14ac:dyDescent="0.2">
      <c r="B11" s="399" t="s">
        <v>503</v>
      </c>
      <c r="C11" s="400" t="s">
        <v>502</v>
      </c>
      <c r="D11" s="401">
        <v>28</v>
      </c>
      <c r="E11" s="401">
        <v>28</v>
      </c>
      <c r="F11" s="401">
        <f t="shared" si="0"/>
        <v>0</v>
      </c>
      <c r="G11" s="404"/>
    </row>
    <row r="12" spans="2:7" ht="16.5" x14ac:dyDescent="0.2">
      <c r="B12" s="399" t="s">
        <v>174</v>
      </c>
      <c r="C12" s="400" t="s">
        <v>502</v>
      </c>
      <c r="D12" s="401">
        <v>22483</v>
      </c>
      <c r="E12" s="401">
        <v>22483</v>
      </c>
      <c r="F12" s="401">
        <f t="shared" si="0"/>
        <v>0</v>
      </c>
      <c r="G12" s="404"/>
    </row>
    <row r="13" spans="2:7" ht="16.5" x14ac:dyDescent="0.2">
      <c r="B13" s="399" t="s">
        <v>316</v>
      </c>
      <c r="C13" s="400" t="s">
        <v>502</v>
      </c>
      <c r="D13" s="401">
        <v>24127</v>
      </c>
      <c r="E13" s="401">
        <v>25031</v>
      </c>
      <c r="F13" s="401">
        <f t="shared" si="0"/>
        <v>904</v>
      </c>
      <c r="G13" s="404"/>
    </row>
    <row r="14" spans="2:7" ht="16.5" x14ac:dyDescent="0.2">
      <c r="B14" s="399" t="s">
        <v>479</v>
      </c>
      <c r="C14" s="400" t="s">
        <v>502</v>
      </c>
      <c r="D14" s="401">
        <v>18442</v>
      </c>
      <c r="E14" s="401">
        <v>18727</v>
      </c>
      <c r="F14" s="401">
        <f t="shared" si="0"/>
        <v>285</v>
      </c>
      <c r="G14" s="404"/>
    </row>
    <row r="15" spans="2:7" ht="16.5" x14ac:dyDescent="0.2">
      <c r="B15" s="399" t="s">
        <v>314</v>
      </c>
      <c r="C15" s="400" t="s">
        <v>502</v>
      </c>
      <c r="D15" s="401">
        <v>9867</v>
      </c>
      <c r="E15" s="401">
        <v>9867</v>
      </c>
      <c r="F15" s="401">
        <f t="shared" si="0"/>
        <v>0</v>
      </c>
      <c r="G15" s="404"/>
    </row>
    <row r="16" spans="2:7" ht="16.5" x14ac:dyDescent="0.2">
      <c r="B16" s="399" t="s">
        <v>504</v>
      </c>
      <c r="C16" s="400" t="s">
        <v>502</v>
      </c>
      <c r="D16" s="401">
        <v>5669</v>
      </c>
      <c r="E16" s="401">
        <v>5669</v>
      </c>
      <c r="F16" s="401">
        <f t="shared" si="0"/>
        <v>0</v>
      </c>
      <c r="G16" s="404"/>
    </row>
    <row r="17" spans="2:7" ht="16.5" x14ac:dyDescent="0.2">
      <c r="B17" s="399" t="s">
        <v>321</v>
      </c>
      <c r="C17" s="400" t="s">
        <v>502</v>
      </c>
      <c r="D17" s="401">
        <v>589</v>
      </c>
      <c r="E17" s="401">
        <v>589</v>
      </c>
      <c r="F17" s="401">
        <f t="shared" si="0"/>
        <v>0</v>
      </c>
      <c r="G17" s="404"/>
    </row>
    <row r="18" spans="2:7" ht="16.5" x14ac:dyDescent="0.2">
      <c r="B18" s="420" t="s">
        <v>481</v>
      </c>
      <c r="C18" s="424"/>
      <c r="D18" s="425">
        <v>35053</v>
      </c>
      <c r="E18" s="425">
        <v>35053</v>
      </c>
      <c r="F18" s="425">
        <f>SUM(F19:F19)</f>
        <v>0</v>
      </c>
      <c r="G18" s="425"/>
    </row>
    <row r="19" spans="2:7" ht="16.5" x14ac:dyDescent="0.2">
      <c r="B19" s="399" t="s">
        <v>185</v>
      </c>
      <c r="C19" s="400" t="s">
        <v>502</v>
      </c>
      <c r="D19" s="401">
        <v>35053</v>
      </c>
      <c r="E19" s="401">
        <v>35053</v>
      </c>
      <c r="F19" s="401">
        <f>E19-D19</f>
        <v>0</v>
      </c>
      <c r="G19" s="404"/>
    </row>
    <row r="20" spans="2:7" ht="16.5" x14ac:dyDescent="0.2">
      <c r="B20" s="420" t="s">
        <v>9</v>
      </c>
      <c r="C20" s="424"/>
      <c r="D20" s="425">
        <f>D21+D22+D23+D24+D25+D26+D27+D28+D29+D30+D31+D32+D33</f>
        <v>3536602</v>
      </c>
      <c r="E20" s="425">
        <f t="shared" ref="E20:F20" si="1">E21+E22+E23+E24+E25+E26+E27+E28+E29+E30+E31+E32+E33</f>
        <v>3571002</v>
      </c>
      <c r="F20" s="425">
        <f t="shared" si="1"/>
        <v>34400</v>
      </c>
      <c r="G20" s="426">
        <v>2574</v>
      </c>
    </row>
    <row r="21" spans="2:7" ht="16.5" x14ac:dyDescent="0.3">
      <c r="B21" s="399" t="s">
        <v>193</v>
      </c>
      <c r="C21" s="400" t="s">
        <v>502</v>
      </c>
      <c r="D21" s="401">
        <v>272609</v>
      </c>
      <c r="E21" s="408">
        <v>272609</v>
      </c>
      <c r="F21" s="401">
        <f t="shared" ref="F21:F33" si="2">E21-D21</f>
        <v>0</v>
      </c>
      <c r="G21" s="404">
        <v>1500</v>
      </c>
    </row>
    <row r="22" spans="2:7" ht="16.5" x14ac:dyDescent="0.2">
      <c r="B22" s="399" t="s">
        <v>195</v>
      </c>
      <c r="C22" s="400" t="s">
        <v>502</v>
      </c>
      <c r="D22" s="401">
        <v>36447</v>
      </c>
      <c r="E22" s="401">
        <v>36447</v>
      </c>
      <c r="F22" s="401">
        <f t="shared" si="2"/>
        <v>0</v>
      </c>
      <c r="G22" s="404">
        <v>1074</v>
      </c>
    </row>
    <row r="23" spans="2:7" ht="16.5" x14ac:dyDescent="0.2">
      <c r="B23" s="399" t="s">
        <v>400</v>
      </c>
      <c r="C23" s="400" t="s">
        <v>502</v>
      </c>
      <c r="D23" s="401">
        <v>1385062</v>
      </c>
      <c r="E23" s="409">
        <v>1305062</v>
      </c>
      <c r="F23" s="401">
        <f t="shared" si="2"/>
        <v>-80000</v>
      </c>
      <c r="G23" s="404"/>
    </row>
    <row r="24" spans="2:7" ht="16.5" x14ac:dyDescent="0.2">
      <c r="B24" s="399" t="s">
        <v>506</v>
      </c>
      <c r="C24" s="400" t="s">
        <v>502</v>
      </c>
      <c r="D24" s="401">
        <v>61186</v>
      </c>
      <c r="E24" s="401">
        <v>61186</v>
      </c>
      <c r="F24" s="401">
        <f t="shared" si="2"/>
        <v>0</v>
      </c>
      <c r="G24" s="404"/>
    </row>
    <row r="25" spans="2:7" ht="16.5" x14ac:dyDescent="0.2">
      <c r="B25" s="399" t="s">
        <v>508</v>
      </c>
      <c r="C25" s="400" t="s">
        <v>502</v>
      </c>
      <c r="D25" s="401">
        <v>20028</v>
      </c>
      <c r="E25" s="401">
        <v>20028</v>
      </c>
      <c r="F25" s="401">
        <f t="shared" si="2"/>
        <v>0</v>
      </c>
      <c r="G25" s="404"/>
    </row>
    <row r="26" spans="2:7" ht="16.5" x14ac:dyDescent="0.2">
      <c r="B26" s="399" t="s">
        <v>199</v>
      </c>
      <c r="C26" s="400" t="s">
        <v>502</v>
      </c>
      <c r="D26" s="401">
        <v>488959</v>
      </c>
      <c r="E26" s="409">
        <v>488959</v>
      </c>
      <c r="F26" s="401">
        <f t="shared" si="2"/>
        <v>0</v>
      </c>
      <c r="G26" s="404"/>
    </row>
    <row r="27" spans="2:7" ht="16.5" x14ac:dyDescent="0.2">
      <c r="B27" s="406" t="s">
        <v>532</v>
      </c>
      <c r="C27" s="400"/>
      <c r="D27" s="401">
        <v>0</v>
      </c>
      <c r="E27" s="401"/>
      <c r="F27" s="401">
        <f t="shared" si="2"/>
        <v>0</v>
      </c>
      <c r="G27" s="404"/>
    </row>
    <row r="28" spans="2:7" ht="16.5" x14ac:dyDescent="0.2">
      <c r="B28" s="410" t="s">
        <v>570</v>
      </c>
      <c r="C28" s="400" t="s">
        <v>502</v>
      </c>
      <c r="D28" s="401">
        <v>302747</v>
      </c>
      <c r="E28" s="409">
        <v>417147</v>
      </c>
      <c r="F28" s="401">
        <f t="shared" si="2"/>
        <v>114400</v>
      </c>
      <c r="G28" s="404"/>
    </row>
    <row r="29" spans="2:7" ht="16.5" x14ac:dyDescent="0.2">
      <c r="B29" s="399" t="s">
        <v>401</v>
      </c>
      <c r="C29" s="400" t="s">
        <v>513</v>
      </c>
      <c r="D29" s="401">
        <v>417475</v>
      </c>
      <c r="E29" s="401">
        <v>417475</v>
      </c>
      <c r="F29" s="401">
        <f t="shared" si="2"/>
        <v>0</v>
      </c>
      <c r="G29" s="404"/>
    </row>
    <row r="30" spans="2:7" ht="16.5" x14ac:dyDescent="0.3">
      <c r="B30" s="399" t="s">
        <v>402</v>
      </c>
      <c r="C30" s="400" t="s">
        <v>514</v>
      </c>
      <c r="D30" s="401">
        <v>490695</v>
      </c>
      <c r="E30" s="408">
        <v>490695</v>
      </c>
      <c r="F30" s="401">
        <f t="shared" si="2"/>
        <v>0</v>
      </c>
      <c r="G30" s="404"/>
    </row>
    <row r="31" spans="2:7" ht="16.5" x14ac:dyDescent="0.2">
      <c r="B31" s="399" t="s">
        <v>403</v>
      </c>
      <c r="C31" s="400" t="s">
        <v>514</v>
      </c>
      <c r="D31" s="401">
        <v>59544</v>
      </c>
      <c r="E31" s="401">
        <v>59544</v>
      </c>
      <c r="F31" s="401">
        <f t="shared" si="2"/>
        <v>0</v>
      </c>
      <c r="G31" s="404"/>
    </row>
    <row r="32" spans="2:7" ht="16.5" x14ac:dyDescent="0.2">
      <c r="B32" s="399" t="s">
        <v>404</v>
      </c>
      <c r="C32" s="400" t="s">
        <v>514</v>
      </c>
      <c r="D32" s="401">
        <v>0</v>
      </c>
      <c r="E32" s="401"/>
      <c r="F32" s="401">
        <f t="shared" si="2"/>
        <v>0</v>
      </c>
      <c r="G32" s="404"/>
    </row>
    <row r="33" spans="2:7" ht="16.5" x14ac:dyDescent="0.2">
      <c r="B33" s="399" t="s">
        <v>330</v>
      </c>
      <c r="C33" s="400" t="s">
        <v>502</v>
      </c>
      <c r="D33" s="401">
        <v>1850</v>
      </c>
      <c r="E33" s="401">
        <v>1850</v>
      </c>
      <c r="F33" s="401">
        <f t="shared" si="2"/>
        <v>0</v>
      </c>
      <c r="G33" s="404"/>
    </row>
    <row r="34" spans="2:7" ht="16.5" x14ac:dyDescent="0.2">
      <c r="B34" s="420" t="s">
        <v>571</v>
      </c>
      <c r="C34" s="424"/>
      <c r="D34" s="425">
        <v>793283</v>
      </c>
      <c r="E34" s="425">
        <f>E35+E36+E37+E38+E39+E40</f>
        <v>784841</v>
      </c>
      <c r="F34" s="425">
        <f>SUM(F35:F40)</f>
        <v>-8442</v>
      </c>
      <c r="G34" s="426"/>
    </row>
    <row r="35" spans="2:7" ht="16.5" x14ac:dyDescent="0.2">
      <c r="B35" s="399" t="s">
        <v>332</v>
      </c>
      <c r="C35" s="400" t="s">
        <v>502</v>
      </c>
      <c r="D35" s="401">
        <v>746454</v>
      </c>
      <c r="E35" s="401">
        <v>743595</v>
      </c>
      <c r="F35" s="401">
        <f t="shared" ref="F35:F40" si="3">E35-D35</f>
        <v>-2859</v>
      </c>
      <c r="G35" s="404">
        <v>0</v>
      </c>
    </row>
    <row r="36" spans="2:7" ht="16.5" x14ac:dyDescent="0.2">
      <c r="B36" s="399" t="s">
        <v>334</v>
      </c>
      <c r="C36" s="400" t="s">
        <v>502</v>
      </c>
      <c r="D36" s="401">
        <v>2189</v>
      </c>
      <c r="E36" s="401">
        <v>2189</v>
      </c>
      <c r="F36" s="401">
        <f t="shared" si="3"/>
        <v>0</v>
      </c>
      <c r="G36" s="404">
        <v>0</v>
      </c>
    </row>
    <row r="37" spans="2:7" ht="16.5" x14ac:dyDescent="0.2">
      <c r="B37" s="399" t="s">
        <v>335</v>
      </c>
      <c r="C37" s="400" t="s">
        <v>502</v>
      </c>
      <c r="D37" s="401">
        <v>2778</v>
      </c>
      <c r="E37" s="401">
        <v>2778</v>
      </c>
      <c r="F37" s="401">
        <f t="shared" si="3"/>
        <v>0</v>
      </c>
      <c r="G37" s="404">
        <v>0</v>
      </c>
    </row>
    <row r="38" spans="2:7" ht="16.5" x14ac:dyDescent="0.3">
      <c r="B38" s="399" t="s">
        <v>485</v>
      </c>
      <c r="C38" s="400" t="s">
        <v>502</v>
      </c>
      <c r="D38" s="401">
        <v>14118</v>
      </c>
      <c r="E38" s="407">
        <v>14118</v>
      </c>
      <c r="F38" s="401">
        <f t="shared" si="3"/>
        <v>0</v>
      </c>
      <c r="G38" s="404">
        <v>0</v>
      </c>
    </row>
    <row r="39" spans="2:7" ht="16.5" x14ac:dyDescent="0.3">
      <c r="B39" s="399" t="s">
        <v>581</v>
      </c>
      <c r="C39" s="400" t="s">
        <v>502</v>
      </c>
      <c r="D39" s="401">
        <v>23458</v>
      </c>
      <c r="E39" s="408">
        <v>17875</v>
      </c>
      <c r="F39" s="401">
        <f t="shared" si="3"/>
        <v>-5583</v>
      </c>
      <c r="G39" s="404">
        <v>0</v>
      </c>
    </row>
    <row r="40" spans="2:7" ht="16.5" x14ac:dyDescent="0.2">
      <c r="B40" s="399" t="s">
        <v>338</v>
      </c>
      <c r="C40" s="400" t="s">
        <v>502</v>
      </c>
      <c r="D40" s="401">
        <v>4286</v>
      </c>
      <c r="E40" s="401">
        <v>4286</v>
      </c>
      <c r="F40" s="401">
        <f t="shared" si="3"/>
        <v>0</v>
      </c>
      <c r="G40" s="404">
        <v>0</v>
      </c>
    </row>
    <row r="41" spans="2:7" ht="16.5" x14ac:dyDescent="0.2">
      <c r="B41" s="420" t="s">
        <v>572</v>
      </c>
      <c r="C41" s="424"/>
      <c r="D41" s="425">
        <v>6010380</v>
      </c>
      <c r="E41" s="425">
        <f>E42+E43+E44+E45+E46+E47+E48+E49+E50+E51+E52+E53+E54+E55+E56+E57</f>
        <v>6001678</v>
      </c>
      <c r="F41" s="425">
        <f t="shared" ref="F41:G41" si="4">F42+F43+F44+F45+F46+F47+F48+F49+F50+F51+F52+F53+F54+F55+F56+F57</f>
        <v>-8702</v>
      </c>
      <c r="G41" s="425">
        <f t="shared" si="4"/>
        <v>489</v>
      </c>
    </row>
    <row r="42" spans="2:7" ht="16.5" x14ac:dyDescent="0.2">
      <c r="B42" s="399" t="s">
        <v>16</v>
      </c>
      <c r="C42" s="400" t="s">
        <v>502</v>
      </c>
      <c r="D42" s="401">
        <v>401646</v>
      </c>
      <c r="E42" s="401">
        <v>401646</v>
      </c>
      <c r="F42" s="401">
        <f t="shared" ref="F42:F57" si="5">E42-D42</f>
        <v>0</v>
      </c>
      <c r="G42" s="404"/>
    </row>
    <row r="43" spans="2:7" ht="16.5" x14ac:dyDescent="0.2">
      <c r="B43" s="399" t="s">
        <v>426</v>
      </c>
      <c r="C43" s="400" t="s">
        <v>502</v>
      </c>
      <c r="D43" s="401">
        <v>212441</v>
      </c>
      <c r="E43" s="401">
        <v>212441</v>
      </c>
      <c r="F43" s="401">
        <f t="shared" si="5"/>
        <v>0</v>
      </c>
      <c r="G43" s="404"/>
    </row>
    <row r="44" spans="2:7" ht="16.5" x14ac:dyDescent="0.2">
      <c r="B44" s="399" t="s">
        <v>17</v>
      </c>
      <c r="C44" s="400" t="s">
        <v>502</v>
      </c>
      <c r="D44" s="401">
        <v>214300</v>
      </c>
      <c r="E44" s="401">
        <v>214300</v>
      </c>
      <c r="F44" s="401">
        <f>E44-D44</f>
        <v>0</v>
      </c>
      <c r="G44" s="404"/>
    </row>
    <row r="45" spans="2:7" ht="16.5" x14ac:dyDescent="0.2">
      <c r="B45" s="399" t="s">
        <v>63</v>
      </c>
      <c r="C45" s="400" t="s">
        <v>502</v>
      </c>
      <c r="D45" s="401">
        <v>3405181</v>
      </c>
      <c r="E45" s="401">
        <v>3397969</v>
      </c>
      <c r="F45" s="401">
        <f t="shared" si="5"/>
        <v>-7212</v>
      </c>
      <c r="G45" s="404"/>
    </row>
    <row r="46" spans="2:7" ht="16.5" x14ac:dyDescent="0.2">
      <c r="B46" s="399" t="s">
        <v>85</v>
      </c>
      <c r="C46" s="400" t="s">
        <v>502</v>
      </c>
      <c r="D46" s="401">
        <v>564297</v>
      </c>
      <c r="E46" s="401">
        <v>564297</v>
      </c>
      <c r="F46" s="401">
        <f t="shared" si="5"/>
        <v>0</v>
      </c>
      <c r="G46" s="404"/>
    </row>
    <row r="47" spans="2:7" ht="16.5" x14ac:dyDescent="0.2">
      <c r="B47" s="399" t="s">
        <v>68</v>
      </c>
      <c r="C47" s="400" t="s">
        <v>502</v>
      </c>
      <c r="D47" s="401">
        <v>1490</v>
      </c>
      <c r="E47" s="401"/>
      <c r="F47" s="401">
        <f t="shared" si="5"/>
        <v>-1490</v>
      </c>
      <c r="G47" s="404"/>
    </row>
    <row r="48" spans="2:7" ht="16.5" x14ac:dyDescent="0.2">
      <c r="B48" s="399" t="s">
        <v>215</v>
      </c>
      <c r="C48" s="400" t="s">
        <v>502</v>
      </c>
      <c r="D48" s="401">
        <v>292428</v>
      </c>
      <c r="E48" s="401">
        <v>292428</v>
      </c>
      <c r="F48" s="401">
        <f t="shared" si="5"/>
        <v>0</v>
      </c>
      <c r="G48" s="404"/>
    </row>
    <row r="49" spans="2:7" ht="16.5" x14ac:dyDescent="0.2">
      <c r="B49" s="399" t="s">
        <v>64</v>
      </c>
      <c r="C49" s="400" t="s">
        <v>591</v>
      </c>
      <c r="D49" s="401">
        <v>20556</v>
      </c>
      <c r="E49" s="401">
        <v>20556</v>
      </c>
      <c r="F49" s="401">
        <f t="shared" si="5"/>
        <v>0</v>
      </c>
      <c r="G49" s="404"/>
    </row>
    <row r="50" spans="2:7" ht="16.5" x14ac:dyDescent="0.2">
      <c r="B50" s="399" t="s">
        <v>18</v>
      </c>
      <c r="C50" s="400" t="s">
        <v>516</v>
      </c>
      <c r="D50" s="401">
        <v>1087</v>
      </c>
      <c r="E50" s="401">
        <v>1087</v>
      </c>
      <c r="F50" s="401">
        <f t="shared" si="5"/>
        <v>0</v>
      </c>
      <c r="G50" s="404"/>
    </row>
    <row r="51" spans="2:7" ht="16.5" x14ac:dyDescent="0.2">
      <c r="B51" s="399" t="s">
        <v>62</v>
      </c>
      <c r="C51" s="400" t="s">
        <v>517</v>
      </c>
      <c r="D51" s="401">
        <v>10588</v>
      </c>
      <c r="E51" s="401">
        <v>10588</v>
      </c>
      <c r="F51" s="401">
        <f t="shared" si="5"/>
        <v>0</v>
      </c>
      <c r="G51" s="404">
        <v>426</v>
      </c>
    </row>
    <row r="52" spans="2:7" ht="16.5" x14ac:dyDescent="0.2">
      <c r="B52" s="399" t="s">
        <v>65</v>
      </c>
      <c r="C52" s="400" t="s">
        <v>518</v>
      </c>
      <c r="D52" s="401">
        <v>5035</v>
      </c>
      <c r="E52" s="401">
        <v>5035</v>
      </c>
      <c r="F52" s="401">
        <f t="shared" si="5"/>
        <v>0</v>
      </c>
      <c r="G52" s="404"/>
    </row>
    <row r="53" spans="2:7" ht="16.5" x14ac:dyDescent="0.2">
      <c r="B53" s="399" t="s">
        <v>221</v>
      </c>
      <c r="C53" s="400" t="s">
        <v>517</v>
      </c>
      <c r="D53" s="401">
        <v>5183</v>
      </c>
      <c r="E53" s="401">
        <v>5183</v>
      </c>
      <c r="F53" s="401">
        <f t="shared" si="5"/>
        <v>0</v>
      </c>
      <c r="G53" s="404"/>
    </row>
    <row r="54" spans="2:7" ht="16.5" x14ac:dyDescent="0.2">
      <c r="B54" s="399" t="s">
        <v>565</v>
      </c>
      <c r="C54" s="400" t="s">
        <v>519</v>
      </c>
      <c r="D54" s="401">
        <v>111</v>
      </c>
      <c r="E54" s="401">
        <v>111</v>
      </c>
      <c r="F54" s="401">
        <f t="shared" si="5"/>
        <v>0</v>
      </c>
      <c r="G54" s="404">
        <v>63</v>
      </c>
    </row>
    <row r="55" spans="2:7" ht="16.5" x14ac:dyDescent="0.2">
      <c r="B55" s="399" t="s">
        <v>355</v>
      </c>
      <c r="C55" s="400" t="s">
        <v>502</v>
      </c>
      <c r="D55" s="401">
        <v>75867</v>
      </c>
      <c r="E55" s="401">
        <v>75867</v>
      </c>
      <c r="F55" s="401">
        <f t="shared" si="5"/>
        <v>0</v>
      </c>
      <c r="G55" s="404"/>
    </row>
    <row r="56" spans="2:7" ht="16.5" x14ac:dyDescent="0.2">
      <c r="B56" s="406" t="s">
        <v>532</v>
      </c>
      <c r="C56" s="400" t="s">
        <v>502</v>
      </c>
      <c r="D56" s="401">
        <v>0</v>
      </c>
      <c r="E56" s="401"/>
      <c r="F56" s="401">
        <f t="shared" si="5"/>
        <v>0</v>
      </c>
      <c r="G56" s="404"/>
    </row>
    <row r="57" spans="2:7" ht="16.5" x14ac:dyDescent="0.2">
      <c r="B57" s="399" t="s">
        <v>356</v>
      </c>
      <c r="C57" s="400" t="s">
        <v>502</v>
      </c>
      <c r="D57" s="401">
        <v>800170</v>
      </c>
      <c r="E57" s="401">
        <v>800170</v>
      </c>
      <c r="F57" s="401">
        <f t="shared" si="5"/>
        <v>0</v>
      </c>
      <c r="G57" s="404"/>
    </row>
    <row r="58" spans="2:7" ht="16.5" x14ac:dyDescent="0.2">
      <c r="B58" s="420" t="s">
        <v>20</v>
      </c>
      <c r="C58" s="424"/>
      <c r="D58" s="425">
        <v>222904</v>
      </c>
      <c r="E58" s="425">
        <f>E59+E60+E61+E62+E63</f>
        <v>330904</v>
      </c>
      <c r="F58" s="425">
        <f>SUM(F59:F63)</f>
        <v>108000</v>
      </c>
      <c r="G58" s="426"/>
    </row>
    <row r="59" spans="2:7" ht="16.5" x14ac:dyDescent="0.2">
      <c r="B59" s="399" t="s">
        <v>359</v>
      </c>
      <c r="C59" s="400" t="s">
        <v>502</v>
      </c>
      <c r="D59" s="401">
        <v>27222</v>
      </c>
      <c r="E59" s="401">
        <v>27222</v>
      </c>
      <c r="F59" s="401">
        <f>E59-D59</f>
        <v>0</v>
      </c>
      <c r="G59" s="404"/>
    </row>
    <row r="60" spans="2:7" ht="16.5" x14ac:dyDescent="0.2">
      <c r="B60" s="399" t="s">
        <v>566</v>
      </c>
      <c r="C60" s="400" t="s">
        <v>502</v>
      </c>
      <c r="D60" s="401">
        <v>30241</v>
      </c>
      <c r="E60" s="401">
        <v>120241</v>
      </c>
      <c r="F60" s="401">
        <f>E60-D60</f>
        <v>90000</v>
      </c>
      <c r="G60" s="404"/>
    </row>
    <row r="61" spans="2:7" ht="16.5" x14ac:dyDescent="0.2">
      <c r="B61" s="399" t="s">
        <v>239</v>
      </c>
      <c r="C61" s="400" t="s">
        <v>502</v>
      </c>
      <c r="D61" s="401">
        <v>89778</v>
      </c>
      <c r="E61" s="401">
        <v>99778</v>
      </c>
      <c r="F61" s="401">
        <f>E61-D61</f>
        <v>10000</v>
      </c>
      <c r="G61" s="404"/>
    </row>
    <row r="62" spans="2:7" ht="16.5" x14ac:dyDescent="0.2">
      <c r="B62" s="399" t="s">
        <v>520</v>
      </c>
      <c r="C62" s="400">
        <v>43.216000000000001</v>
      </c>
      <c r="D62" s="401">
        <v>46151</v>
      </c>
      <c r="E62" s="401">
        <v>54151</v>
      </c>
      <c r="F62" s="401">
        <f>E62-D62</f>
        <v>8000</v>
      </c>
      <c r="G62" s="404"/>
    </row>
    <row r="63" spans="2:7" ht="16.5" x14ac:dyDescent="0.2">
      <c r="B63" s="399" t="s">
        <v>536</v>
      </c>
      <c r="C63" s="400" t="s">
        <v>502</v>
      </c>
      <c r="D63" s="401">
        <v>29512</v>
      </c>
      <c r="E63" s="401">
        <v>29512</v>
      </c>
      <c r="F63" s="401">
        <f>E63-D63</f>
        <v>0</v>
      </c>
      <c r="G63" s="404"/>
    </row>
    <row r="64" spans="2:7" ht="16.5" x14ac:dyDescent="0.2">
      <c r="B64" s="420" t="s">
        <v>27</v>
      </c>
      <c r="C64" s="424"/>
      <c r="D64" s="425">
        <v>94035</v>
      </c>
      <c r="E64" s="425">
        <v>97535</v>
      </c>
      <c r="F64" s="425">
        <f>SUM(F65:F67)</f>
        <v>3500</v>
      </c>
      <c r="G64" s="426"/>
    </row>
    <row r="65" spans="2:7" ht="16.5" x14ac:dyDescent="0.2">
      <c r="B65" s="399" t="s">
        <v>522</v>
      </c>
      <c r="C65" s="400">
        <v>56.78</v>
      </c>
      <c r="D65" s="401">
        <v>77401</v>
      </c>
      <c r="E65" s="401">
        <v>77401</v>
      </c>
      <c r="F65" s="401">
        <f>E65-D65</f>
        <v>0</v>
      </c>
      <c r="G65" s="404"/>
    </row>
    <row r="66" spans="2:7" ht="16.5" x14ac:dyDescent="0.2">
      <c r="B66" s="406" t="s">
        <v>532</v>
      </c>
      <c r="C66" s="400" t="s">
        <v>502</v>
      </c>
      <c r="D66" s="401">
        <v>0</v>
      </c>
      <c r="E66" s="401"/>
      <c r="F66" s="401">
        <f>E66-D66</f>
        <v>0</v>
      </c>
      <c r="G66" s="404"/>
    </row>
    <row r="67" spans="2:7" ht="16.5" x14ac:dyDescent="0.2">
      <c r="B67" s="399" t="s">
        <v>523</v>
      </c>
      <c r="C67" s="400" t="s">
        <v>502</v>
      </c>
      <c r="D67" s="401">
        <v>16634</v>
      </c>
      <c r="E67" s="401">
        <v>20134</v>
      </c>
      <c r="F67" s="401">
        <f>E67-D67</f>
        <v>3500</v>
      </c>
      <c r="G67" s="404"/>
    </row>
    <row r="68" spans="2:7" ht="16.5" x14ac:dyDescent="0.2">
      <c r="B68" s="420" t="s">
        <v>158</v>
      </c>
      <c r="C68" s="424"/>
      <c r="D68" s="425">
        <v>2049</v>
      </c>
      <c r="E68" s="425">
        <v>2049</v>
      </c>
      <c r="F68" s="425">
        <f>SUM(F69)</f>
        <v>0</v>
      </c>
      <c r="G68" s="426"/>
    </row>
    <row r="69" spans="2:7" ht="16.5" x14ac:dyDescent="0.2">
      <c r="B69" s="399" t="s">
        <v>491</v>
      </c>
      <c r="C69" s="400" t="s">
        <v>502</v>
      </c>
      <c r="D69" s="401">
        <v>2049</v>
      </c>
      <c r="E69" s="401">
        <v>2049</v>
      </c>
      <c r="F69" s="403">
        <f>E69-D69</f>
        <v>0</v>
      </c>
      <c r="G69" s="404"/>
    </row>
    <row r="70" spans="2:7" ht="16.5" x14ac:dyDescent="0.2">
      <c r="B70" s="427" t="s">
        <v>600</v>
      </c>
      <c r="C70" s="428"/>
      <c r="D70" s="425">
        <v>1198996</v>
      </c>
      <c r="E70" s="425">
        <v>1198996</v>
      </c>
      <c r="F70" s="425">
        <f>F71+F72</f>
        <v>0</v>
      </c>
      <c r="G70" s="425">
        <v>80000</v>
      </c>
    </row>
    <row r="71" spans="2:7" ht="16.5" x14ac:dyDescent="0.3">
      <c r="B71" s="399" t="s">
        <v>373</v>
      </c>
      <c r="C71" s="400" t="s">
        <v>502</v>
      </c>
      <c r="D71" s="401">
        <v>890744</v>
      </c>
      <c r="E71" s="411">
        <v>890744</v>
      </c>
      <c r="F71" s="401">
        <f>E71-D71</f>
        <v>0</v>
      </c>
      <c r="G71" s="404"/>
    </row>
    <row r="72" spans="2:7" ht="16.5" x14ac:dyDescent="0.3">
      <c r="B72" s="399" t="s">
        <v>492</v>
      </c>
      <c r="C72" s="400" t="s">
        <v>502</v>
      </c>
      <c r="D72" s="401">
        <v>308252</v>
      </c>
      <c r="E72" s="411">
        <v>308252</v>
      </c>
      <c r="F72" s="401">
        <f>E72-D72</f>
        <v>0</v>
      </c>
      <c r="G72" s="404">
        <v>80000</v>
      </c>
    </row>
    <row r="73" spans="2:7" ht="16.5" x14ac:dyDescent="0.2">
      <c r="B73" s="420" t="s">
        <v>160</v>
      </c>
      <c r="C73" s="424"/>
      <c r="D73" s="425">
        <v>12414</v>
      </c>
      <c r="E73" s="422">
        <v>12414</v>
      </c>
      <c r="F73" s="425">
        <f>SUM(F74:F75)</f>
        <v>0</v>
      </c>
      <c r="G73" s="425"/>
    </row>
    <row r="74" spans="2:7" ht="16.5" x14ac:dyDescent="0.2">
      <c r="B74" s="399" t="s">
        <v>375</v>
      </c>
      <c r="C74" s="400" t="s">
        <v>524</v>
      </c>
      <c r="D74" s="401">
        <v>9620</v>
      </c>
      <c r="E74" s="401">
        <v>9620</v>
      </c>
      <c r="F74" s="401">
        <f>E74-D74</f>
        <v>0</v>
      </c>
      <c r="G74" s="404"/>
    </row>
    <row r="75" spans="2:7" ht="16.5" x14ac:dyDescent="0.2">
      <c r="B75" s="399" t="s">
        <v>253</v>
      </c>
      <c r="C75" s="400" t="s">
        <v>502</v>
      </c>
      <c r="D75" s="401">
        <v>2794</v>
      </c>
      <c r="E75" s="401">
        <v>2794</v>
      </c>
      <c r="F75" s="401">
        <f>E75-D75</f>
        <v>0</v>
      </c>
      <c r="G75" s="404"/>
    </row>
    <row r="76" spans="2:7" ht="16.5" x14ac:dyDescent="0.2">
      <c r="B76" s="420" t="s">
        <v>493</v>
      </c>
      <c r="C76" s="424"/>
      <c r="D76" s="425">
        <v>0</v>
      </c>
      <c r="E76" s="425">
        <v>7024</v>
      </c>
      <c r="F76" s="425">
        <f>SUM(F77:F77)</f>
        <v>7024</v>
      </c>
      <c r="G76" s="426"/>
    </row>
    <row r="77" spans="2:7" ht="16.5" x14ac:dyDescent="0.2">
      <c r="B77" s="399" t="s">
        <v>593</v>
      </c>
      <c r="C77" s="400" t="s">
        <v>502</v>
      </c>
      <c r="D77" s="401">
        <v>0</v>
      </c>
      <c r="E77" s="401">
        <v>7024</v>
      </c>
      <c r="F77" s="401">
        <f>E77-D77</f>
        <v>7024</v>
      </c>
      <c r="G77" s="404"/>
    </row>
    <row r="78" spans="2:7" ht="16.5" x14ac:dyDescent="0.2">
      <c r="B78" s="429" t="s">
        <v>594</v>
      </c>
      <c r="C78" s="430"/>
      <c r="D78" s="425">
        <v>31122</v>
      </c>
      <c r="E78" s="425">
        <v>36889</v>
      </c>
      <c r="F78" s="425">
        <f>E78-D78</f>
        <v>5767</v>
      </c>
      <c r="G78" s="431">
        <v>20000</v>
      </c>
    </row>
    <row r="79" spans="2:7" ht="16.5" x14ac:dyDescent="0.2">
      <c r="B79" s="399" t="s">
        <v>595</v>
      </c>
      <c r="C79" s="400">
        <v>100</v>
      </c>
      <c r="D79" s="401">
        <v>31122</v>
      </c>
      <c r="E79" s="401">
        <v>36889</v>
      </c>
      <c r="F79" s="401">
        <f>E79-D79</f>
        <v>5767</v>
      </c>
      <c r="G79" s="404">
        <v>20000</v>
      </c>
    </row>
    <row r="80" spans="2:7" ht="16.5" x14ac:dyDescent="0.2">
      <c r="B80" s="420" t="s">
        <v>4</v>
      </c>
      <c r="C80" s="424"/>
      <c r="D80" s="425">
        <v>545260</v>
      </c>
      <c r="E80" s="425">
        <v>543995</v>
      </c>
      <c r="F80" s="425">
        <f>SUM(F81:F92)</f>
        <v>-1305</v>
      </c>
      <c r="G80" s="426">
        <v>67974</v>
      </c>
    </row>
    <row r="81" spans="2:7" ht="16.5" x14ac:dyDescent="0.2">
      <c r="B81" s="399" t="s">
        <v>526</v>
      </c>
      <c r="C81" s="400">
        <v>0</v>
      </c>
      <c r="D81" s="401">
        <v>1700</v>
      </c>
      <c r="E81" s="401">
        <v>0</v>
      </c>
      <c r="F81" s="401">
        <f t="shared" ref="F81:F88" si="6">E81-D81</f>
        <v>-1700</v>
      </c>
      <c r="G81" s="404">
        <v>20000</v>
      </c>
    </row>
    <row r="82" spans="2:7" ht="16.5" x14ac:dyDescent="0.2">
      <c r="B82" s="399" t="s">
        <v>527</v>
      </c>
      <c r="C82" s="400" t="s">
        <v>502</v>
      </c>
      <c r="D82" s="401">
        <v>180000</v>
      </c>
      <c r="E82" s="401">
        <v>180000</v>
      </c>
      <c r="F82" s="401">
        <f t="shared" si="6"/>
        <v>0</v>
      </c>
      <c r="G82" s="404"/>
    </row>
    <row r="83" spans="2:7" ht="16.5" x14ac:dyDescent="0.2">
      <c r="B83" s="399" t="s">
        <v>496</v>
      </c>
      <c r="C83" s="400" t="s">
        <v>502</v>
      </c>
      <c r="D83" s="401">
        <v>1660</v>
      </c>
      <c r="E83" s="401">
        <v>1660</v>
      </c>
      <c r="F83" s="401">
        <f t="shared" si="6"/>
        <v>0</v>
      </c>
      <c r="G83" s="404">
        <v>1904</v>
      </c>
    </row>
    <row r="84" spans="2:7" ht="16.5" x14ac:dyDescent="0.2">
      <c r="B84" s="399" t="s">
        <v>383</v>
      </c>
      <c r="C84" s="400" t="s">
        <v>502</v>
      </c>
      <c r="D84" s="401">
        <v>100000</v>
      </c>
      <c r="E84" s="401">
        <v>100000</v>
      </c>
      <c r="F84" s="401">
        <f t="shared" si="6"/>
        <v>0</v>
      </c>
      <c r="G84" s="404">
        <v>250</v>
      </c>
    </row>
    <row r="85" spans="2:7" ht="16.5" x14ac:dyDescent="0.2">
      <c r="B85" s="399" t="s">
        <v>497</v>
      </c>
      <c r="C85" s="400" t="s">
        <v>502</v>
      </c>
      <c r="D85" s="401">
        <v>235000</v>
      </c>
      <c r="E85" s="401">
        <v>235000</v>
      </c>
      <c r="F85" s="401">
        <f t="shared" si="6"/>
        <v>0</v>
      </c>
      <c r="G85" s="404">
        <v>45820</v>
      </c>
    </row>
    <row r="86" spans="2:7" ht="16.5" x14ac:dyDescent="0.2">
      <c r="B86" s="399" t="s">
        <v>388</v>
      </c>
      <c r="C86" s="400" t="s">
        <v>502</v>
      </c>
      <c r="D86" s="401">
        <v>16000</v>
      </c>
      <c r="E86" s="401">
        <v>16395</v>
      </c>
      <c r="F86" s="401">
        <f t="shared" si="6"/>
        <v>395</v>
      </c>
      <c r="G86" s="404"/>
    </row>
    <row r="87" spans="2:7" ht="16.5" x14ac:dyDescent="0.2">
      <c r="B87" s="399" t="s">
        <v>466</v>
      </c>
      <c r="C87" s="400" t="s">
        <v>502</v>
      </c>
      <c r="D87" s="401">
        <v>10900</v>
      </c>
      <c r="E87" s="401">
        <v>10900</v>
      </c>
      <c r="F87" s="401">
        <f t="shared" si="6"/>
        <v>0</v>
      </c>
      <c r="G87" s="404"/>
    </row>
    <row r="88" spans="2:7" ht="16.5" x14ac:dyDescent="0.2">
      <c r="B88" s="420" t="s">
        <v>596</v>
      </c>
      <c r="C88" s="424"/>
      <c r="D88" s="425">
        <v>0</v>
      </c>
      <c r="E88" s="425"/>
      <c r="F88" s="432">
        <f t="shared" si="6"/>
        <v>0</v>
      </c>
      <c r="G88" s="431">
        <v>377224</v>
      </c>
    </row>
    <row r="89" spans="2:7" ht="16.5" x14ac:dyDescent="0.2">
      <c r="B89" s="399" t="s">
        <v>467</v>
      </c>
      <c r="C89" s="400" t="s">
        <v>502</v>
      </c>
      <c r="D89" s="401"/>
      <c r="E89" s="405"/>
      <c r="F89" s="401"/>
      <c r="G89" s="404">
        <v>290306</v>
      </c>
    </row>
    <row r="90" spans="2:7" ht="16.5" x14ac:dyDescent="0.2">
      <c r="B90" s="399" t="s">
        <v>468</v>
      </c>
      <c r="C90" s="400" t="s">
        <v>514</v>
      </c>
      <c r="D90" s="401"/>
      <c r="E90" s="401"/>
      <c r="F90" s="401"/>
      <c r="G90" s="404">
        <v>53836</v>
      </c>
    </row>
    <row r="91" spans="2:7" ht="16.5" x14ac:dyDescent="0.2">
      <c r="B91" s="399" t="s">
        <v>538</v>
      </c>
      <c r="C91" s="400" t="s">
        <v>514</v>
      </c>
      <c r="D91" s="401"/>
      <c r="E91" s="401"/>
      <c r="F91" s="401"/>
      <c r="G91" s="404">
        <v>33081</v>
      </c>
    </row>
    <row r="92" spans="2:7" ht="17.25" thickBot="1" x14ac:dyDescent="0.25">
      <c r="B92" s="412" t="s">
        <v>470</v>
      </c>
      <c r="C92" s="413" t="s">
        <v>514</v>
      </c>
      <c r="D92" s="414"/>
      <c r="E92" s="414"/>
      <c r="F92" s="401"/>
      <c r="G92" s="415"/>
    </row>
    <row r="93" spans="2:7" ht="18" thickTop="1" thickBot="1" x14ac:dyDescent="0.25">
      <c r="B93" s="267" t="s">
        <v>498</v>
      </c>
      <c r="C93" s="268"/>
      <c r="D93" s="269">
        <f>D88+D80+D78+D76+D73+D70+D68+D64+D58+D41+D34+D20+D18+D6+D4+D2</f>
        <v>13731085</v>
      </c>
      <c r="E93" s="269">
        <f t="shared" ref="E93:F93" si="7">E88+E80+E78+E76+E73+E70+E68+E64+E58+E41+E34+E20+E18+E6+E4+E2</f>
        <v>13865556</v>
      </c>
      <c r="F93" s="269">
        <f t="shared" si="7"/>
        <v>134431</v>
      </c>
      <c r="G93" s="269">
        <f>G88+G80+G78+G76+G73+G70+G68+G64+G58+G41+G34+G20+G18+G6+G4+G2</f>
        <v>548521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8F6BA-835C-48EA-A2E1-38EBE945CDA6}">
  <dimension ref="A1:G92"/>
  <sheetViews>
    <sheetView tabSelected="1" workbookViewId="0">
      <selection activeCell="K5" sqref="K5"/>
    </sheetView>
  </sheetViews>
  <sheetFormatPr defaultRowHeight="12.75" x14ac:dyDescent="0.2"/>
  <cols>
    <col min="2" max="2" width="60.42578125" bestFit="1" customWidth="1"/>
    <col min="3" max="7" width="13" customWidth="1"/>
  </cols>
  <sheetData>
    <row r="1" spans="1:7" ht="83.25" thickBot="1" x14ac:dyDescent="0.25">
      <c r="B1" s="366" t="s">
        <v>102</v>
      </c>
      <c r="C1" s="367" t="s">
        <v>499</v>
      </c>
      <c r="D1" s="367" t="s">
        <v>587</v>
      </c>
      <c r="E1" s="367" t="s">
        <v>588</v>
      </c>
      <c r="F1" s="368" t="s">
        <v>476</v>
      </c>
      <c r="G1" s="369" t="s">
        <v>589</v>
      </c>
    </row>
    <row r="2" spans="1:7" ht="16.5" x14ac:dyDescent="0.2">
      <c r="A2" s="270"/>
      <c r="B2" s="227" t="s">
        <v>478</v>
      </c>
      <c r="C2" s="228"/>
      <c r="D2" s="229">
        <v>52087</v>
      </c>
      <c r="E2" s="229">
        <v>52087</v>
      </c>
      <c r="F2" s="229">
        <f>SUM(F3:F3)</f>
        <v>0</v>
      </c>
      <c r="G2" s="230">
        <v>260</v>
      </c>
    </row>
    <row r="3" spans="1:7" x14ac:dyDescent="0.2">
      <c r="B3" s="370" t="s">
        <v>168</v>
      </c>
      <c r="C3" s="371" t="s">
        <v>502</v>
      </c>
      <c r="D3" s="372">
        <v>52087</v>
      </c>
      <c r="E3" s="372">
        <v>52087</v>
      </c>
      <c r="F3" s="372">
        <f>E3-D3</f>
        <v>0</v>
      </c>
      <c r="G3" s="373">
        <v>260</v>
      </c>
    </row>
    <row r="4" spans="1:7" ht="16.5" x14ac:dyDescent="0.2">
      <c r="A4" s="270"/>
      <c r="B4" s="235" t="s">
        <v>530</v>
      </c>
      <c r="C4" s="394"/>
      <c r="D4" s="237">
        <v>0</v>
      </c>
      <c r="E4" s="237">
        <f>E5</f>
        <v>30000</v>
      </c>
      <c r="F4" s="237">
        <f>SUM(F5:F5)</f>
        <v>30000</v>
      </c>
      <c r="G4" s="238"/>
    </row>
    <row r="5" spans="1:7" x14ac:dyDescent="0.2">
      <c r="B5" s="370" t="s">
        <v>590</v>
      </c>
      <c r="C5" s="371" t="s">
        <v>502</v>
      </c>
      <c r="D5" s="372">
        <v>0</v>
      </c>
      <c r="E5" s="372">
        <v>30000</v>
      </c>
      <c r="F5" s="372">
        <f>E5-D5</f>
        <v>30000</v>
      </c>
      <c r="G5" s="373"/>
    </row>
    <row r="6" spans="1:7" ht="16.5" x14ac:dyDescent="0.2">
      <c r="B6" s="235" t="s">
        <v>6</v>
      </c>
      <c r="C6" s="239"/>
      <c r="D6" s="240">
        <f>D7+D8+D10+D11+D12+D13+D14+D15+D16+D17</f>
        <v>1190185</v>
      </c>
      <c r="E6" s="240">
        <f t="shared" ref="E6:G6" si="0">E7+E8+E10+E11+E12+E13+E14+E15+E16+E17</f>
        <v>1190185</v>
      </c>
      <c r="F6" s="240">
        <f t="shared" si="0"/>
        <v>0</v>
      </c>
      <c r="G6" s="249">
        <f t="shared" si="0"/>
        <v>0</v>
      </c>
    </row>
    <row r="7" spans="1:7" x14ac:dyDescent="0.2">
      <c r="B7" s="370" t="s">
        <v>480</v>
      </c>
      <c r="C7" s="371" t="s">
        <v>502</v>
      </c>
      <c r="D7" s="372">
        <v>495248</v>
      </c>
      <c r="E7" s="372">
        <v>495248</v>
      </c>
      <c r="F7" s="372">
        <f t="shared" ref="F7:F17" si="1">E7-D7</f>
        <v>0</v>
      </c>
      <c r="G7" s="374"/>
    </row>
    <row r="8" spans="1:7" x14ac:dyDescent="0.2">
      <c r="B8" s="370" t="s">
        <v>318</v>
      </c>
      <c r="C8" s="371" t="s">
        <v>502</v>
      </c>
      <c r="D8" s="375">
        <v>519180</v>
      </c>
      <c r="E8" s="372">
        <v>519180</v>
      </c>
      <c r="F8" s="372">
        <f t="shared" si="1"/>
        <v>0</v>
      </c>
      <c r="G8" s="374"/>
    </row>
    <row r="9" spans="1:7" ht="16.5" x14ac:dyDescent="0.2">
      <c r="B9" s="376" t="s">
        <v>532</v>
      </c>
      <c r="C9" s="371" t="s">
        <v>502</v>
      </c>
      <c r="D9" s="372"/>
      <c r="E9" s="377"/>
      <c r="F9" s="372">
        <f t="shared" si="1"/>
        <v>0</v>
      </c>
      <c r="G9" s="374"/>
    </row>
    <row r="10" spans="1:7" x14ac:dyDescent="0.2">
      <c r="B10" s="370" t="s">
        <v>172</v>
      </c>
      <c r="C10" s="371" t="s">
        <v>502</v>
      </c>
      <c r="D10" s="372">
        <v>94267</v>
      </c>
      <c r="E10" s="372">
        <v>94267</v>
      </c>
      <c r="F10" s="372">
        <f t="shared" si="1"/>
        <v>0</v>
      </c>
      <c r="G10" s="374"/>
    </row>
    <row r="11" spans="1:7" x14ac:dyDescent="0.2">
      <c r="B11" s="370" t="s">
        <v>503</v>
      </c>
      <c r="C11" s="371" t="s">
        <v>502</v>
      </c>
      <c r="D11" s="372">
        <v>28</v>
      </c>
      <c r="E11" s="372">
        <v>28</v>
      </c>
      <c r="F11" s="372">
        <f t="shared" si="1"/>
        <v>0</v>
      </c>
      <c r="G11" s="374"/>
    </row>
    <row r="12" spans="1:7" x14ac:dyDescent="0.2">
      <c r="B12" s="370" t="s">
        <v>174</v>
      </c>
      <c r="C12" s="371" t="s">
        <v>502</v>
      </c>
      <c r="D12" s="372">
        <v>22483</v>
      </c>
      <c r="E12" s="372">
        <v>22483</v>
      </c>
      <c r="F12" s="372">
        <f t="shared" si="1"/>
        <v>0</v>
      </c>
      <c r="G12" s="374"/>
    </row>
    <row r="13" spans="1:7" x14ac:dyDescent="0.2">
      <c r="B13" s="370" t="s">
        <v>316</v>
      </c>
      <c r="C13" s="371" t="s">
        <v>502</v>
      </c>
      <c r="D13" s="372">
        <v>24127</v>
      </c>
      <c r="E13" s="372">
        <v>24127</v>
      </c>
      <c r="F13" s="372">
        <f t="shared" si="1"/>
        <v>0</v>
      </c>
      <c r="G13" s="374"/>
    </row>
    <row r="14" spans="1:7" x14ac:dyDescent="0.2">
      <c r="B14" s="370" t="s">
        <v>479</v>
      </c>
      <c r="C14" s="371" t="s">
        <v>502</v>
      </c>
      <c r="D14" s="372">
        <v>18727</v>
      </c>
      <c r="E14" s="372">
        <v>18727</v>
      </c>
      <c r="F14" s="372">
        <f t="shared" si="1"/>
        <v>0</v>
      </c>
      <c r="G14" s="374"/>
    </row>
    <row r="15" spans="1:7" x14ac:dyDescent="0.2">
      <c r="B15" s="370" t="s">
        <v>314</v>
      </c>
      <c r="C15" s="371" t="s">
        <v>502</v>
      </c>
      <c r="D15" s="372">
        <v>9867</v>
      </c>
      <c r="E15" s="372">
        <v>9867</v>
      </c>
      <c r="F15" s="372">
        <f t="shared" si="1"/>
        <v>0</v>
      </c>
      <c r="G15" s="374"/>
    </row>
    <row r="16" spans="1:7" x14ac:dyDescent="0.2">
      <c r="B16" s="370" t="s">
        <v>504</v>
      </c>
      <c r="C16" s="371" t="s">
        <v>502</v>
      </c>
      <c r="D16" s="372">
        <v>5669</v>
      </c>
      <c r="E16" s="372">
        <v>5669</v>
      </c>
      <c r="F16" s="372">
        <f t="shared" si="1"/>
        <v>0</v>
      </c>
      <c r="G16" s="374"/>
    </row>
    <row r="17" spans="2:7" x14ac:dyDescent="0.2">
      <c r="B17" s="370" t="s">
        <v>321</v>
      </c>
      <c r="C17" s="371" t="s">
        <v>502</v>
      </c>
      <c r="D17" s="372">
        <v>589</v>
      </c>
      <c r="E17" s="372">
        <v>589</v>
      </c>
      <c r="F17" s="372">
        <f t="shared" si="1"/>
        <v>0</v>
      </c>
      <c r="G17" s="374"/>
    </row>
    <row r="18" spans="2:7" ht="16.5" x14ac:dyDescent="0.2">
      <c r="B18" s="235" t="s">
        <v>481</v>
      </c>
      <c r="C18" s="239"/>
      <c r="D18" s="240">
        <v>35053</v>
      </c>
      <c r="E18" s="240">
        <v>35053</v>
      </c>
      <c r="F18" s="240">
        <f>SUM(F19:F19)</f>
        <v>0</v>
      </c>
      <c r="G18" s="249"/>
    </row>
    <row r="19" spans="2:7" x14ac:dyDescent="0.2">
      <c r="B19" s="370" t="s">
        <v>185</v>
      </c>
      <c r="C19" s="371" t="s">
        <v>502</v>
      </c>
      <c r="D19" s="372">
        <v>35053</v>
      </c>
      <c r="E19" s="372">
        <v>35053</v>
      </c>
      <c r="F19" s="372">
        <f>E19-D19</f>
        <v>0</v>
      </c>
      <c r="G19" s="374"/>
    </row>
    <row r="20" spans="2:7" ht="16.5" x14ac:dyDescent="0.2">
      <c r="B20" s="235" t="s">
        <v>9</v>
      </c>
      <c r="C20" s="239"/>
      <c r="D20" s="240">
        <f>D21+D22+D23+D24+D25+D26+D28+D29+D30+D31+D32</f>
        <v>3571002</v>
      </c>
      <c r="E20" s="240">
        <f t="shared" ref="E20:G20" si="2">E21+E22+E23+E24+E25+E26+E28+E29+E30+E31+E32</f>
        <v>3803444</v>
      </c>
      <c r="F20" s="240">
        <f t="shared" si="2"/>
        <v>232442</v>
      </c>
      <c r="G20" s="249">
        <f t="shared" si="2"/>
        <v>4591</v>
      </c>
    </row>
    <row r="21" spans="2:7" x14ac:dyDescent="0.2">
      <c r="B21" s="370" t="s">
        <v>193</v>
      </c>
      <c r="C21" s="371" t="s">
        <v>502</v>
      </c>
      <c r="D21" s="372">
        <v>272609</v>
      </c>
      <c r="E21" s="270">
        <v>272609</v>
      </c>
      <c r="F21" s="372">
        <f t="shared" ref="F21:F32" si="3">E21-D21</f>
        <v>0</v>
      </c>
      <c r="G21" s="374">
        <v>1500</v>
      </c>
    </row>
    <row r="22" spans="2:7" x14ac:dyDescent="0.2">
      <c r="B22" s="370" t="s">
        <v>195</v>
      </c>
      <c r="C22" s="371" t="s">
        <v>502</v>
      </c>
      <c r="D22" s="372">
        <v>36447</v>
      </c>
      <c r="E22" s="372">
        <v>36447</v>
      </c>
      <c r="F22" s="372">
        <f t="shared" si="3"/>
        <v>0</v>
      </c>
      <c r="G22" s="374">
        <v>3091</v>
      </c>
    </row>
    <row r="23" spans="2:7" x14ac:dyDescent="0.2">
      <c r="B23" s="370" t="s">
        <v>400</v>
      </c>
      <c r="C23" s="371" t="s">
        <v>502</v>
      </c>
      <c r="D23" s="378">
        <v>1305062</v>
      </c>
      <c r="E23" s="378">
        <v>1305062</v>
      </c>
      <c r="F23" s="372">
        <f t="shared" si="3"/>
        <v>0</v>
      </c>
      <c r="G23" s="374"/>
    </row>
    <row r="24" spans="2:7" x14ac:dyDescent="0.2">
      <c r="B24" s="370" t="s">
        <v>506</v>
      </c>
      <c r="C24" s="371" t="s">
        <v>502</v>
      </c>
      <c r="D24" s="372">
        <v>61186</v>
      </c>
      <c r="E24" s="372">
        <v>61186</v>
      </c>
      <c r="F24" s="372">
        <f t="shared" si="3"/>
        <v>0</v>
      </c>
      <c r="G24" s="374"/>
    </row>
    <row r="25" spans="2:7" x14ac:dyDescent="0.2">
      <c r="B25" s="370" t="s">
        <v>508</v>
      </c>
      <c r="C25" s="371" t="s">
        <v>502</v>
      </c>
      <c r="D25" s="372">
        <v>20028</v>
      </c>
      <c r="E25" s="372">
        <v>20028</v>
      </c>
      <c r="F25" s="372">
        <f t="shared" si="3"/>
        <v>0</v>
      </c>
      <c r="G25" s="374"/>
    </row>
    <row r="26" spans="2:7" x14ac:dyDescent="0.2">
      <c r="B26" s="370" t="s">
        <v>199</v>
      </c>
      <c r="C26" s="371" t="s">
        <v>502</v>
      </c>
      <c r="D26" s="378">
        <v>488959</v>
      </c>
      <c r="E26" s="378">
        <v>543490</v>
      </c>
      <c r="F26" s="372">
        <f t="shared" si="3"/>
        <v>54531</v>
      </c>
      <c r="G26" s="374"/>
    </row>
    <row r="27" spans="2:7" ht="16.5" x14ac:dyDescent="0.2">
      <c r="B27" s="376" t="s">
        <v>532</v>
      </c>
      <c r="C27" s="371"/>
      <c r="D27" s="372"/>
      <c r="E27" s="372"/>
      <c r="F27" s="372">
        <f t="shared" si="3"/>
        <v>0</v>
      </c>
      <c r="G27" s="374"/>
    </row>
    <row r="28" spans="2:7" x14ac:dyDescent="0.2">
      <c r="B28" s="379" t="s">
        <v>570</v>
      </c>
      <c r="C28" s="371" t="s">
        <v>502</v>
      </c>
      <c r="D28" s="380">
        <v>417147</v>
      </c>
      <c r="E28" s="380">
        <v>595058</v>
      </c>
      <c r="F28" s="372">
        <f t="shared" si="3"/>
        <v>177911</v>
      </c>
      <c r="G28" s="374"/>
    </row>
    <row r="29" spans="2:7" x14ac:dyDescent="0.2">
      <c r="B29" s="370" t="s">
        <v>401</v>
      </c>
      <c r="C29" s="371" t="s">
        <v>513</v>
      </c>
      <c r="D29" s="372">
        <v>417475</v>
      </c>
      <c r="E29" s="372">
        <v>417475</v>
      </c>
      <c r="F29" s="372">
        <f t="shared" si="3"/>
        <v>0</v>
      </c>
      <c r="G29" s="374"/>
    </row>
    <row r="30" spans="2:7" x14ac:dyDescent="0.2">
      <c r="B30" s="370" t="s">
        <v>402</v>
      </c>
      <c r="C30" s="371" t="s">
        <v>514</v>
      </c>
      <c r="D30" s="270">
        <v>490695</v>
      </c>
      <c r="E30" s="270">
        <v>490695</v>
      </c>
      <c r="F30" s="372">
        <f t="shared" si="3"/>
        <v>0</v>
      </c>
      <c r="G30" s="374"/>
    </row>
    <row r="31" spans="2:7" x14ac:dyDescent="0.2">
      <c r="B31" s="370" t="s">
        <v>403</v>
      </c>
      <c r="C31" s="371" t="s">
        <v>514</v>
      </c>
      <c r="D31" s="372">
        <v>59544</v>
      </c>
      <c r="E31" s="372">
        <v>59544</v>
      </c>
      <c r="F31" s="372">
        <f t="shared" si="3"/>
        <v>0</v>
      </c>
      <c r="G31" s="374"/>
    </row>
    <row r="32" spans="2:7" x14ac:dyDescent="0.2">
      <c r="B32" s="370" t="s">
        <v>330</v>
      </c>
      <c r="C32" s="371" t="s">
        <v>502</v>
      </c>
      <c r="D32" s="372">
        <v>1850</v>
      </c>
      <c r="E32" s="372">
        <v>1850</v>
      </c>
      <c r="F32" s="372">
        <f t="shared" si="3"/>
        <v>0</v>
      </c>
      <c r="G32" s="374"/>
    </row>
    <row r="33" spans="2:7" ht="16.5" x14ac:dyDescent="0.2">
      <c r="B33" s="235" t="s">
        <v>571</v>
      </c>
      <c r="C33" s="239"/>
      <c r="D33" s="240">
        <f>D34+D35+D36+D37+D38+D39</f>
        <v>784841</v>
      </c>
      <c r="E33" s="240">
        <f>E34+E35+E36+E37+E38+E39</f>
        <v>775630</v>
      </c>
      <c r="F33" s="240">
        <f>SUM(F34:F39)</f>
        <v>-9211</v>
      </c>
      <c r="G33" s="249"/>
    </row>
    <row r="34" spans="2:7" x14ac:dyDescent="0.2">
      <c r="B34" s="370" t="s">
        <v>332</v>
      </c>
      <c r="C34" s="371" t="s">
        <v>502</v>
      </c>
      <c r="D34" s="372">
        <v>743595</v>
      </c>
      <c r="E34" s="372">
        <v>734384</v>
      </c>
      <c r="F34" s="372">
        <f t="shared" ref="F34:F39" si="4">E34-D34</f>
        <v>-9211</v>
      </c>
      <c r="G34" s="374">
        <v>0</v>
      </c>
    </row>
    <row r="35" spans="2:7" x14ac:dyDescent="0.2">
      <c r="B35" s="370" t="s">
        <v>334</v>
      </c>
      <c r="C35" s="371" t="s">
        <v>502</v>
      </c>
      <c r="D35" s="372">
        <v>2189</v>
      </c>
      <c r="E35" s="372">
        <v>2189</v>
      </c>
      <c r="F35" s="372">
        <f t="shared" si="4"/>
        <v>0</v>
      </c>
      <c r="G35" s="374">
        <v>0</v>
      </c>
    </row>
    <row r="36" spans="2:7" x14ac:dyDescent="0.2">
      <c r="B36" s="370" t="s">
        <v>335</v>
      </c>
      <c r="C36" s="371" t="s">
        <v>502</v>
      </c>
      <c r="D36" s="372">
        <v>2778</v>
      </c>
      <c r="E36" s="372">
        <v>2778</v>
      </c>
      <c r="F36" s="372">
        <f t="shared" si="4"/>
        <v>0</v>
      </c>
      <c r="G36" s="374">
        <v>0</v>
      </c>
    </row>
    <row r="37" spans="2:7" x14ac:dyDescent="0.2">
      <c r="B37" s="370" t="s">
        <v>485</v>
      </c>
      <c r="C37" s="371" t="s">
        <v>502</v>
      </c>
      <c r="D37" s="377">
        <v>14118</v>
      </c>
      <c r="E37" s="377">
        <v>14118</v>
      </c>
      <c r="F37" s="372">
        <f t="shared" si="4"/>
        <v>0</v>
      </c>
      <c r="G37" s="374">
        <v>0</v>
      </c>
    </row>
    <row r="38" spans="2:7" x14ac:dyDescent="0.2">
      <c r="B38" s="370" t="s">
        <v>581</v>
      </c>
      <c r="C38" s="371" t="s">
        <v>502</v>
      </c>
      <c r="D38" s="270">
        <v>17875</v>
      </c>
      <c r="E38" s="270">
        <v>17875</v>
      </c>
      <c r="F38" s="372">
        <f t="shared" si="4"/>
        <v>0</v>
      </c>
      <c r="G38" s="374">
        <v>0</v>
      </c>
    </row>
    <row r="39" spans="2:7" x14ac:dyDescent="0.2">
      <c r="B39" s="370" t="s">
        <v>338</v>
      </c>
      <c r="C39" s="371" t="s">
        <v>502</v>
      </c>
      <c r="D39" s="372">
        <v>4286</v>
      </c>
      <c r="E39" s="372">
        <v>4286</v>
      </c>
      <c r="F39" s="372">
        <f t="shared" si="4"/>
        <v>0</v>
      </c>
      <c r="G39" s="374">
        <v>0</v>
      </c>
    </row>
    <row r="40" spans="2:7" ht="16.5" x14ac:dyDescent="0.2">
      <c r="B40" s="235" t="s">
        <v>572</v>
      </c>
      <c r="C40" s="239"/>
      <c r="D40" s="240">
        <f>D41+D42+D43+D44+D45+D46+D47+D48+D49+D50+D51+D52+D53+D55+D56</f>
        <v>6001678</v>
      </c>
      <c r="E40" s="240">
        <f>E41+E42+E43+E44+E45+E46+E47+E48+E49+E50+E51+E52+E53+E55+E56</f>
        <v>6027498.1799999997</v>
      </c>
      <c r="F40" s="240">
        <f>F41+F42+F43+F44+F45+F46+F47+F48+F49+F50+F51+F52+F53+F55+F56</f>
        <v>25820.179999999993</v>
      </c>
      <c r="G40" s="249">
        <f>G41+G42+G43+G44+G45+G46+G47+G48+G49+G50+G51+G52+G53+G55+G56</f>
        <v>376.64</v>
      </c>
    </row>
    <row r="41" spans="2:7" x14ac:dyDescent="0.2">
      <c r="B41" s="370" t="s">
        <v>16</v>
      </c>
      <c r="C41" s="371" t="s">
        <v>502</v>
      </c>
      <c r="D41" s="372">
        <v>401646</v>
      </c>
      <c r="E41" s="372">
        <v>414958</v>
      </c>
      <c r="F41" s="372">
        <f t="shared" ref="F41:F56" si="5">E41-D41</f>
        <v>13312</v>
      </c>
      <c r="G41" s="374"/>
    </row>
    <row r="42" spans="2:7" x14ac:dyDescent="0.2">
      <c r="B42" s="370" t="s">
        <v>426</v>
      </c>
      <c r="C42" s="371" t="s">
        <v>502</v>
      </c>
      <c r="D42" s="372">
        <v>212441</v>
      </c>
      <c r="E42" s="372">
        <v>213556.18</v>
      </c>
      <c r="F42" s="372">
        <f t="shared" si="5"/>
        <v>1115.179999999993</v>
      </c>
      <c r="G42" s="374"/>
    </row>
    <row r="43" spans="2:7" x14ac:dyDescent="0.2">
      <c r="B43" s="370" t="s">
        <v>17</v>
      </c>
      <c r="C43" s="371" t="s">
        <v>502</v>
      </c>
      <c r="D43" s="372">
        <v>214300</v>
      </c>
      <c r="E43" s="372">
        <v>214300</v>
      </c>
      <c r="F43" s="372">
        <f>E43-D43</f>
        <v>0</v>
      </c>
      <c r="G43" s="374"/>
    </row>
    <row r="44" spans="2:7" x14ac:dyDescent="0.2">
      <c r="B44" s="370" t="s">
        <v>63</v>
      </c>
      <c r="C44" s="371" t="s">
        <v>502</v>
      </c>
      <c r="D44" s="372">
        <v>3397969</v>
      </c>
      <c r="E44" s="372">
        <v>3411967</v>
      </c>
      <c r="F44" s="372">
        <f t="shared" si="5"/>
        <v>13998</v>
      </c>
      <c r="G44" s="374"/>
    </row>
    <row r="45" spans="2:7" x14ac:dyDescent="0.2">
      <c r="B45" s="370" t="s">
        <v>85</v>
      </c>
      <c r="C45" s="371" t="s">
        <v>502</v>
      </c>
      <c r="D45" s="372">
        <v>564297</v>
      </c>
      <c r="E45" s="372">
        <v>564297</v>
      </c>
      <c r="F45" s="372">
        <f t="shared" si="5"/>
        <v>0</v>
      </c>
      <c r="G45" s="374"/>
    </row>
    <row r="46" spans="2:7" x14ac:dyDescent="0.2">
      <c r="B46" s="370" t="s">
        <v>215</v>
      </c>
      <c r="C46" s="371" t="s">
        <v>502</v>
      </c>
      <c r="D46" s="372">
        <v>292428</v>
      </c>
      <c r="E46" s="372">
        <v>292428</v>
      </c>
      <c r="F46" s="372">
        <f t="shared" si="5"/>
        <v>0</v>
      </c>
      <c r="G46" s="374"/>
    </row>
    <row r="47" spans="2:7" x14ac:dyDescent="0.2">
      <c r="B47" s="370" t="s">
        <v>64</v>
      </c>
      <c r="C47" s="371" t="s">
        <v>591</v>
      </c>
      <c r="D47" s="372">
        <v>20556</v>
      </c>
      <c r="E47" s="372">
        <v>20556</v>
      </c>
      <c r="F47" s="372">
        <f t="shared" si="5"/>
        <v>0</v>
      </c>
      <c r="G47" s="374"/>
    </row>
    <row r="48" spans="2:7" x14ac:dyDescent="0.2">
      <c r="B48" s="370" t="s">
        <v>18</v>
      </c>
      <c r="C48" s="371" t="s">
        <v>516</v>
      </c>
      <c r="D48" s="372">
        <v>1087</v>
      </c>
      <c r="E48" s="372">
        <v>1087</v>
      </c>
      <c r="F48" s="372">
        <f t="shared" si="5"/>
        <v>0</v>
      </c>
      <c r="G48" s="374"/>
    </row>
    <row r="49" spans="2:7" x14ac:dyDescent="0.2">
      <c r="B49" s="370" t="s">
        <v>62</v>
      </c>
      <c r="C49" s="371" t="s">
        <v>517</v>
      </c>
      <c r="D49" s="372">
        <v>10588</v>
      </c>
      <c r="E49" s="372">
        <v>10588</v>
      </c>
      <c r="F49" s="372">
        <f t="shared" si="5"/>
        <v>0</v>
      </c>
      <c r="G49" s="374">
        <v>357</v>
      </c>
    </row>
    <row r="50" spans="2:7" x14ac:dyDescent="0.2">
      <c r="B50" s="370" t="s">
        <v>65</v>
      </c>
      <c r="C50" s="371" t="s">
        <v>518</v>
      </c>
      <c r="D50" s="372">
        <v>5035</v>
      </c>
      <c r="E50" s="372">
        <v>5035</v>
      </c>
      <c r="F50" s="372">
        <f t="shared" si="5"/>
        <v>0</v>
      </c>
      <c r="G50" s="374"/>
    </row>
    <row r="51" spans="2:7" x14ac:dyDescent="0.2">
      <c r="B51" s="370" t="s">
        <v>221</v>
      </c>
      <c r="C51" s="371" t="s">
        <v>517</v>
      </c>
      <c r="D51" s="372">
        <v>5183</v>
      </c>
      <c r="E51" s="372">
        <v>5182</v>
      </c>
      <c r="F51" s="372">
        <f t="shared" si="5"/>
        <v>-1</v>
      </c>
      <c r="G51" s="374"/>
    </row>
    <row r="52" spans="2:7" x14ac:dyDescent="0.2">
      <c r="B52" s="370" t="s">
        <v>565</v>
      </c>
      <c r="C52" s="371" t="s">
        <v>519</v>
      </c>
      <c r="D52" s="372">
        <v>111</v>
      </c>
      <c r="E52" s="372">
        <v>111</v>
      </c>
      <c r="F52" s="372">
        <f t="shared" si="5"/>
        <v>0</v>
      </c>
      <c r="G52" s="374">
        <v>19.64</v>
      </c>
    </row>
    <row r="53" spans="2:7" x14ac:dyDescent="0.2">
      <c r="B53" s="370" t="s">
        <v>355</v>
      </c>
      <c r="C53" s="371" t="s">
        <v>502</v>
      </c>
      <c r="D53" s="372">
        <v>75867</v>
      </c>
      <c r="E53" s="372">
        <v>75867</v>
      </c>
      <c r="F53" s="372">
        <f t="shared" si="5"/>
        <v>0</v>
      </c>
      <c r="G53" s="374"/>
    </row>
    <row r="54" spans="2:7" ht="16.5" x14ac:dyDescent="0.2">
      <c r="B54" s="376" t="s">
        <v>532</v>
      </c>
      <c r="C54" s="371" t="s">
        <v>502</v>
      </c>
      <c r="D54" s="372"/>
      <c r="E54" s="372"/>
      <c r="F54" s="372">
        <f t="shared" si="5"/>
        <v>0</v>
      </c>
      <c r="G54" s="314"/>
    </row>
    <row r="55" spans="2:7" x14ac:dyDescent="0.2">
      <c r="B55" s="370" t="s">
        <v>356</v>
      </c>
      <c r="C55" s="371" t="s">
        <v>502</v>
      </c>
      <c r="D55" s="372">
        <v>800170</v>
      </c>
      <c r="E55" s="372">
        <v>797566</v>
      </c>
      <c r="F55" s="372">
        <f t="shared" si="5"/>
        <v>-2604</v>
      </c>
      <c r="G55" s="374"/>
    </row>
    <row r="56" spans="2:7" x14ac:dyDescent="0.2">
      <c r="B56" s="370" t="s">
        <v>68</v>
      </c>
      <c r="C56" s="371" t="s">
        <v>502</v>
      </c>
      <c r="D56" s="372">
        <v>0</v>
      </c>
      <c r="E56" s="372">
        <v>0</v>
      </c>
      <c r="F56" s="372">
        <f t="shared" si="5"/>
        <v>0</v>
      </c>
      <c r="G56" s="374"/>
    </row>
    <row r="57" spans="2:7" ht="16.5" x14ac:dyDescent="0.2">
      <c r="B57" s="235" t="s">
        <v>20</v>
      </c>
      <c r="C57" s="239"/>
      <c r="D57" s="240">
        <f>D58+D59+D60+D61+D62</f>
        <v>330904</v>
      </c>
      <c r="E57" s="240">
        <f t="shared" ref="E57:F57" si="6">E58+E59+E60+E61+E62</f>
        <v>330904</v>
      </c>
      <c r="F57" s="240">
        <f t="shared" si="6"/>
        <v>0</v>
      </c>
      <c r="G57" s="249">
        <f>G58+G59+G60+G61+G62</f>
        <v>0</v>
      </c>
    </row>
    <row r="58" spans="2:7" x14ac:dyDescent="0.2">
      <c r="B58" s="370" t="s">
        <v>359</v>
      </c>
      <c r="C58" s="371" t="s">
        <v>502</v>
      </c>
      <c r="D58" s="372">
        <v>27222</v>
      </c>
      <c r="E58" s="372">
        <v>27222</v>
      </c>
      <c r="F58" s="372">
        <f>E58-D58</f>
        <v>0</v>
      </c>
      <c r="G58" s="374"/>
    </row>
    <row r="59" spans="2:7" x14ac:dyDescent="0.2">
      <c r="B59" s="370" t="s">
        <v>566</v>
      </c>
      <c r="C59" s="371" t="s">
        <v>502</v>
      </c>
      <c r="D59" s="372">
        <v>120241</v>
      </c>
      <c r="E59" s="372">
        <v>120241</v>
      </c>
      <c r="F59" s="372">
        <f>E59-D59</f>
        <v>0</v>
      </c>
      <c r="G59" s="374"/>
    </row>
    <row r="60" spans="2:7" x14ac:dyDescent="0.2">
      <c r="B60" s="370" t="s">
        <v>239</v>
      </c>
      <c r="C60" s="371" t="s">
        <v>502</v>
      </c>
      <c r="D60" s="372">
        <v>99778</v>
      </c>
      <c r="E60" s="372">
        <v>99778</v>
      </c>
      <c r="F60" s="372">
        <f>E60-D60</f>
        <v>0</v>
      </c>
      <c r="G60" s="374"/>
    </row>
    <row r="61" spans="2:7" x14ac:dyDescent="0.2">
      <c r="B61" s="370" t="s">
        <v>520</v>
      </c>
      <c r="C61" s="371">
        <v>42.26</v>
      </c>
      <c r="D61" s="372">
        <v>54151</v>
      </c>
      <c r="E61" s="372">
        <v>54151</v>
      </c>
      <c r="F61" s="372">
        <f>E61-D61</f>
        <v>0</v>
      </c>
      <c r="G61" s="374"/>
    </row>
    <row r="62" spans="2:7" x14ac:dyDescent="0.2">
      <c r="B62" s="370" t="s">
        <v>536</v>
      </c>
      <c r="C62" s="371" t="s">
        <v>502</v>
      </c>
      <c r="D62" s="372">
        <v>29512</v>
      </c>
      <c r="E62" s="372">
        <v>29512</v>
      </c>
      <c r="F62" s="372">
        <f>E62-D62</f>
        <v>0</v>
      </c>
      <c r="G62" s="374"/>
    </row>
    <row r="63" spans="2:7" ht="16.5" x14ac:dyDescent="0.2">
      <c r="B63" s="235" t="s">
        <v>27</v>
      </c>
      <c r="C63" s="239"/>
      <c r="D63" s="240">
        <f>D64+D66</f>
        <v>97535</v>
      </c>
      <c r="E63" s="240">
        <f>E64+E66</f>
        <v>97535</v>
      </c>
      <c r="F63" s="240">
        <f>SUM(F64:F66)</f>
        <v>0</v>
      </c>
      <c r="G63" s="249"/>
    </row>
    <row r="64" spans="2:7" x14ac:dyDescent="0.2">
      <c r="B64" s="370" t="s">
        <v>522</v>
      </c>
      <c r="C64" s="371">
        <v>56.78</v>
      </c>
      <c r="D64" s="372">
        <v>77401</v>
      </c>
      <c r="E64" s="372">
        <v>77401</v>
      </c>
      <c r="F64" s="372">
        <f>E64-D64</f>
        <v>0</v>
      </c>
      <c r="G64" s="374"/>
    </row>
    <row r="65" spans="2:7" ht="16.5" x14ac:dyDescent="0.2">
      <c r="B65" s="376" t="s">
        <v>532</v>
      </c>
      <c r="C65" s="371" t="s">
        <v>502</v>
      </c>
      <c r="D65" s="372">
        <v>0</v>
      </c>
      <c r="E65" s="372"/>
      <c r="F65" s="372">
        <f>E65-D65</f>
        <v>0</v>
      </c>
      <c r="G65" s="374"/>
    </row>
    <row r="66" spans="2:7" x14ac:dyDescent="0.2">
      <c r="B66" s="370" t="s">
        <v>523</v>
      </c>
      <c r="C66" s="371" t="s">
        <v>502</v>
      </c>
      <c r="D66" s="372">
        <v>20134</v>
      </c>
      <c r="E66" s="372">
        <v>20134</v>
      </c>
      <c r="F66" s="372">
        <f>E66-D66</f>
        <v>0</v>
      </c>
      <c r="G66" s="374"/>
    </row>
    <row r="67" spans="2:7" ht="16.5" x14ac:dyDescent="0.2">
      <c r="B67" s="235" t="s">
        <v>158</v>
      </c>
      <c r="C67" s="239"/>
      <c r="D67" s="240">
        <v>2049</v>
      </c>
      <c r="E67" s="240">
        <v>2049</v>
      </c>
      <c r="F67" s="240">
        <f>SUM(F68)</f>
        <v>0</v>
      </c>
      <c r="G67" s="249"/>
    </row>
    <row r="68" spans="2:7" ht="16.5" x14ac:dyDescent="0.2">
      <c r="B68" s="370" t="s">
        <v>491</v>
      </c>
      <c r="C68" s="371" t="s">
        <v>502</v>
      </c>
      <c r="D68" s="372">
        <v>2049</v>
      </c>
      <c r="E68" s="372">
        <v>2049</v>
      </c>
      <c r="F68" s="257">
        <f>E68-D68</f>
        <v>0</v>
      </c>
      <c r="G68" s="374"/>
    </row>
    <row r="69" spans="2:7" ht="16.5" x14ac:dyDescent="0.2">
      <c r="B69" s="235" t="s">
        <v>592</v>
      </c>
      <c r="C69" s="239"/>
      <c r="D69" s="240">
        <v>1198996</v>
      </c>
      <c r="E69" s="240">
        <f>E70+E71</f>
        <v>1199141</v>
      </c>
      <c r="F69" s="240">
        <f>F70+F71</f>
        <v>145</v>
      </c>
      <c r="G69" s="249">
        <v>40000</v>
      </c>
    </row>
    <row r="70" spans="2:7" x14ac:dyDescent="0.2">
      <c r="B70" s="370" t="s">
        <v>373</v>
      </c>
      <c r="C70" s="371" t="s">
        <v>502</v>
      </c>
      <c r="D70" s="372">
        <v>890744</v>
      </c>
      <c r="E70" s="258">
        <v>890744</v>
      </c>
      <c r="F70" s="372">
        <f>E70-D70</f>
        <v>0</v>
      </c>
      <c r="G70" s="374"/>
    </row>
    <row r="71" spans="2:7" x14ac:dyDescent="0.2">
      <c r="B71" s="370" t="s">
        <v>492</v>
      </c>
      <c r="C71" s="371" t="s">
        <v>502</v>
      </c>
      <c r="D71" s="372">
        <v>308252</v>
      </c>
      <c r="E71" s="258">
        <v>308397</v>
      </c>
      <c r="F71" s="372">
        <f>E71-D71</f>
        <v>145</v>
      </c>
      <c r="G71" s="374">
        <v>40000</v>
      </c>
    </row>
    <row r="72" spans="2:7" ht="16.5" x14ac:dyDescent="0.2">
      <c r="B72" s="235" t="s">
        <v>160</v>
      </c>
      <c r="C72" s="239"/>
      <c r="D72" s="240">
        <v>12414</v>
      </c>
      <c r="E72" s="237">
        <v>12414</v>
      </c>
      <c r="F72" s="240">
        <f>SUM(F73:F74)</f>
        <v>0</v>
      </c>
      <c r="G72" s="249"/>
    </row>
    <row r="73" spans="2:7" x14ac:dyDescent="0.2">
      <c r="B73" s="370" t="s">
        <v>375</v>
      </c>
      <c r="C73" s="371" t="s">
        <v>524</v>
      </c>
      <c r="D73" s="372">
        <v>9620</v>
      </c>
      <c r="E73" s="372">
        <v>9620</v>
      </c>
      <c r="F73" s="372">
        <f>E73-D73</f>
        <v>0</v>
      </c>
      <c r="G73" s="374"/>
    </row>
    <row r="74" spans="2:7" x14ac:dyDescent="0.2">
      <c r="B74" s="370" t="s">
        <v>253</v>
      </c>
      <c r="C74" s="371" t="s">
        <v>502</v>
      </c>
      <c r="D74" s="372">
        <v>2794</v>
      </c>
      <c r="E74" s="372">
        <v>2794</v>
      </c>
      <c r="F74" s="372">
        <f>E74-D74</f>
        <v>0</v>
      </c>
      <c r="G74" s="374"/>
    </row>
    <row r="75" spans="2:7" ht="16.5" x14ac:dyDescent="0.2">
      <c r="B75" s="235" t="s">
        <v>493</v>
      </c>
      <c r="C75" s="239"/>
      <c r="D75" s="240">
        <v>7024</v>
      </c>
      <c r="E75" s="240">
        <v>8115</v>
      </c>
      <c r="F75" s="240">
        <f>SUM(F76:F76)</f>
        <v>1091</v>
      </c>
      <c r="G75" s="249"/>
    </row>
    <row r="76" spans="2:7" x14ac:dyDescent="0.2">
      <c r="B76" s="370" t="s">
        <v>593</v>
      </c>
      <c r="C76" s="371" t="s">
        <v>502</v>
      </c>
      <c r="D76" s="372">
        <v>7024</v>
      </c>
      <c r="E76" s="372">
        <v>8115</v>
      </c>
      <c r="F76" s="372">
        <f>E76-D76</f>
        <v>1091</v>
      </c>
      <c r="G76" s="374"/>
    </row>
    <row r="77" spans="2:7" ht="16.5" x14ac:dyDescent="0.2">
      <c r="B77" s="395" t="s">
        <v>594</v>
      </c>
      <c r="C77" s="396"/>
      <c r="D77" s="240">
        <f>D78</f>
        <v>1700000</v>
      </c>
      <c r="E77" s="240">
        <f>E78</f>
        <v>1700000</v>
      </c>
      <c r="F77" s="397">
        <f>E77-D77</f>
        <v>0</v>
      </c>
      <c r="G77" s="398">
        <v>20300</v>
      </c>
    </row>
    <row r="78" spans="2:7" x14ac:dyDescent="0.2">
      <c r="B78" s="381" t="s">
        <v>595</v>
      </c>
      <c r="C78" s="371" t="s">
        <v>502</v>
      </c>
      <c r="D78" s="372">
        <v>1700000</v>
      </c>
      <c r="E78" s="372">
        <v>1700000</v>
      </c>
      <c r="F78" s="372">
        <f>E78-D78</f>
        <v>0</v>
      </c>
      <c r="G78" s="374">
        <v>20300</v>
      </c>
    </row>
    <row r="79" spans="2:7" ht="16.5" x14ac:dyDescent="0.2">
      <c r="B79" s="235" t="s">
        <v>4</v>
      </c>
      <c r="C79" s="239"/>
      <c r="D79" s="240">
        <v>543995</v>
      </c>
      <c r="E79" s="240">
        <v>547560</v>
      </c>
      <c r="F79" s="240">
        <f>SUM(F80:F91)</f>
        <v>3605</v>
      </c>
      <c r="G79" s="249">
        <v>45265</v>
      </c>
    </row>
    <row r="80" spans="2:7" x14ac:dyDescent="0.2">
      <c r="B80" s="370" t="s">
        <v>527</v>
      </c>
      <c r="C80" s="371" t="s">
        <v>502</v>
      </c>
      <c r="D80" s="372">
        <v>180000</v>
      </c>
      <c r="E80" s="372">
        <v>180000</v>
      </c>
      <c r="F80" s="372">
        <f t="shared" ref="F80:F86" si="7">E80-D80</f>
        <v>0</v>
      </c>
      <c r="G80" s="374">
        <v>8000</v>
      </c>
    </row>
    <row r="81" spans="2:7" x14ac:dyDescent="0.2">
      <c r="B81" s="370" t="s">
        <v>496</v>
      </c>
      <c r="C81" s="371" t="s">
        <v>502</v>
      </c>
      <c r="D81" s="372">
        <v>1660</v>
      </c>
      <c r="E81" s="372">
        <v>1660</v>
      </c>
      <c r="F81" s="372">
        <f t="shared" si="7"/>
        <v>0</v>
      </c>
      <c r="G81" s="374">
        <v>1265</v>
      </c>
    </row>
    <row r="82" spans="2:7" x14ac:dyDescent="0.2">
      <c r="B82" s="370" t="s">
        <v>383</v>
      </c>
      <c r="C82" s="371" t="s">
        <v>502</v>
      </c>
      <c r="D82" s="372">
        <v>100000</v>
      </c>
      <c r="E82" s="372">
        <v>100000</v>
      </c>
      <c r="F82" s="372">
        <f t="shared" si="7"/>
        <v>0</v>
      </c>
      <c r="G82" s="374">
        <v>250</v>
      </c>
    </row>
    <row r="83" spans="2:7" x14ac:dyDescent="0.2">
      <c r="B83" s="370" t="s">
        <v>497</v>
      </c>
      <c r="C83" s="371" t="s">
        <v>502</v>
      </c>
      <c r="D83" s="372">
        <v>235000</v>
      </c>
      <c r="E83" s="372">
        <v>235000</v>
      </c>
      <c r="F83" s="372">
        <f t="shared" si="7"/>
        <v>0</v>
      </c>
      <c r="G83" s="374">
        <v>35750</v>
      </c>
    </row>
    <row r="84" spans="2:7" x14ac:dyDescent="0.2">
      <c r="B84" s="370" t="s">
        <v>388</v>
      </c>
      <c r="C84" s="371" t="s">
        <v>502</v>
      </c>
      <c r="D84" s="372">
        <v>16395</v>
      </c>
      <c r="E84" s="372">
        <v>20000</v>
      </c>
      <c r="F84" s="372">
        <f t="shared" si="7"/>
        <v>3605</v>
      </c>
      <c r="G84" s="374"/>
    </row>
    <row r="85" spans="2:7" x14ac:dyDescent="0.2">
      <c r="B85" s="370" t="s">
        <v>466</v>
      </c>
      <c r="C85" s="371" t="s">
        <v>502</v>
      </c>
      <c r="D85" s="372">
        <v>10900</v>
      </c>
      <c r="E85" s="372">
        <v>10900</v>
      </c>
      <c r="F85" s="372">
        <f t="shared" si="7"/>
        <v>0</v>
      </c>
      <c r="G85" s="374"/>
    </row>
    <row r="86" spans="2:7" ht="16.5" x14ac:dyDescent="0.2">
      <c r="B86" s="235" t="s">
        <v>596</v>
      </c>
      <c r="C86" s="239"/>
      <c r="D86" s="240">
        <v>0</v>
      </c>
      <c r="E86" s="240"/>
      <c r="F86" s="397">
        <f t="shared" si="7"/>
        <v>0</v>
      </c>
      <c r="G86" s="260">
        <f>G87+G88+G89+G90</f>
        <v>615960</v>
      </c>
    </row>
    <row r="87" spans="2:7" x14ac:dyDescent="0.2">
      <c r="B87" s="370" t="s">
        <v>467</v>
      </c>
      <c r="C87" s="371" t="s">
        <v>502</v>
      </c>
      <c r="D87" s="372"/>
      <c r="E87" s="375"/>
      <c r="F87" s="372"/>
      <c r="G87" s="374">
        <v>216241</v>
      </c>
    </row>
    <row r="88" spans="2:7" x14ac:dyDescent="0.2">
      <c r="B88" s="370" t="s">
        <v>468</v>
      </c>
      <c r="C88" s="371" t="s">
        <v>514</v>
      </c>
      <c r="D88" s="372"/>
      <c r="E88" s="372"/>
      <c r="F88" s="372"/>
      <c r="G88" s="374">
        <v>161903</v>
      </c>
    </row>
    <row r="89" spans="2:7" x14ac:dyDescent="0.2">
      <c r="B89" s="370" t="s">
        <v>538</v>
      </c>
      <c r="C89" s="371" t="s">
        <v>514</v>
      </c>
      <c r="D89" s="372"/>
      <c r="E89" s="372"/>
      <c r="F89" s="372"/>
      <c r="G89" s="374">
        <v>67816</v>
      </c>
    </row>
    <row r="90" spans="2:7" ht="16.5" x14ac:dyDescent="0.2">
      <c r="B90" s="382" t="s">
        <v>597</v>
      </c>
      <c r="C90" s="383"/>
      <c r="D90" s="384"/>
      <c r="E90" s="384"/>
      <c r="F90" s="384"/>
      <c r="G90" s="374">
        <v>170000</v>
      </c>
    </row>
    <row r="91" spans="2:7" ht="13.5" thickBot="1" x14ac:dyDescent="0.25">
      <c r="B91" s="385" t="s">
        <v>470</v>
      </c>
      <c r="C91" s="386" t="s">
        <v>514</v>
      </c>
      <c r="D91" s="387"/>
      <c r="E91" s="387"/>
      <c r="F91" s="388"/>
      <c r="G91" s="389"/>
    </row>
    <row r="92" spans="2:7" ht="18" thickTop="1" thickBot="1" x14ac:dyDescent="0.25">
      <c r="B92" s="390" t="s">
        <v>498</v>
      </c>
      <c r="C92" s="391"/>
      <c r="D92" s="392">
        <f>D86+D79+D77+D75+D72+D69+D67+D63+D57+D40+D33+D20+D18+D6+D4+D2</f>
        <v>15527763</v>
      </c>
      <c r="E92" s="392">
        <f>E86+E79+E77+E75+E72+E69+E67+E63+E57+E40+E33+E20+E18+E6+E4+E2</f>
        <v>15811615.18</v>
      </c>
      <c r="F92" s="392">
        <f>F86+F79+F77+F75+F72+F69+F67+F63+F57+F40+F33+F20+F18+F6+F4+F2</f>
        <v>283892.18</v>
      </c>
      <c r="G92" s="393">
        <f>G86+G79+G77+G75+G72+G69+G67+G63+G57+G40+G33+G20+G18+G6+G4+G2</f>
        <v>726752.64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19</vt:i4>
      </vt:variant>
    </vt:vector>
  </HeadingPairs>
  <TitlesOfParts>
    <vt:vector size="19" baseType="lpstr">
      <vt:lpstr>2006</vt:lpstr>
      <vt:lpstr>2007-2008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Vlado Tvardzik</dc:creator>
  <cp:lastModifiedBy>Tvardzik Vladimir</cp:lastModifiedBy>
  <cp:lastPrinted>2007-04-02T08:38:45Z</cp:lastPrinted>
  <dcterms:created xsi:type="dcterms:W3CDTF">2007-04-02T07:32:53Z</dcterms:created>
  <dcterms:modified xsi:type="dcterms:W3CDTF">2026-03-26T08:33:52Z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c805978-f532-4a1a-b9e1-4e19c2c6466f_Enabled">
    <vt:lpwstr>true</vt:lpwstr>
  </property>
  <property fmtid="{D5CDD505-2E9C-101B-9397-08002B2CF9AE}" pid="3" name="MSIP_Label_4c805978-f532-4a1a-b9e1-4e19c2c6466f_SetDate">
    <vt:lpwstr>2026-03-26T08:26:00Z</vt:lpwstr>
  </property>
  <property fmtid="{D5CDD505-2E9C-101B-9397-08002B2CF9AE}" pid="4" name="MSIP_Label_4c805978-f532-4a1a-b9e1-4e19c2c6466f_Method">
    <vt:lpwstr>Standard</vt:lpwstr>
  </property>
  <property fmtid="{D5CDD505-2E9C-101B-9397-08002B2CF9AE}" pid="5" name="MSIP_Label_4c805978-f532-4a1a-b9e1-4e19c2c6466f_Name">
    <vt:lpwstr>Internal</vt:lpwstr>
  </property>
  <property fmtid="{D5CDD505-2E9C-101B-9397-08002B2CF9AE}" pid="6" name="MSIP_Label_4c805978-f532-4a1a-b9e1-4e19c2c6466f_SiteId">
    <vt:lpwstr>579df390-dbff-49fd-8f10-624670566482</vt:lpwstr>
  </property>
  <property fmtid="{D5CDD505-2E9C-101B-9397-08002B2CF9AE}" pid="7" name="MSIP_Label_4c805978-f532-4a1a-b9e1-4e19c2c6466f_ActionId">
    <vt:lpwstr>93aa2ee7-4a99-4409-9a4a-75bdd9639d03</vt:lpwstr>
  </property>
  <property fmtid="{D5CDD505-2E9C-101B-9397-08002B2CF9AE}" pid="8" name="MSIP_Label_4c805978-f532-4a1a-b9e1-4e19c2c6466f_ContentBits">
    <vt:lpwstr>2</vt:lpwstr>
  </property>
  <property fmtid="{D5CDD505-2E9C-101B-9397-08002B2CF9AE}" pid="9" name="MSIP_Label_4c805978-f532-4a1a-b9e1-4e19c2c6466f_Tag">
    <vt:lpwstr>10, 3, 0, 1</vt:lpwstr>
  </property>
</Properties>
</file>