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5_VUC\RO_VUC_bez ZZ\4Q2025\rozklik\"/>
    </mc:Choice>
  </mc:AlternateContent>
  <xr:revisionPtr revIDLastSave="0" documentId="13_ncr:1_{F3937EF6-7B1A-4B96-86EC-BB47633E53F9}" xr6:coauthVersionLast="47" xr6:coauthVersionMax="47" xr10:uidLastSave="{00000000-0000-0000-0000-000000000000}"/>
  <bookViews>
    <workbookView xWindow="14295" yWindow="0" windowWidth="14610" windowHeight="17385" xr2:uid="{00000000-000D-0000-FFFF-FFFF00000000}"/>
  </bookViews>
  <sheets>
    <sheet name="Analysis 4 - FIN5-04 ESA Vše..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0" i="1" l="1"/>
  <c r="E70" i="1"/>
  <c r="E77" i="1" s="1"/>
  <c r="F70" i="1"/>
  <c r="C70" i="1"/>
  <c r="D68" i="1"/>
  <c r="E68" i="1"/>
  <c r="E75" i="1" s="1"/>
  <c r="F68" i="1"/>
  <c r="C68" i="1"/>
  <c r="C75" i="1" s="1"/>
  <c r="G7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G6" i="1"/>
  <c r="H6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H5" i="1"/>
  <c r="G5" i="1"/>
  <c r="E76" i="1"/>
  <c r="C76" i="1"/>
  <c r="C77" i="1"/>
  <c r="E74" i="1"/>
  <c r="C74" i="1"/>
  <c r="E71" i="1"/>
  <c r="E59" i="1"/>
  <c r="D59" i="1"/>
  <c r="F59" i="1"/>
  <c r="C59" i="1"/>
  <c r="E50" i="1"/>
  <c r="D50" i="1"/>
  <c r="F50" i="1"/>
  <c r="C50" i="1"/>
  <c r="E41" i="1"/>
  <c r="D41" i="1"/>
  <c r="F41" i="1"/>
  <c r="C41" i="1"/>
  <c r="E37" i="1"/>
  <c r="D37" i="1"/>
  <c r="F37" i="1"/>
  <c r="C37" i="1"/>
  <c r="E28" i="1"/>
  <c r="D28" i="1"/>
  <c r="F28" i="1"/>
  <c r="C28" i="1"/>
  <c r="E19" i="1"/>
  <c r="D19" i="1"/>
  <c r="F19" i="1"/>
  <c r="C19" i="1"/>
  <c r="E13" i="1"/>
  <c r="D13" i="1"/>
  <c r="F13" i="1"/>
  <c r="F67" i="1" s="1"/>
  <c r="C13" i="1"/>
  <c r="D67" i="1" l="1"/>
  <c r="E67" i="1"/>
  <c r="F72" i="1"/>
  <c r="D72" i="1"/>
  <c r="E72" i="1"/>
  <c r="C67" i="1"/>
  <c r="D69" i="1"/>
  <c r="D71" i="1" s="1"/>
  <c r="F69" i="1"/>
  <c r="F71" i="1" s="1"/>
  <c r="C69" i="1"/>
  <c r="C72" i="1"/>
  <c r="E69" i="1"/>
  <c r="C71" i="1" l="1"/>
</calcChain>
</file>

<file path=xl/sharedStrings.xml><?xml version="1.0" encoding="utf-8"?>
<sst xmlns="http://schemas.openxmlformats.org/spreadsheetml/2006/main" count="132" uniqueCount="47">
  <si>
    <t>Filter na pozadí:</t>
  </si>
  <si>
    <t/>
  </si>
  <si>
    <t>Ukazovatele</t>
  </si>
  <si>
    <t>Symbol dlhového nást</t>
  </si>
  <si>
    <t>Kapitola</t>
  </si>
  <si>
    <t>Nesplatená menovitá hodnota k</t>
  </si>
  <si>
    <t>z toho: zahr. veritelia NMH</t>
  </si>
  <si>
    <t>Úroky</t>
  </si>
  <si>
    <t>z toho: zahraniční veritelia úrok</t>
  </si>
  <si>
    <t>BU</t>
  </si>
  <si>
    <t>Bratislavský samospr</t>
  </si>
  <si>
    <t>Trnavský samosprávny</t>
  </si>
  <si>
    <t>Trenčiansky samosprá</t>
  </si>
  <si>
    <t>Nitriansky samospráv</t>
  </si>
  <si>
    <t>Žilinský samosprávny</t>
  </si>
  <si>
    <t>Banskobystrický samo</t>
  </si>
  <si>
    <t>Prešovský samosprávn</t>
  </si>
  <si>
    <t>Košický samosprávny</t>
  </si>
  <si>
    <t>DU</t>
  </si>
  <si>
    <t>DZOS</t>
  </si>
  <si>
    <t>ENVF</t>
  </si>
  <si>
    <t>EPC</t>
  </si>
  <si>
    <t>EPCO</t>
  </si>
  <si>
    <t>KZOS</t>
  </si>
  <si>
    <t>NFV</t>
  </si>
  <si>
    <t>SFRB</t>
  </si>
  <si>
    <t>VZ</t>
  </si>
  <si>
    <t>ZAB</t>
  </si>
  <si>
    <t>SPOLU BU</t>
  </si>
  <si>
    <t>Spolu DZOS</t>
  </si>
  <si>
    <t>SPOLU KZOS</t>
  </si>
  <si>
    <t>SPOLU NFV</t>
  </si>
  <si>
    <t>SPOLU SFRB</t>
  </si>
  <si>
    <t>SPOLU VZ</t>
  </si>
  <si>
    <t>SPOLU ZAB</t>
  </si>
  <si>
    <t>F4 bez DZOS</t>
  </si>
  <si>
    <t>F4 s DZOS</t>
  </si>
  <si>
    <t>rozdiel F4</t>
  </si>
  <si>
    <t>rozdiel F8</t>
  </si>
  <si>
    <t>F4 bez DZOS istina + urok</t>
  </si>
  <si>
    <t>F8 s DZOS istina + urok</t>
  </si>
  <si>
    <t>F4 s DZOS istina + urok</t>
  </si>
  <si>
    <t>F8 bez DZOS istina + urok</t>
  </si>
  <si>
    <t>istina + úrok</t>
  </si>
  <si>
    <t>zahr. Istina + úrok</t>
  </si>
  <si>
    <t>F8 s DZOS, bez EPC</t>
  </si>
  <si>
    <t>F8 bez DZOS, bez  EPC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</si>
</sst>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6" x14ac:knownFonts="1">
    <font>
      <sz val="11"/>
      <color indexed="8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indexed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indexed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3" borderId="0" xfId="0" applyFill="1" applyAlignment="1">
      <alignment horizontal="lef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4" xfId="0" applyNumberFormat="1" applyFill="1" applyBorder="1" applyAlignment="1">
      <alignment horizontal="right" vertical="top"/>
    </xf>
    <xf numFmtId="0" fontId="0" fillId="4" borderId="6" xfId="0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164" fontId="0" fillId="4" borderId="3" xfId="0" applyNumberFormat="1" applyFill="1" applyBorder="1" applyAlignment="1">
      <alignment horizontal="right" vertical="top"/>
    </xf>
    <xf numFmtId="164" fontId="0" fillId="4" borderId="5" xfId="0" applyNumberFormat="1" applyFill="1" applyBorder="1" applyAlignment="1">
      <alignment horizontal="right" vertical="top"/>
    </xf>
    <xf numFmtId="0" fontId="0" fillId="4" borderId="0" xfId="0" applyFill="1" applyAlignment="1">
      <alignment horizontal="lef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4" xfId="0" applyNumberFormat="1" applyFill="1" applyBorder="1" applyAlignment="1">
      <alignment horizontal="right" vertical="top"/>
    </xf>
    <xf numFmtId="164" fontId="3" fillId="2" borderId="1" xfId="0" applyNumberFormat="1" applyFont="1" applyFill="1" applyBorder="1" applyAlignment="1">
      <alignment horizontal="right" vertical="top"/>
    </xf>
    <xf numFmtId="0" fontId="0" fillId="5" borderId="6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164" fontId="0" fillId="5" borderId="1" xfId="0" applyNumberFormat="1" applyFill="1" applyBorder="1" applyAlignment="1">
      <alignment horizontal="right" vertical="top"/>
    </xf>
    <xf numFmtId="164" fontId="0" fillId="5" borderId="4" xfId="0" applyNumberFormat="1" applyFill="1" applyBorder="1" applyAlignment="1">
      <alignment horizontal="right" vertical="top"/>
    </xf>
    <xf numFmtId="0" fontId="3" fillId="0" borderId="6" xfId="0" applyFont="1" applyBorder="1" applyAlignment="1">
      <alignment horizontal="left" vertical="top"/>
    </xf>
    <xf numFmtId="0" fontId="4" fillId="5" borderId="6" xfId="0" applyFont="1" applyFill="1" applyBorder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164" fontId="3" fillId="5" borderId="1" xfId="0" applyNumberFormat="1" applyFont="1" applyFill="1" applyBorder="1" applyAlignment="1">
      <alignment horizontal="right" vertical="top"/>
    </xf>
    <xf numFmtId="0" fontId="2" fillId="0" borderId="0" xfId="0" applyFont="1"/>
    <xf numFmtId="0" fontId="0" fillId="6" borderId="6" xfId="0" applyFill="1" applyBorder="1" applyAlignment="1">
      <alignment horizontal="left" vertical="top"/>
    </xf>
    <xf numFmtId="0" fontId="0" fillId="6" borderId="0" xfId="0" applyFill="1" applyAlignment="1">
      <alignment horizontal="left" vertical="top"/>
    </xf>
    <xf numFmtId="164" fontId="0" fillId="6" borderId="1" xfId="0" applyNumberFormat="1" applyFill="1" applyBorder="1" applyAlignment="1">
      <alignment horizontal="right" vertical="top"/>
    </xf>
    <xf numFmtId="164" fontId="0" fillId="6" borderId="4" xfId="0" applyNumberFormat="1" applyFill="1" applyBorder="1" applyAlignment="1">
      <alignment horizontal="right" vertical="top"/>
    </xf>
    <xf numFmtId="0" fontId="3" fillId="6" borderId="6" xfId="0" applyFont="1" applyFill="1" applyBorder="1" applyAlignment="1">
      <alignment horizontal="left" vertical="top"/>
    </xf>
    <xf numFmtId="164" fontId="3" fillId="6" borderId="1" xfId="0" applyNumberFormat="1" applyFont="1" applyFill="1" applyBorder="1" applyAlignment="1">
      <alignment horizontal="right" vertical="top"/>
    </xf>
    <xf numFmtId="0" fontId="0" fillId="7" borderId="6" xfId="0" applyFill="1" applyBorder="1" applyAlignment="1">
      <alignment horizontal="left" vertical="top"/>
    </xf>
    <xf numFmtId="0" fontId="0" fillId="7" borderId="0" xfId="0" applyFill="1" applyAlignment="1">
      <alignment horizontal="left" vertical="top"/>
    </xf>
    <xf numFmtId="164" fontId="0" fillId="7" borderId="1" xfId="0" applyNumberFormat="1" applyFill="1" applyBorder="1" applyAlignment="1">
      <alignment horizontal="right" vertical="top"/>
    </xf>
    <xf numFmtId="164" fontId="0" fillId="7" borderId="4" xfId="0" applyNumberFormat="1" applyFill="1" applyBorder="1" applyAlignment="1">
      <alignment horizontal="right" vertical="top"/>
    </xf>
    <xf numFmtId="0" fontId="3" fillId="7" borderId="6" xfId="0" applyFont="1" applyFill="1" applyBorder="1" applyAlignment="1">
      <alignment horizontal="left" vertical="top"/>
    </xf>
    <xf numFmtId="164" fontId="3" fillId="7" borderId="1" xfId="0" applyNumberFormat="1" applyFont="1" applyFill="1" applyBorder="1" applyAlignment="1">
      <alignment horizontal="right" vertical="top"/>
    </xf>
    <xf numFmtId="0" fontId="0" fillId="3" borderId="6" xfId="0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164" fontId="3" fillId="3" borderId="1" xfId="0" applyNumberFormat="1" applyFont="1" applyFill="1" applyBorder="1" applyAlignment="1">
      <alignment horizontal="right" vertical="top"/>
    </xf>
    <xf numFmtId="0" fontId="0" fillId="8" borderId="6" xfId="0" applyFill="1" applyBorder="1" applyAlignment="1">
      <alignment horizontal="left" vertical="top"/>
    </xf>
    <xf numFmtId="0" fontId="0" fillId="8" borderId="0" xfId="0" applyFill="1" applyAlignment="1">
      <alignment horizontal="left" vertical="top"/>
    </xf>
    <xf numFmtId="164" fontId="0" fillId="8" borderId="1" xfId="0" applyNumberFormat="1" applyFill="1" applyBorder="1" applyAlignment="1">
      <alignment horizontal="right" vertical="top"/>
    </xf>
    <xf numFmtId="164" fontId="0" fillId="8" borderId="4" xfId="0" applyNumberFormat="1" applyFill="1" applyBorder="1" applyAlignment="1">
      <alignment horizontal="right" vertical="top"/>
    </xf>
    <xf numFmtId="0" fontId="3" fillId="8" borderId="6" xfId="0" applyFont="1" applyFill="1" applyBorder="1" applyAlignment="1">
      <alignment horizontal="left" vertical="top"/>
    </xf>
    <xf numFmtId="164" fontId="3" fillId="8" borderId="1" xfId="0" applyNumberFormat="1" applyFont="1" applyFill="1" applyBorder="1" applyAlignment="1">
      <alignment horizontal="right" vertical="top"/>
    </xf>
    <xf numFmtId="0" fontId="0" fillId="9" borderId="6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164" fontId="0" fillId="9" borderId="1" xfId="0" applyNumberFormat="1" applyFill="1" applyBorder="1" applyAlignment="1">
      <alignment horizontal="right" vertical="top"/>
    </xf>
    <xf numFmtId="164" fontId="0" fillId="9" borderId="4" xfId="0" applyNumberFormat="1" applyFill="1" applyBorder="1" applyAlignment="1">
      <alignment horizontal="right" vertical="top"/>
    </xf>
    <xf numFmtId="0" fontId="3" fillId="9" borderId="0" xfId="0" applyFont="1" applyFill="1"/>
    <xf numFmtId="0" fontId="0" fillId="9" borderId="0" xfId="0" applyFill="1"/>
    <xf numFmtId="164" fontId="3" fillId="9" borderId="0" xfId="0" applyNumberFormat="1" applyFont="1" applyFill="1"/>
    <xf numFmtId="0" fontId="0" fillId="0" borderId="6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164" fontId="0" fillId="0" borderId="1" xfId="0" applyNumberFormat="1" applyFill="1" applyBorder="1" applyAlignment="1">
      <alignment horizontal="right" vertical="top"/>
    </xf>
    <xf numFmtId="164" fontId="0" fillId="0" borderId="4" xfId="0" applyNumberFormat="1" applyFill="1" applyBorder="1" applyAlignment="1">
      <alignment horizontal="right" vertical="top"/>
    </xf>
    <xf numFmtId="0" fontId="0" fillId="0" borderId="0" xfId="0" applyFill="1"/>
    <xf numFmtId="0" fontId="0" fillId="4" borderId="0" xfId="0" applyFill="1"/>
    <xf numFmtId="0" fontId="0" fillId="5" borderId="0" xfId="0" applyFill="1"/>
    <xf numFmtId="4" fontId="0" fillId="5" borderId="0" xfId="0" applyNumberFormat="1" applyFill="1"/>
    <xf numFmtId="4" fontId="0" fillId="4" borderId="0" xfId="0" applyNumberFormat="1" applyFill="1"/>
    <xf numFmtId="4" fontId="0" fillId="0" borderId="0" xfId="0" applyNumberFormat="1"/>
    <xf numFmtId="0" fontId="5" fillId="0" borderId="0" xfId="0" applyFont="1"/>
    <xf numFmtId="4" fontId="5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4" fillId="0" borderId="0" xfId="0" applyNumberFormat="1" applyFont="1"/>
    <xf numFmtId="0" fontId="5" fillId="0" borderId="0" xfId="0" applyFont="1" applyAlignment="1">
      <alignment horizontal="center" vertical="center" wrapText="1"/>
    </xf>
    <xf numFmtId="4" fontId="2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"/>
  <sheetViews>
    <sheetView tabSelected="1" topLeftCell="A37" zoomScale="85" zoomScaleNormal="85" workbookViewId="0">
      <selection activeCell="C75" sqref="C75:E75"/>
    </sheetView>
  </sheetViews>
  <sheetFormatPr defaultColWidth="13.7109375" defaultRowHeight="15" x14ac:dyDescent="0.25"/>
  <cols>
    <col min="1" max="1" width="12.7109375" customWidth="1"/>
    <col min="2" max="2" width="24" customWidth="1"/>
    <col min="3" max="3" width="18.7109375" bestFit="1" customWidth="1"/>
    <col min="4" max="4" width="14.28515625" bestFit="1" customWidth="1"/>
    <col min="5" max="5" width="19.140625" customWidth="1"/>
    <col min="6" max="6" width="16.42578125" customWidth="1"/>
  </cols>
  <sheetData>
    <row r="1" spans="1:8" x14ac:dyDescent="0.25">
      <c r="A1" s="3" t="s">
        <v>0</v>
      </c>
      <c r="B1" s="3" t="s">
        <v>1</v>
      </c>
    </row>
    <row r="3" spans="1:8" x14ac:dyDescent="0.25">
      <c r="C3" s="3" t="s">
        <v>2</v>
      </c>
    </row>
    <row r="4" spans="1:8" s="72" customFormat="1" ht="45.75" thickBot="1" x14ac:dyDescent="0.3">
      <c r="A4" s="69" t="s">
        <v>3</v>
      </c>
      <c r="B4" s="69" t="s">
        <v>4</v>
      </c>
      <c r="C4" s="70" t="s">
        <v>5</v>
      </c>
      <c r="D4" s="70" t="s">
        <v>7</v>
      </c>
      <c r="E4" s="70" t="s">
        <v>6</v>
      </c>
      <c r="F4" s="71" t="s">
        <v>8</v>
      </c>
      <c r="G4" s="74" t="s">
        <v>43</v>
      </c>
      <c r="H4" s="74" t="s">
        <v>44</v>
      </c>
    </row>
    <row r="5" spans="1:8" ht="15.75" thickBot="1" x14ac:dyDescent="0.3">
      <c r="A5" s="12" t="s">
        <v>9</v>
      </c>
      <c r="B5" s="13" t="s">
        <v>10</v>
      </c>
      <c r="C5" s="14">
        <v>67249321.359999999</v>
      </c>
      <c r="D5" s="14">
        <v>0</v>
      </c>
      <c r="E5" s="14">
        <v>46954831.869999997</v>
      </c>
      <c r="F5" s="15">
        <v>0</v>
      </c>
      <c r="G5" s="66">
        <f>C5+D5</f>
        <v>67249321.359999999</v>
      </c>
      <c r="H5" s="66">
        <f>E5+F5</f>
        <v>46954831.869999997</v>
      </c>
    </row>
    <row r="6" spans="1:8" ht="15.75" thickBot="1" x14ac:dyDescent="0.3">
      <c r="A6" s="12" t="s">
        <v>9</v>
      </c>
      <c r="B6" s="16" t="s">
        <v>11</v>
      </c>
      <c r="C6" s="17">
        <v>49790290.670000002</v>
      </c>
      <c r="D6" s="17">
        <v>0</v>
      </c>
      <c r="E6" s="17">
        <v>43291666.670000002</v>
      </c>
      <c r="F6" s="18">
        <v>0</v>
      </c>
      <c r="G6" s="66">
        <f t="shared" ref="G6:G13" si="0">C6+D6</f>
        <v>49790290.670000002</v>
      </c>
      <c r="H6" s="66">
        <f t="shared" ref="H6:H13" si="1">E6+F6</f>
        <v>43291666.670000002</v>
      </c>
    </row>
    <row r="7" spans="1:8" ht="15.75" thickBot="1" x14ac:dyDescent="0.3">
      <c r="A7" s="12" t="s">
        <v>9</v>
      </c>
      <c r="B7" s="16" t="s">
        <v>12</v>
      </c>
      <c r="C7" s="17">
        <v>55349301.399999999</v>
      </c>
      <c r="D7" s="17">
        <v>241947.15</v>
      </c>
      <c r="E7" s="17">
        <v>26914840.010000002</v>
      </c>
      <c r="F7" s="18">
        <v>238463.93</v>
      </c>
      <c r="G7" s="66">
        <f t="shared" si="0"/>
        <v>55591248.549999997</v>
      </c>
      <c r="H7" s="66">
        <f t="shared" si="1"/>
        <v>27153303.940000001</v>
      </c>
    </row>
    <row r="8" spans="1:8" ht="15.75" thickBot="1" x14ac:dyDescent="0.3">
      <c r="A8" s="12" t="s">
        <v>9</v>
      </c>
      <c r="B8" s="16" t="s">
        <v>13</v>
      </c>
      <c r="C8" s="17">
        <v>9363882.5899999999</v>
      </c>
      <c r="D8" s="17">
        <v>7768.72</v>
      </c>
      <c r="E8" s="17">
        <v>0</v>
      </c>
      <c r="F8" s="18">
        <v>0</v>
      </c>
      <c r="G8" s="66">
        <f t="shared" si="0"/>
        <v>9371651.3100000005</v>
      </c>
      <c r="H8" s="66">
        <f t="shared" si="1"/>
        <v>0</v>
      </c>
    </row>
    <row r="9" spans="1:8" ht="15.75" thickBot="1" x14ac:dyDescent="0.3">
      <c r="A9" s="12" t="s">
        <v>9</v>
      </c>
      <c r="B9" s="16" t="s">
        <v>14</v>
      </c>
      <c r="C9" s="17">
        <v>51569481.240000002</v>
      </c>
      <c r="D9" s="17">
        <v>0</v>
      </c>
      <c r="E9" s="17">
        <v>27699519.239999998</v>
      </c>
      <c r="F9" s="18">
        <v>0</v>
      </c>
      <c r="G9" s="66">
        <f t="shared" si="0"/>
        <v>51569481.240000002</v>
      </c>
      <c r="H9" s="66">
        <f t="shared" si="1"/>
        <v>27699519.239999998</v>
      </c>
    </row>
    <row r="10" spans="1:8" ht="15.75" thickBot="1" x14ac:dyDescent="0.3">
      <c r="A10" s="12" t="s">
        <v>9</v>
      </c>
      <c r="B10" s="16" t="s">
        <v>15</v>
      </c>
      <c r="C10" s="17">
        <v>59583228</v>
      </c>
      <c r="D10" s="17">
        <v>34192.18</v>
      </c>
      <c r="E10" s="17">
        <v>0</v>
      </c>
      <c r="F10" s="18">
        <v>0</v>
      </c>
      <c r="G10" s="66">
        <f t="shared" si="0"/>
        <v>59617420.18</v>
      </c>
      <c r="H10" s="66">
        <f t="shared" si="1"/>
        <v>0</v>
      </c>
    </row>
    <row r="11" spans="1:8" ht="15.75" thickBot="1" x14ac:dyDescent="0.3">
      <c r="A11" s="12" t="s">
        <v>9</v>
      </c>
      <c r="B11" s="16" t="s">
        <v>16</v>
      </c>
      <c r="C11" s="17">
        <v>101274076.25</v>
      </c>
      <c r="D11" s="17">
        <v>0</v>
      </c>
      <c r="E11" s="17">
        <v>71777752.489999995</v>
      </c>
      <c r="F11" s="18">
        <v>0</v>
      </c>
      <c r="G11" s="66">
        <f t="shared" si="0"/>
        <v>101274076.25</v>
      </c>
      <c r="H11" s="66">
        <f t="shared" si="1"/>
        <v>71777752.489999995</v>
      </c>
    </row>
    <row r="12" spans="1:8" ht="15.75" thickBot="1" x14ac:dyDescent="0.3">
      <c r="A12" s="12" t="s">
        <v>9</v>
      </c>
      <c r="B12" s="16" t="s">
        <v>17</v>
      </c>
      <c r="C12" s="17">
        <v>65968442.509999998</v>
      </c>
      <c r="D12" s="17">
        <v>295623.26</v>
      </c>
      <c r="E12" s="17">
        <v>46953913.899999999</v>
      </c>
      <c r="F12" s="18">
        <v>244517.41</v>
      </c>
      <c r="G12" s="66">
        <f t="shared" si="0"/>
        <v>66264065.769999996</v>
      </c>
      <c r="H12" s="66">
        <f t="shared" si="1"/>
        <v>47198431.309999995</v>
      </c>
    </row>
    <row r="13" spans="1:8" ht="15.75" thickBot="1" x14ac:dyDescent="0.3">
      <c r="A13" s="24" t="s">
        <v>28</v>
      </c>
      <c r="B13" s="2"/>
      <c r="C13" s="19">
        <f>SUM(C5:C12)</f>
        <v>460148024.01999998</v>
      </c>
      <c r="D13" s="19">
        <f t="shared" ref="D13:F13" si="2">SUM(D5:D12)</f>
        <v>579531.31000000006</v>
      </c>
      <c r="E13" s="19">
        <f>SUM(E5:E12)</f>
        <v>263592524.17999998</v>
      </c>
      <c r="F13" s="19">
        <f t="shared" si="2"/>
        <v>482981.33999999997</v>
      </c>
      <c r="G13" s="73">
        <f t="shared" si="0"/>
        <v>460727555.32999998</v>
      </c>
      <c r="H13" s="73">
        <f t="shared" si="1"/>
        <v>264075505.51999998</v>
      </c>
    </row>
    <row r="14" spans="1:8" ht="15.75" thickBot="1" x14ac:dyDescent="0.3">
      <c r="A14" s="20" t="s">
        <v>19</v>
      </c>
      <c r="B14" s="21" t="s">
        <v>10</v>
      </c>
      <c r="C14" s="22">
        <v>7298.44</v>
      </c>
      <c r="D14" s="22">
        <v>0</v>
      </c>
      <c r="E14" s="22">
        <v>0</v>
      </c>
      <c r="F14" s="23">
        <v>0</v>
      </c>
      <c r="G14" s="66">
        <f t="shared" ref="G14:G63" si="3">C14+D14</f>
        <v>7298.44</v>
      </c>
      <c r="H14" s="66">
        <f t="shared" ref="H14:H63" si="4">E14+F14</f>
        <v>0</v>
      </c>
    </row>
    <row r="15" spans="1:8" ht="15.75" thickBot="1" x14ac:dyDescent="0.3">
      <c r="A15" s="20" t="s">
        <v>19</v>
      </c>
      <c r="B15" s="21" t="s">
        <v>13</v>
      </c>
      <c r="C15" s="22">
        <v>10109.85</v>
      </c>
      <c r="D15" s="22">
        <v>0</v>
      </c>
      <c r="E15" s="22">
        <v>0</v>
      </c>
      <c r="F15" s="23">
        <v>0</v>
      </c>
      <c r="G15" s="66">
        <f t="shared" si="3"/>
        <v>10109.85</v>
      </c>
      <c r="H15" s="66">
        <f t="shared" si="4"/>
        <v>0</v>
      </c>
    </row>
    <row r="16" spans="1:8" ht="15.75" thickBot="1" x14ac:dyDescent="0.3">
      <c r="A16" s="20" t="s">
        <v>19</v>
      </c>
      <c r="B16" s="21" t="s">
        <v>14</v>
      </c>
      <c r="C16" s="22">
        <v>13397.9</v>
      </c>
      <c r="D16" s="22">
        <v>0</v>
      </c>
      <c r="E16" s="22">
        <v>0</v>
      </c>
      <c r="F16" s="23">
        <v>0</v>
      </c>
      <c r="G16" s="66">
        <f t="shared" si="3"/>
        <v>13397.9</v>
      </c>
      <c r="H16" s="66">
        <f t="shared" si="4"/>
        <v>0</v>
      </c>
    </row>
    <row r="17" spans="1:8" ht="15.75" thickBot="1" x14ac:dyDescent="0.3">
      <c r="A17" s="20" t="s">
        <v>19</v>
      </c>
      <c r="B17" s="21" t="s">
        <v>15</v>
      </c>
      <c r="C17" s="22">
        <v>1270143.71</v>
      </c>
      <c r="D17" s="22">
        <v>0</v>
      </c>
      <c r="E17" s="22">
        <v>0</v>
      </c>
      <c r="F17" s="23">
        <v>0</v>
      </c>
      <c r="G17" s="66">
        <f t="shared" si="3"/>
        <v>1270143.71</v>
      </c>
      <c r="H17" s="66">
        <f t="shared" si="4"/>
        <v>0</v>
      </c>
    </row>
    <row r="18" spans="1:8" ht="15.75" thickBot="1" x14ac:dyDescent="0.3">
      <c r="A18" s="20" t="s">
        <v>19</v>
      </c>
      <c r="B18" s="21" t="s">
        <v>16</v>
      </c>
      <c r="C18" s="22">
        <v>245717.94</v>
      </c>
      <c r="D18" s="22">
        <v>0</v>
      </c>
      <c r="E18" s="22">
        <v>0</v>
      </c>
      <c r="F18" s="23">
        <v>0</v>
      </c>
      <c r="G18" s="66">
        <f t="shared" si="3"/>
        <v>245717.94</v>
      </c>
      <c r="H18" s="66">
        <f t="shared" si="4"/>
        <v>0</v>
      </c>
    </row>
    <row r="19" spans="1:8" ht="15.75" thickBot="1" x14ac:dyDescent="0.3">
      <c r="A19" s="25" t="s">
        <v>29</v>
      </c>
      <c r="B19" s="26"/>
      <c r="C19" s="27">
        <f>SUM(C14:C18)</f>
        <v>1546667.8399999999</v>
      </c>
      <c r="D19" s="27">
        <f t="shared" ref="D19:F19" si="5">SUM(D14:D18)</f>
        <v>0</v>
      </c>
      <c r="E19" s="27">
        <f>SUM(E14:E18)</f>
        <v>0</v>
      </c>
      <c r="F19" s="27">
        <f t="shared" si="5"/>
        <v>0</v>
      </c>
      <c r="G19" s="73">
        <f t="shared" si="3"/>
        <v>1546667.8399999999</v>
      </c>
      <c r="H19" s="73">
        <f t="shared" si="4"/>
        <v>0</v>
      </c>
    </row>
    <row r="20" spans="1:8" ht="15.75" thickBot="1" x14ac:dyDescent="0.3">
      <c r="A20" s="29" t="s">
        <v>23</v>
      </c>
      <c r="B20" s="30" t="s">
        <v>10</v>
      </c>
      <c r="C20" s="31">
        <v>1564277.59</v>
      </c>
      <c r="D20" s="31">
        <v>0</v>
      </c>
      <c r="E20" s="31">
        <v>21439.26</v>
      </c>
      <c r="F20" s="32">
        <v>0</v>
      </c>
      <c r="G20" s="66">
        <f t="shared" si="3"/>
        <v>1564277.59</v>
      </c>
      <c r="H20" s="66">
        <f t="shared" si="4"/>
        <v>21439.26</v>
      </c>
    </row>
    <row r="21" spans="1:8" ht="15.75" thickBot="1" x14ac:dyDescent="0.3">
      <c r="A21" s="29" t="s">
        <v>23</v>
      </c>
      <c r="B21" s="30" t="s">
        <v>11</v>
      </c>
      <c r="C21" s="31">
        <v>1453329.42</v>
      </c>
      <c r="D21" s="31">
        <v>0</v>
      </c>
      <c r="E21" s="31">
        <v>299.57</v>
      </c>
      <c r="F21" s="32">
        <v>0</v>
      </c>
      <c r="G21" s="66">
        <f t="shared" si="3"/>
        <v>1453329.42</v>
      </c>
      <c r="H21" s="66">
        <f t="shared" si="4"/>
        <v>299.57</v>
      </c>
    </row>
    <row r="22" spans="1:8" ht="15.75" thickBot="1" x14ac:dyDescent="0.3">
      <c r="A22" s="29" t="s">
        <v>23</v>
      </c>
      <c r="B22" s="30" t="s">
        <v>12</v>
      </c>
      <c r="C22" s="31">
        <v>2745270.62</v>
      </c>
      <c r="D22" s="31">
        <v>0</v>
      </c>
      <c r="E22" s="31">
        <v>534961.81999999995</v>
      </c>
      <c r="F22" s="32">
        <v>0</v>
      </c>
      <c r="G22" s="66">
        <f t="shared" si="3"/>
        <v>2745270.62</v>
      </c>
      <c r="H22" s="66">
        <f t="shared" si="4"/>
        <v>534961.81999999995</v>
      </c>
    </row>
    <row r="23" spans="1:8" ht="15.75" thickBot="1" x14ac:dyDescent="0.3">
      <c r="A23" s="29" t="s">
        <v>23</v>
      </c>
      <c r="B23" s="30" t="s">
        <v>13</v>
      </c>
      <c r="C23" s="31">
        <v>5164738.88</v>
      </c>
      <c r="D23" s="31">
        <v>0</v>
      </c>
      <c r="E23" s="31">
        <v>0</v>
      </c>
      <c r="F23" s="32">
        <v>0</v>
      </c>
      <c r="G23" s="66">
        <f t="shared" si="3"/>
        <v>5164738.88</v>
      </c>
      <c r="H23" s="66">
        <f t="shared" si="4"/>
        <v>0</v>
      </c>
    </row>
    <row r="24" spans="1:8" ht="15.75" thickBot="1" x14ac:dyDescent="0.3">
      <c r="A24" s="29" t="s">
        <v>23</v>
      </c>
      <c r="B24" s="30" t="s">
        <v>14</v>
      </c>
      <c r="C24" s="31">
        <v>3416578.5</v>
      </c>
      <c r="D24" s="31">
        <v>0</v>
      </c>
      <c r="E24" s="31">
        <v>413.53</v>
      </c>
      <c r="F24" s="32">
        <v>0</v>
      </c>
      <c r="G24" s="66">
        <f t="shared" si="3"/>
        <v>3416578.5</v>
      </c>
      <c r="H24" s="66">
        <f t="shared" si="4"/>
        <v>413.53</v>
      </c>
    </row>
    <row r="25" spans="1:8" ht="15.75" thickBot="1" x14ac:dyDescent="0.3">
      <c r="A25" s="29" t="s">
        <v>23</v>
      </c>
      <c r="B25" s="30" t="s">
        <v>15</v>
      </c>
      <c r="C25" s="31">
        <v>5409281.0999999996</v>
      </c>
      <c r="D25" s="31">
        <v>0</v>
      </c>
      <c r="E25" s="31">
        <v>17144.71</v>
      </c>
      <c r="F25" s="32">
        <v>0</v>
      </c>
      <c r="G25" s="66">
        <f t="shared" si="3"/>
        <v>5409281.0999999996</v>
      </c>
      <c r="H25" s="66">
        <f t="shared" si="4"/>
        <v>17144.71</v>
      </c>
    </row>
    <row r="26" spans="1:8" ht="15.75" thickBot="1" x14ac:dyDescent="0.3">
      <c r="A26" s="29" t="s">
        <v>23</v>
      </c>
      <c r="B26" s="30" t="s">
        <v>16</v>
      </c>
      <c r="C26" s="31">
        <v>7572239.6100000003</v>
      </c>
      <c r="D26" s="31">
        <v>0</v>
      </c>
      <c r="E26" s="31">
        <v>408.74</v>
      </c>
      <c r="F26" s="32">
        <v>0</v>
      </c>
      <c r="G26" s="66">
        <f t="shared" si="3"/>
        <v>7572239.6100000003</v>
      </c>
      <c r="H26" s="66">
        <f t="shared" si="4"/>
        <v>408.74</v>
      </c>
    </row>
    <row r="27" spans="1:8" ht="15.75" thickBot="1" x14ac:dyDescent="0.3">
      <c r="A27" s="29" t="s">
        <v>23</v>
      </c>
      <c r="B27" s="30" t="s">
        <v>17</v>
      </c>
      <c r="C27" s="31">
        <v>4349747.2699999996</v>
      </c>
      <c r="D27" s="31">
        <v>0</v>
      </c>
      <c r="E27" s="31">
        <v>13580.65</v>
      </c>
      <c r="F27" s="32">
        <v>0</v>
      </c>
      <c r="G27" s="66">
        <f t="shared" si="3"/>
        <v>4349747.2699999996</v>
      </c>
      <c r="H27" s="66">
        <f t="shared" si="4"/>
        <v>13580.65</v>
      </c>
    </row>
    <row r="28" spans="1:8" ht="15.75" thickBot="1" x14ac:dyDescent="0.3">
      <c r="A28" s="33" t="s">
        <v>30</v>
      </c>
      <c r="B28" s="30"/>
      <c r="C28" s="34">
        <f>SUM(C20:C27)</f>
        <v>31675462.989999998</v>
      </c>
      <c r="D28" s="34">
        <f>SUM(D20:D27)</f>
        <v>0</v>
      </c>
      <c r="E28" s="34">
        <f>SUM(E20:E27)</f>
        <v>588248.27999999991</v>
      </c>
      <c r="F28" s="34">
        <f>SUM(F20:F27)</f>
        <v>0</v>
      </c>
      <c r="G28" s="73">
        <f t="shared" si="3"/>
        <v>31675462.989999998</v>
      </c>
      <c r="H28" s="73">
        <f t="shared" si="4"/>
        <v>588248.27999999991</v>
      </c>
    </row>
    <row r="29" spans="1:8" ht="15.75" thickBot="1" x14ac:dyDescent="0.3">
      <c r="A29" s="35" t="s">
        <v>24</v>
      </c>
      <c r="B29" s="36" t="s">
        <v>10</v>
      </c>
      <c r="C29" s="37">
        <v>44433333.329999998</v>
      </c>
      <c r="D29" s="37">
        <v>0</v>
      </c>
      <c r="E29" s="37">
        <v>0</v>
      </c>
      <c r="F29" s="38">
        <v>0</v>
      </c>
      <c r="G29" s="66">
        <f t="shared" si="3"/>
        <v>44433333.329999998</v>
      </c>
      <c r="H29" s="66">
        <f t="shared" si="4"/>
        <v>0</v>
      </c>
    </row>
    <row r="30" spans="1:8" ht="15.75" thickBot="1" x14ac:dyDescent="0.3">
      <c r="A30" s="35" t="s">
        <v>24</v>
      </c>
      <c r="B30" s="36" t="s">
        <v>11</v>
      </c>
      <c r="C30" s="37">
        <v>6962322</v>
      </c>
      <c r="D30" s="37">
        <v>0</v>
      </c>
      <c r="E30" s="37">
        <v>0</v>
      </c>
      <c r="F30" s="38">
        <v>0</v>
      </c>
      <c r="G30" s="66">
        <f t="shared" si="3"/>
        <v>6962322</v>
      </c>
      <c r="H30" s="66">
        <f t="shared" si="4"/>
        <v>0</v>
      </c>
    </row>
    <row r="31" spans="1:8" ht="15.75" thickBot="1" x14ac:dyDescent="0.3">
      <c r="A31" s="35" t="s">
        <v>24</v>
      </c>
      <c r="B31" s="36" t="s">
        <v>12</v>
      </c>
      <c r="C31" s="37">
        <v>13035107</v>
      </c>
      <c r="D31" s="37">
        <v>0</v>
      </c>
      <c r="E31" s="37">
        <v>0</v>
      </c>
      <c r="F31" s="38">
        <v>0</v>
      </c>
      <c r="G31" s="66">
        <f t="shared" si="3"/>
        <v>13035107</v>
      </c>
      <c r="H31" s="66">
        <f t="shared" si="4"/>
        <v>0</v>
      </c>
    </row>
    <row r="32" spans="1:8" ht="15.75" thickBot="1" x14ac:dyDescent="0.3">
      <c r="A32" s="35" t="s">
        <v>24</v>
      </c>
      <c r="B32" s="36" t="s">
        <v>13</v>
      </c>
      <c r="C32" s="37">
        <v>10500000</v>
      </c>
      <c r="D32" s="37">
        <v>0</v>
      </c>
      <c r="E32" s="37">
        <v>0</v>
      </c>
      <c r="F32" s="38">
        <v>0</v>
      </c>
      <c r="G32" s="66">
        <f t="shared" si="3"/>
        <v>10500000</v>
      </c>
      <c r="H32" s="66">
        <f t="shared" si="4"/>
        <v>0</v>
      </c>
    </row>
    <row r="33" spans="1:8" ht="15.75" thickBot="1" x14ac:dyDescent="0.3">
      <c r="A33" s="35" t="s">
        <v>24</v>
      </c>
      <c r="B33" s="36" t="s">
        <v>14</v>
      </c>
      <c r="C33" s="37">
        <v>29514866.25</v>
      </c>
      <c r="D33" s="37">
        <v>0</v>
      </c>
      <c r="E33" s="37">
        <v>0</v>
      </c>
      <c r="F33" s="38">
        <v>0</v>
      </c>
      <c r="G33" s="66">
        <f t="shared" si="3"/>
        <v>29514866.25</v>
      </c>
      <c r="H33" s="66">
        <f t="shared" si="4"/>
        <v>0</v>
      </c>
    </row>
    <row r="34" spans="1:8" ht="15.75" thickBot="1" x14ac:dyDescent="0.3">
      <c r="A34" s="35" t="s">
        <v>24</v>
      </c>
      <c r="B34" s="36" t="s">
        <v>15</v>
      </c>
      <c r="C34" s="37">
        <v>23079203.57</v>
      </c>
      <c r="D34" s="37">
        <v>0</v>
      </c>
      <c r="E34" s="37">
        <v>0</v>
      </c>
      <c r="F34" s="38">
        <v>0</v>
      </c>
      <c r="G34" s="66">
        <f t="shared" si="3"/>
        <v>23079203.57</v>
      </c>
      <c r="H34" s="66">
        <f t="shared" si="4"/>
        <v>0</v>
      </c>
    </row>
    <row r="35" spans="1:8" ht="15.75" thickBot="1" x14ac:dyDescent="0.3">
      <c r="A35" s="35" t="s">
        <v>24</v>
      </c>
      <c r="B35" s="36" t="s">
        <v>16</v>
      </c>
      <c r="C35" s="37">
        <v>35900000</v>
      </c>
      <c r="D35" s="37">
        <v>300000</v>
      </c>
      <c r="E35" s="37">
        <v>0</v>
      </c>
      <c r="F35" s="38">
        <v>0</v>
      </c>
      <c r="G35" s="66">
        <f t="shared" si="3"/>
        <v>36200000</v>
      </c>
      <c r="H35" s="66">
        <f t="shared" si="4"/>
        <v>0</v>
      </c>
    </row>
    <row r="36" spans="1:8" ht="15.75" thickBot="1" x14ac:dyDescent="0.3">
      <c r="A36" s="35" t="s">
        <v>24</v>
      </c>
      <c r="B36" s="36" t="s">
        <v>17</v>
      </c>
      <c r="C36" s="37">
        <v>30563041</v>
      </c>
      <c r="D36" s="37">
        <v>0</v>
      </c>
      <c r="E36" s="37">
        <v>0</v>
      </c>
      <c r="F36" s="38">
        <v>0</v>
      </c>
      <c r="G36" s="66">
        <f t="shared" si="3"/>
        <v>30563041</v>
      </c>
      <c r="H36" s="66">
        <f t="shared" si="4"/>
        <v>0</v>
      </c>
    </row>
    <row r="37" spans="1:8" ht="15.75" thickBot="1" x14ac:dyDescent="0.3">
      <c r="A37" s="39" t="s">
        <v>31</v>
      </c>
      <c r="B37" s="36"/>
      <c r="C37" s="40">
        <f>SUM(C29:C36)</f>
        <v>193987873.15000001</v>
      </c>
      <c r="D37" s="40">
        <f t="shared" ref="D37:F37" si="6">SUM(D29:D36)</f>
        <v>300000</v>
      </c>
      <c r="E37" s="40">
        <f>SUM(E29:E36)</f>
        <v>0</v>
      </c>
      <c r="F37" s="40">
        <f t="shared" si="6"/>
        <v>0</v>
      </c>
      <c r="G37" s="73">
        <f t="shared" si="3"/>
        <v>194287873.15000001</v>
      </c>
      <c r="H37" s="73">
        <f t="shared" si="4"/>
        <v>0</v>
      </c>
    </row>
    <row r="38" spans="1:8" ht="15.75" thickBot="1" x14ac:dyDescent="0.3">
      <c r="A38" s="41" t="s">
        <v>25</v>
      </c>
      <c r="B38" s="9" t="s">
        <v>11</v>
      </c>
      <c r="C38" s="10">
        <v>3166772.96</v>
      </c>
      <c r="D38" s="10">
        <v>1363.47</v>
      </c>
      <c r="E38" s="10">
        <v>0</v>
      </c>
      <c r="F38" s="11">
        <v>0</v>
      </c>
      <c r="G38" s="66">
        <f t="shared" si="3"/>
        <v>3168136.43</v>
      </c>
      <c r="H38" s="66">
        <f t="shared" si="4"/>
        <v>0</v>
      </c>
    </row>
    <row r="39" spans="1:8" ht="15.75" thickBot="1" x14ac:dyDescent="0.3">
      <c r="A39" s="41" t="s">
        <v>25</v>
      </c>
      <c r="B39" s="9" t="s">
        <v>12</v>
      </c>
      <c r="C39" s="10">
        <v>1645236.97</v>
      </c>
      <c r="D39" s="10">
        <v>0</v>
      </c>
      <c r="E39" s="10">
        <v>0</v>
      </c>
      <c r="F39" s="11">
        <v>0</v>
      </c>
      <c r="G39" s="66">
        <f t="shared" si="3"/>
        <v>1645236.97</v>
      </c>
      <c r="H39" s="66">
        <f t="shared" si="4"/>
        <v>0</v>
      </c>
    </row>
    <row r="40" spans="1:8" ht="15.75" thickBot="1" x14ac:dyDescent="0.3">
      <c r="A40" s="41" t="s">
        <v>25</v>
      </c>
      <c r="B40" s="9" t="s">
        <v>13</v>
      </c>
      <c r="C40" s="10">
        <v>5167705.8</v>
      </c>
      <c r="D40" s="10">
        <v>4053.68</v>
      </c>
      <c r="E40" s="10">
        <v>0</v>
      </c>
      <c r="F40" s="11">
        <v>0</v>
      </c>
      <c r="G40" s="66">
        <f t="shared" si="3"/>
        <v>5171759.4799999995</v>
      </c>
      <c r="H40" s="66">
        <f t="shared" si="4"/>
        <v>0</v>
      </c>
    </row>
    <row r="41" spans="1:8" ht="15.75" thickBot="1" x14ac:dyDescent="0.3">
      <c r="A41" s="42" t="s">
        <v>32</v>
      </c>
      <c r="B41" s="9"/>
      <c r="C41" s="43">
        <f>SUM(C38:C40)</f>
        <v>9979715.7300000004</v>
      </c>
      <c r="D41" s="43">
        <f t="shared" ref="D41:F41" si="7">SUM(D38:D40)</f>
        <v>5417.15</v>
      </c>
      <c r="E41" s="43">
        <f>SUM(E38:E40)</f>
        <v>0</v>
      </c>
      <c r="F41" s="43">
        <f t="shared" si="7"/>
        <v>0</v>
      </c>
      <c r="G41" s="73">
        <f t="shared" si="3"/>
        <v>9985132.8800000008</v>
      </c>
      <c r="H41" s="73">
        <f t="shared" si="4"/>
        <v>0</v>
      </c>
    </row>
    <row r="42" spans="1:8" ht="15.75" thickBot="1" x14ac:dyDescent="0.3">
      <c r="A42" s="44" t="s">
        <v>26</v>
      </c>
      <c r="B42" s="45" t="s">
        <v>10</v>
      </c>
      <c r="C42" s="46">
        <v>12448578.33</v>
      </c>
      <c r="D42" s="46">
        <v>0</v>
      </c>
      <c r="E42" s="46">
        <v>671.37</v>
      </c>
      <c r="F42" s="47">
        <v>0</v>
      </c>
      <c r="G42" s="66">
        <f t="shared" si="3"/>
        <v>12448578.33</v>
      </c>
      <c r="H42" s="66">
        <f t="shared" si="4"/>
        <v>671.37</v>
      </c>
    </row>
    <row r="43" spans="1:8" ht="15.75" thickBot="1" x14ac:dyDescent="0.3">
      <c r="A43" s="44" t="s">
        <v>26</v>
      </c>
      <c r="B43" s="45" t="s">
        <v>11</v>
      </c>
      <c r="C43" s="46">
        <v>10461562.67</v>
      </c>
      <c r="D43" s="46">
        <v>0</v>
      </c>
      <c r="E43" s="46">
        <v>0</v>
      </c>
      <c r="F43" s="47">
        <v>0</v>
      </c>
      <c r="G43" s="66">
        <f t="shared" si="3"/>
        <v>10461562.67</v>
      </c>
      <c r="H43" s="66">
        <f t="shared" si="4"/>
        <v>0</v>
      </c>
    </row>
    <row r="44" spans="1:8" ht="15.75" thickBot="1" x14ac:dyDescent="0.3">
      <c r="A44" s="44" t="s">
        <v>26</v>
      </c>
      <c r="B44" s="45" t="s">
        <v>12</v>
      </c>
      <c r="C44" s="46">
        <v>6982284.9500000002</v>
      </c>
      <c r="D44" s="46">
        <v>0</v>
      </c>
      <c r="E44" s="46">
        <v>3256.91</v>
      </c>
      <c r="F44" s="47">
        <v>0</v>
      </c>
      <c r="G44" s="66">
        <f t="shared" si="3"/>
        <v>6982284.9500000002</v>
      </c>
      <c r="H44" s="66">
        <f t="shared" si="4"/>
        <v>3256.91</v>
      </c>
    </row>
    <row r="45" spans="1:8" ht="15.75" thickBot="1" x14ac:dyDescent="0.3">
      <c r="A45" s="44" t="s">
        <v>26</v>
      </c>
      <c r="B45" s="45" t="s">
        <v>13</v>
      </c>
      <c r="C45" s="46">
        <v>11304614.310000001</v>
      </c>
      <c r="D45" s="46">
        <v>0</v>
      </c>
      <c r="E45" s="46">
        <v>0</v>
      </c>
      <c r="F45" s="47">
        <v>0</v>
      </c>
      <c r="G45" s="66">
        <f t="shared" si="3"/>
        <v>11304614.310000001</v>
      </c>
      <c r="H45" s="66">
        <f t="shared" si="4"/>
        <v>0</v>
      </c>
    </row>
    <row r="46" spans="1:8" ht="15.75" thickBot="1" x14ac:dyDescent="0.3">
      <c r="A46" s="44" t="s">
        <v>26</v>
      </c>
      <c r="B46" s="45" t="s">
        <v>14</v>
      </c>
      <c r="C46" s="46">
        <v>871646.06</v>
      </c>
      <c r="D46" s="46">
        <v>0</v>
      </c>
      <c r="E46" s="46">
        <v>0</v>
      </c>
      <c r="F46" s="47">
        <v>0</v>
      </c>
      <c r="G46" s="66">
        <f t="shared" si="3"/>
        <v>871646.06</v>
      </c>
      <c r="H46" s="66">
        <f t="shared" si="4"/>
        <v>0</v>
      </c>
    </row>
    <row r="47" spans="1:8" ht="15.75" thickBot="1" x14ac:dyDescent="0.3">
      <c r="A47" s="44" t="s">
        <v>26</v>
      </c>
      <c r="B47" s="45" t="s">
        <v>15</v>
      </c>
      <c r="C47" s="46">
        <v>6324598.8399999999</v>
      </c>
      <c r="D47" s="46">
        <v>0</v>
      </c>
      <c r="E47" s="46">
        <v>0</v>
      </c>
      <c r="F47" s="47">
        <v>0</v>
      </c>
      <c r="G47" s="66">
        <f t="shared" si="3"/>
        <v>6324598.8399999999</v>
      </c>
      <c r="H47" s="66">
        <f t="shared" si="4"/>
        <v>0</v>
      </c>
    </row>
    <row r="48" spans="1:8" ht="15.75" thickBot="1" x14ac:dyDescent="0.3">
      <c r="A48" s="44" t="s">
        <v>26</v>
      </c>
      <c r="B48" s="45" t="s">
        <v>16</v>
      </c>
      <c r="C48" s="46">
        <v>12772192.17</v>
      </c>
      <c r="D48" s="46">
        <v>0</v>
      </c>
      <c r="E48" s="46">
        <v>105515.44</v>
      </c>
      <c r="F48" s="47">
        <v>0</v>
      </c>
      <c r="G48" s="66">
        <f t="shared" si="3"/>
        <v>12772192.17</v>
      </c>
      <c r="H48" s="66">
        <f t="shared" si="4"/>
        <v>105515.44</v>
      </c>
    </row>
    <row r="49" spans="1:8" ht="15.75" thickBot="1" x14ac:dyDescent="0.3">
      <c r="A49" s="44" t="s">
        <v>26</v>
      </c>
      <c r="B49" s="45" t="s">
        <v>17</v>
      </c>
      <c r="C49" s="46">
        <v>12322164.279999999</v>
      </c>
      <c r="D49" s="46">
        <v>0</v>
      </c>
      <c r="E49" s="46">
        <v>2709.9</v>
      </c>
      <c r="F49" s="47">
        <v>0</v>
      </c>
      <c r="G49" s="66">
        <f t="shared" si="3"/>
        <v>12322164.279999999</v>
      </c>
      <c r="H49" s="66">
        <f t="shared" si="4"/>
        <v>2709.9</v>
      </c>
    </row>
    <row r="50" spans="1:8" ht="15.75" thickBot="1" x14ac:dyDescent="0.3">
      <c r="A50" s="48" t="s">
        <v>33</v>
      </c>
      <c r="B50" s="45"/>
      <c r="C50" s="49">
        <f>SUM(C42:C49)</f>
        <v>73487641.609999999</v>
      </c>
      <c r="D50" s="49">
        <f t="shared" ref="D50:F50" si="8">SUM(D42:D49)</f>
        <v>0</v>
      </c>
      <c r="E50" s="49">
        <f>SUM(E42:E49)</f>
        <v>112153.62</v>
      </c>
      <c r="F50" s="49">
        <f t="shared" si="8"/>
        <v>0</v>
      </c>
      <c r="G50" s="73">
        <f t="shared" si="3"/>
        <v>73487641.609999999</v>
      </c>
      <c r="H50" s="73">
        <f t="shared" si="4"/>
        <v>112153.62</v>
      </c>
    </row>
    <row r="51" spans="1:8" ht="15.75" thickBot="1" x14ac:dyDescent="0.3">
      <c r="A51" s="50" t="s">
        <v>27</v>
      </c>
      <c r="B51" s="51" t="s">
        <v>10</v>
      </c>
      <c r="C51" s="52">
        <v>163075.79</v>
      </c>
      <c r="D51" s="52">
        <v>0</v>
      </c>
      <c r="E51" s="52">
        <v>0</v>
      </c>
      <c r="F51" s="53">
        <v>0</v>
      </c>
      <c r="G51" s="66">
        <f t="shared" si="3"/>
        <v>163075.79</v>
      </c>
      <c r="H51" s="66">
        <f t="shared" si="4"/>
        <v>0</v>
      </c>
    </row>
    <row r="52" spans="1:8" ht="15.75" thickBot="1" x14ac:dyDescent="0.3">
      <c r="A52" s="50" t="s">
        <v>27</v>
      </c>
      <c r="B52" s="51" t="s">
        <v>11</v>
      </c>
      <c r="C52" s="52">
        <v>334832.25</v>
      </c>
      <c r="D52" s="52">
        <v>0</v>
      </c>
      <c r="E52" s="52">
        <v>0</v>
      </c>
      <c r="F52" s="53">
        <v>0</v>
      </c>
      <c r="G52" s="66">
        <f t="shared" si="3"/>
        <v>334832.25</v>
      </c>
      <c r="H52" s="66">
        <f t="shared" si="4"/>
        <v>0</v>
      </c>
    </row>
    <row r="53" spans="1:8" ht="15.75" thickBot="1" x14ac:dyDescent="0.3">
      <c r="A53" s="50" t="s">
        <v>27</v>
      </c>
      <c r="B53" s="51" t="s">
        <v>12</v>
      </c>
      <c r="C53" s="52">
        <v>818217.3</v>
      </c>
      <c r="D53" s="52">
        <v>0</v>
      </c>
      <c r="E53" s="52">
        <v>0</v>
      </c>
      <c r="F53" s="53">
        <v>0</v>
      </c>
      <c r="G53" s="66">
        <f t="shared" si="3"/>
        <v>818217.3</v>
      </c>
      <c r="H53" s="66">
        <f t="shared" si="4"/>
        <v>0</v>
      </c>
    </row>
    <row r="54" spans="1:8" ht="15.75" thickBot="1" x14ac:dyDescent="0.3">
      <c r="A54" s="50" t="s">
        <v>27</v>
      </c>
      <c r="B54" s="51" t="s">
        <v>13</v>
      </c>
      <c r="C54" s="52">
        <v>231232.43</v>
      </c>
      <c r="D54" s="52">
        <v>0</v>
      </c>
      <c r="E54" s="52">
        <v>0</v>
      </c>
      <c r="F54" s="53">
        <v>0</v>
      </c>
      <c r="G54" s="66">
        <f t="shared" si="3"/>
        <v>231232.43</v>
      </c>
      <c r="H54" s="66">
        <f t="shared" si="4"/>
        <v>0</v>
      </c>
    </row>
    <row r="55" spans="1:8" ht="15.75" thickBot="1" x14ac:dyDescent="0.3">
      <c r="A55" s="50" t="s">
        <v>27</v>
      </c>
      <c r="B55" s="51" t="s">
        <v>14</v>
      </c>
      <c r="C55" s="52">
        <v>198608.3</v>
      </c>
      <c r="D55" s="52">
        <v>0</v>
      </c>
      <c r="E55" s="52">
        <v>0</v>
      </c>
      <c r="F55" s="53">
        <v>0</v>
      </c>
      <c r="G55" s="66">
        <f t="shared" si="3"/>
        <v>198608.3</v>
      </c>
      <c r="H55" s="66">
        <f t="shared" si="4"/>
        <v>0</v>
      </c>
    </row>
    <row r="56" spans="1:8" ht="15.75" thickBot="1" x14ac:dyDescent="0.3">
      <c r="A56" s="50" t="s">
        <v>27</v>
      </c>
      <c r="B56" s="51" t="s">
        <v>15</v>
      </c>
      <c r="C56" s="52">
        <v>360157.88</v>
      </c>
      <c r="D56" s="52">
        <v>0</v>
      </c>
      <c r="E56" s="52">
        <v>0</v>
      </c>
      <c r="F56" s="53">
        <v>0</v>
      </c>
      <c r="G56" s="66">
        <f t="shared" si="3"/>
        <v>360157.88</v>
      </c>
      <c r="H56" s="66">
        <f t="shared" si="4"/>
        <v>0</v>
      </c>
    </row>
    <row r="57" spans="1:8" ht="15.75" thickBot="1" x14ac:dyDescent="0.3">
      <c r="A57" s="50" t="s">
        <v>27</v>
      </c>
      <c r="B57" s="51" t="s">
        <v>16</v>
      </c>
      <c r="C57" s="52">
        <v>470111.08</v>
      </c>
      <c r="D57" s="52">
        <v>0</v>
      </c>
      <c r="E57" s="52">
        <v>13531</v>
      </c>
      <c r="F57" s="53">
        <v>0</v>
      </c>
      <c r="G57" s="66">
        <f t="shared" si="3"/>
        <v>470111.08</v>
      </c>
      <c r="H57" s="66">
        <f t="shared" si="4"/>
        <v>13531</v>
      </c>
    </row>
    <row r="58" spans="1:8" x14ac:dyDescent="0.25">
      <c r="A58" s="50" t="s">
        <v>27</v>
      </c>
      <c r="B58" s="51" t="s">
        <v>17</v>
      </c>
      <c r="C58" s="52">
        <v>244501.36</v>
      </c>
      <c r="D58" s="52">
        <v>0</v>
      </c>
      <c r="E58" s="52">
        <v>50000</v>
      </c>
      <c r="F58" s="53">
        <v>0</v>
      </c>
      <c r="G58" s="66">
        <f t="shared" si="3"/>
        <v>244501.36</v>
      </c>
      <c r="H58" s="66">
        <f t="shared" si="4"/>
        <v>50000</v>
      </c>
    </row>
    <row r="59" spans="1:8" ht="15.75" thickBot="1" x14ac:dyDescent="0.3">
      <c r="A59" s="54" t="s">
        <v>34</v>
      </c>
      <c r="B59" s="55"/>
      <c r="C59" s="56">
        <f>SUM(C51:C58)</f>
        <v>2820736.39</v>
      </c>
      <c r="D59" s="56">
        <f t="shared" ref="D59:F59" si="9">SUM(D51:D58)</f>
        <v>0</v>
      </c>
      <c r="E59" s="56">
        <f>SUM(E51:E58)</f>
        <v>63531</v>
      </c>
      <c r="F59" s="56">
        <f t="shared" si="9"/>
        <v>0</v>
      </c>
      <c r="G59" s="73">
        <f t="shared" si="3"/>
        <v>2820736.39</v>
      </c>
      <c r="H59" s="73">
        <f t="shared" si="4"/>
        <v>63531</v>
      </c>
    </row>
    <row r="60" spans="1:8" ht="15.75" thickBot="1" x14ac:dyDescent="0.3">
      <c r="A60" s="4" t="s">
        <v>20</v>
      </c>
      <c r="B60" s="1" t="s">
        <v>16</v>
      </c>
      <c r="C60" s="7">
        <v>609078</v>
      </c>
      <c r="D60" s="7">
        <v>0</v>
      </c>
      <c r="E60" s="7">
        <v>0</v>
      </c>
      <c r="F60" s="8">
        <v>0</v>
      </c>
      <c r="G60" s="73">
        <f t="shared" si="3"/>
        <v>609078</v>
      </c>
      <c r="H60" s="73">
        <f t="shared" si="4"/>
        <v>0</v>
      </c>
    </row>
    <row r="61" spans="1:8" ht="15.75" thickBot="1" x14ac:dyDescent="0.3">
      <c r="A61" s="4" t="s">
        <v>21</v>
      </c>
      <c r="B61" s="2" t="s">
        <v>17</v>
      </c>
      <c r="C61" s="5">
        <v>32774.82</v>
      </c>
      <c r="D61" s="5">
        <v>0</v>
      </c>
      <c r="E61" s="5">
        <v>0</v>
      </c>
      <c r="F61" s="6">
        <v>0</v>
      </c>
      <c r="G61" s="73">
        <f t="shared" si="3"/>
        <v>32774.82</v>
      </c>
      <c r="H61" s="73">
        <f t="shared" si="4"/>
        <v>0</v>
      </c>
    </row>
    <row r="62" spans="1:8" ht="15.75" thickBot="1" x14ac:dyDescent="0.3">
      <c r="A62" s="4" t="s">
        <v>22</v>
      </c>
      <c r="B62" s="1" t="s">
        <v>17</v>
      </c>
      <c r="C62" s="7">
        <v>9090006.5</v>
      </c>
      <c r="D62" s="7">
        <v>0</v>
      </c>
      <c r="E62" s="7">
        <v>0</v>
      </c>
      <c r="F62" s="8">
        <v>0</v>
      </c>
      <c r="G62" s="73">
        <f t="shared" si="3"/>
        <v>9090006.5</v>
      </c>
      <c r="H62" s="73">
        <f t="shared" si="4"/>
        <v>0</v>
      </c>
    </row>
    <row r="63" spans="1:8" x14ac:dyDescent="0.25">
      <c r="A63" s="57" t="s">
        <v>18</v>
      </c>
      <c r="B63" s="58" t="s">
        <v>17</v>
      </c>
      <c r="C63" s="59">
        <v>250.18</v>
      </c>
      <c r="D63" s="59">
        <v>0</v>
      </c>
      <c r="E63" s="59">
        <v>0</v>
      </c>
      <c r="F63" s="60">
        <v>0</v>
      </c>
      <c r="G63" s="73">
        <f t="shared" si="3"/>
        <v>250.18</v>
      </c>
      <c r="H63" s="73">
        <f t="shared" si="4"/>
        <v>0</v>
      </c>
    </row>
    <row r="64" spans="1:8" x14ac:dyDescent="0.25">
      <c r="A64" s="61"/>
      <c r="B64" s="61"/>
      <c r="C64" s="61"/>
      <c r="D64" s="61"/>
      <c r="E64" s="61"/>
      <c r="F64" s="61"/>
    </row>
    <row r="67" spans="2:6" x14ac:dyDescent="0.25">
      <c r="B67" s="63" t="s">
        <v>35</v>
      </c>
      <c r="C67" s="64">
        <f>C13+C37+C41+C59+C60+C62+C63</f>
        <v>676635683.96999991</v>
      </c>
      <c r="D67" s="64">
        <f t="shared" ref="D67:F67" si="10">D13+D37+D41+D59+D60+D62+D63</f>
        <v>884948.46000000008</v>
      </c>
      <c r="E67" s="64">
        <f>E13+E37+E41+E59+E60+E62+E63</f>
        <v>263656055.17999998</v>
      </c>
      <c r="F67" s="64">
        <f t="shared" si="10"/>
        <v>482981.33999999997</v>
      </c>
    </row>
    <row r="68" spans="2:6" x14ac:dyDescent="0.25">
      <c r="B68" s="63" t="s">
        <v>45</v>
      </c>
      <c r="C68" s="64">
        <f>C19+C28+C50+C61-C61</f>
        <v>106709772.44</v>
      </c>
      <c r="D68" s="64">
        <f t="shared" ref="D68:F68" si="11">D19+D28+D50+D61-D61</f>
        <v>0</v>
      </c>
      <c r="E68" s="64">
        <f t="shared" si="11"/>
        <v>700401.89999999991</v>
      </c>
      <c r="F68" s="64">
        <f t="shared" si="11"/>
        <v>0</v>
      </c>
    </row>
    <row r="69" spans="2:6" x14ac:dyDescent="0.25">
      <c r="B69" s="62" t="s">
        <v>36</v>
      </c>
      <c r="C69" s="65">
        <f>C13+C37+C41+C59+C60+C62+C63+C19</f>
        <v>678182351.80999994</v>
      </c>
      <c r="D69" s="65">
        <f t="shared" ref="D69:F69" si="12">D13+D37+D41+D59+D60+D62+D63+D19</f>
        <v>884948.46000000008</v>
      </c>
      <c r="E69" s="65">
        <f>E13+E37+E41+E59+E60+E62+E63+E19</f>
        <v>263656055.17999998</v>
      </c>
      <c r="F69" s="65">
        <f t="shared" si="12"/>
        <v>482981.33999999997</v>
      </c>
    </row>
    <row r="70" spans="2:6" x14ac:dyDescent="0.25">
      <c r="B70" s="62" t="s">
        <v>46</v>
      </c>
      <c r="C70" s="65">
        <f>C19+C28+C50+C61-C19-C61</f>
        <v>105163104.59999999</v>
      </c>
      <c r="D70" s="65">
        <f t="shared" ref="D70:F70" si="13">D19+D28+D50+D61-D19-D61</f>
        <v>0</v>
      </c>
      <c r="E70" s="65">
        <f t="shared" si="13"/>
        <v>700401.89999999991</v>
      </c>
      <c r="F70" s="65">
        <f t="shared" si="13"/>
        <v>0</v>
      </c>
    </row>
    <row r="71" spans="2:6" x14ac:dyDescent="0.25">
      <c r="B71" s="67" t="s">
        <v>37</v>
      </c>
      <c r="C71" s="68">
        <f>C67-C69</f>
        <v>-1546667.8400000334</v>
      </c>
      <c r="D71" s="68">
        <f t="shared" ref="D71:F71" si="14">D67-D69</f>
        <v>0</v>
      </c>
      <c r="E71" s="68">
        <f>E67-E69</f>
        <v>0</v>
      </c>
      <c r="F71" s="68">
        <f t="shared" si="14"/>
        <v>0</v>
      </c>
    </row>
    <row r="72" spans="2:6" x14ac:dyDescent="0.25">
      <c r="B72" s="67" t="s">
        <v>38</v>
      </c>
      <c r="C72" s="68">
        <f>C68-C70</f>
        <v>1546667.8400000036</v>
      </c>
      <c r="D72" s="68">
        <f t="shared" ref="D72:F72" si="15">D68-D70</f>
        <v>0</v>
      </c>
      <c r="E72" s="68">
        <f>E68-E70</f>
        <v>0</v>
      </c>
      <c r="F72" s="68">
        <f t="shared" si="15"/>
        <v>0</v>
      </c>
    </row>
    <row r="74" spans="2:6" x14ac:dyDescent="0.25">
      <c r="B74" s="63" t="s">
        <v>39</v>
      </c>
      <c r="C74" s="75">
        <f>C67+D67</f>
        <v>677520632.42999995</v>
      </c>
      <c r="D74" s="28"/>
      <c r="E74" s="75">
        <f>E67+F67</f>
        <v>264139036.51999998</v>
      </c>
    </row>
    <row r="75" spans="2:6" x14ac:dyDescent="0.25">
      <c r="B75" s="63" t="s">
        <v>40</v>
      </c>
      <c r="C75" s="75">
        <f t="shared" ref="C75:C77" si="16">C68+D68</f>
        <v>106709772.44</v>
      </c>
      <c r="D75" s="28"/>
      <c r="E75" s="75">
        <f t="shared" ref="E75:E77" si="17">E68+F68</f>
        <v>700401.89999999991</v>
      </c>
    </row>
    <row r="76" spans="2:6" x14ac:dyDescent="0.25">
      <c r="B76" s="62" t="s">
        <v>41</v>
      </c>
      <c r="C76" s="66">
        <f t="shared" si="16"/>
        <v>679067300.26999998</v>
      </c>
      <c r="E76" s="66">
        <f t="shared" si="17"/>
        <v>264139036.51999998</v>
      </c>
    </row>
    <row r="77" spans="2:6" x14ac:dyDescent="0.25">
      <c r="B77" s="62" t="s">
        <v>42</v>
      </c>
      <c r="C77" s="66">
        <f t="shared" si="16"/>
        <v>105163104.59999999</v>
      </c>
      <c r="E77" s="66">
        <f t="shared" si="17"/>
        <v>700401.89999999991</v>
      </c>
    </row>
  </sheetData>
  <mergeCells count="7">
    <mergeCell ref="A42:A49"/>
    <mergeCell ref="A51:A58"/>
    <mergeCell ref="A5:A12"/>
    <mergeCell ref="A14:A18"/>
    <mergeCell ref="A20:A27"/>
    <mergeCell ref="A29:A36"/>
    <mergeCell ref="A38:A40"/>
  </mergeCells>
  <pageMargins left="0.7" right="0.7" top="0.75" bottom="0.75" header="0.3" footer="0.3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Analysis 4 - FIN5-04 ESA Vše...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2026-02-17T10:27:07Z</dcterms:created>
  <dcterms:modified xsi:type="dcterms:W3CDTF">2026-02-20T17:02:54Z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2026-02-17T10:27:17Z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c511686f-8f0c-4bd6-8bdd-4b905d960874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