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ODBOR_31\STATVERFIN\Verejny_dlh\Maastricht_dlh_VS_na_WEB\Ročný\JAR\Web_dlh_VS_1993_az_2025_po_jarnej_notif_2026\"/>
    </mc:Choice>
  </mc:AlternateContent>
  <xr:revisionPtr revIDLastSave="0" documentId="13_ncr:1_{349CF7F5-ABD7-4508-A9C7-5E85B99ECBBA}" xr6:coauthVersionLast="47" xr6:coauthVersionMax="47" xr10:uidLastSave="{00000000-0000-0000-0000-000000000000}"/>
  <bookViews>
    <workbookView xWindow="-22968" yWindow="-1392" windowWidth="22848" windowHeight="13572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55" i="1" l="1"/>
  <c r="AH53" i="1" s="1"/>
  <c r="AH45" i="1"/>
  <c r="AH42" i="1" s="1"/>
  <c r="AH35" i="1"/>
  <c r="AH29" i="1"/>
  <c r="AH20" i="1"/>
  <c r="AH14" i="1"/>
  <c r="AH12" i="1" s="1"/>
  <c r="AH27" i="1" l="1"/>
  <c r="AH69" i="1" s="1"/>
  <c r="AH68" i="1"/>
  <c r="AH8" i="1" l="1"/>
  <c r="AH66" i="1" s="1"/>
  <c r="AH10" i="1" l="1"/>
  <c r="AH67" i="1"/>
  <c r="AG55" i="1" l="1"/>
  <c r="AG53" i="1" s="1"/>
  <c r="AG45" i="1"/>
  <c r="AG42" i="1" s="1"/>
  <c r="AG35" i="1"/>
  <c r="AG29" i="1"/>
  <c r="AG20" i="1"/>
  <c r="AG14" i="1"/>
  <c r="AG12" i="1" s="1"/>
  <c r="AG68" i="1" l="1"/>
  <c r="AG27" i="1"/>
  <c r="AG69" i="1" s="1"/>
  <c r="AG8" i="1" l="1"/>
  <c r="AG66" i="1" l="1"/>
  <c r="AG10" i="1"/>
  <c r="AG67" i="1"/>
  <c r="AB45" i="1"/>
  <c r="AB42" i="1" s="1"/>
  <c r="B55" i="1" l="1"/>
  <c r="AF55" i="1" l="1"/>
  <c r="AF53" i="1" s="1"/>
  <c r="AF45" i="1"/>
  <c r="AF42" i="1" s="1"/>
  <c r="AF35" i="1"/>
  <c r="AF29" i="1"/>
  <c r="AF20" i="1"/>
  <c r="AF14" i="1"/>
  <c r="AF12" i="1" l="1"/>
  <c r="AF68" i="1" s="1"/>
  <c r="AF27" i="1"/>
  <c r="AF69" i="1" s="1"/>
  <c r="AE45" i="1"/>
  <c r="AD45" i="1"/>
  <c r="AC45" i="1"/>
  <c r="AF8" i="1" l="1"/>
  <c r="Y55" i="1"/>
  <c r="AE55" i="1"/>
  <c r="AD55" i="1"/>
  <c r="AC55" i="1"/>
  <c r="AB55" i="1"/>
  <c r="AA55" i="1"/>
  <c r="Z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AF67" i="1" l="1"/>
  <c r="AF10" i="1"/>
  <c r="AF66" i="1"/>
  <c r="AE53" i="1"/>
  <c r="AE42" i="1"/>
  <c r="AE35" i="1"/>
  <c r="AE29" i="1"/>
  <c r="AE20" i="1"/>
  <c r="AE14" i="1"/>
  <c r="AE27" i="1" l="1"/>
  <c r="AE69" i="1" s="1"/>
  <c r="AE12" i="1"/>
  <c r="AE68" i="1" s="1"/>
  <c r="AD53" i="1"/>
  <c r="AD42" i="1"/>
  <c r="AD35" i="1"/>
  <c r="AD29" i="1"/>
  <c r="AD20" i="1"/>
  <c r="AD14" i="1"/>
  <c r="AE8" i="1" l="1"/>
  <c r="AD27" i="1"/>
  <c r="AD69" i="1" s="1"/>
  <c r="AD12" i="1"/>
  <c r="AC53" i="1"/>
  <c r="AC42" i="1"/>
  <c r="AC35" i="1"/>
  <c r="AC29" i="1"/>
  <c r="AC20" i="1"/>
  <c r="AC14" i="1"/>
  <c r="AE10" i="1" l="1"/>
  <c r="AD8" i="1"/>
  <c r="AE66" i="1"/>
  <c r="AE67" i="1"/>
  <c r="AD68" i="1"/>
  <c r="AC27" i="1"/>
  <c r="AC69" i="1" s="1"/>
  <c r="AC12" i="1"/>
  <c r="AD10" i="1" l="1"/>
  <c r="AD67" i="1"/>
  <c r="AD66" i="1"/>
  <c r="AC8" i="1"/>
  <c r="AC68" i="1"/>
  <c r="AC66" i="1" l="1"/>
  <c r="AC10" i="1"/>
  <c r="AC67" i="1"/>
  <c r="AB53" i="1"/>
  <c r="AB35" i="1"/>
  <c r="AB29" i="1"/>
  <c r="AB20" i="1"/>
  <c r="AB14" i="1"/>
  <c r="AB27" i="1" l="1"/>
  <c r="AB69" i="1" s="1"/>
  <c r="AB12" i="1"/>
  <c r="AB68" i="1" s="1"/>
  <c r="Q45" i="1"/>
  <c r="G45" i="1"/>
  <c r="H45" i="1"/>
  <c r="I45" i="1"/>
  <c r="J45" i="1"/>
  <c r="K45" i="1"/>
  <c r="L45" i="1"/>
  <c r="M45" i="1"/>
  <c r="N45" i="1"/>
  <c r="O45" i="1"/>
  <c r="P45" i="1"/>
  <c r="AB8" i="1" l="1"/>
  <c r="G29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B29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D20" i="1"/>
  <c r="C20" i="1"/>
  <c r="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AB66" i="1" l="1"/>
  <c r="AB67" i="1"/>
  <c r="AB10" i="1"/>
  <c r="B12" i="1"/>
  <c r="AA53" i="1" l="1"/>
  <c r="AA45" i="1"/>
  <c r="AA42" i="1" s="1"/>
  <c r="AA29" i="1"/>
  <c r="AA12" i="1"/>
  <c r="AA27" i="1" l="1"/>
  <c r="AA69" i="1" s="1"/>
  <c r="AA68" i="1"/>
  <c r="Z53" i="1"/>
  <c r="Z45" i="1"/>
  <c r="Z42" i="1" s="1"/>
  <c r="Z29" i="1"/>
  <c r="AA8" i="1" l="1"/>
  <c r="Z12" i="1"/>
  <c r="Z68" i="1" s="1"/>
  <c r="Z27" i="1"/>
  <c r="Z69" i="1" s="1"/>
  <c r="AA66" i="1" l="1"/>
  <c r="AA67" i="1"/>
  <c r="AA10" i="1"/>
  <c r="Z8" i="1"/>
  <c r="Z67" i="1" l="1"/>
  <c r="Z10" i="1"/>
  <c r="Z66" i="1"/>
  <c r="Y29" i="1" l="1"/>
  <c r="Y45" i="1"/>
  <c r="Y42" i="1" s="1"/>
  <c r="Y53" i="1"/>
  <c r="Y27" i="1" l="1"/>
  <c r="Y12" i="1"/>
  <c r="Y8" i="1" l="1"/>
  <c r="Y10" i="1" l="1"/>
  <c r="Y69" i="1"/>
  <c r="Y68" i="1"/>
  <c r="X53" i="1"/>
  <c r="W53" i="1"/>
  <c r="V53" i="1"/>
  <c r="U53" i="1"/>
  <c r="T53" i="1"/>
  <c r="S53" i="1"/>
  <c r="R53" i="1"/>
  <c r="Q53" i="1"/>
  <c r="O53" i="1"/>
  <c r="N53" i="1"/>
  <c r="M53" i="1"/>
  <c r="L53" i="1"/>
  <c r="K53" i="1"/>
  <c r="B53" i="1"/>
  <c r="I53" i="1"/>
  <c r="H53" i="1"/>
  <c r="G53" i="1"/>
  <c r="F53" i="1"/>
  <c r="E53" i="1"/>
  <c r="D53" i="1"/>
  <c r="C53" i="1"/>
  <c r="X45" i="1"/>
  <c r="X42" i="1" s="1"/>
  <c r="W45" i="1"/>
  <c r="W42" i="1" s="1"/>
  <c r="V45" i="1"/>
  <c r="V42" i="1" s="1"/>
  <c r="U45" i="1"/>
  <c r="U42" i="1" s="1"/>
  <c r="T45" i="1"/>
  <c r="T42" i="1" s="1"/>
  <c r="S45" i="1"/>
  <c r="S42" i="1" s="1"/>
  <c r="R45" i="1"/>
  <c r="R42" i="1" s="1"/>
  <c r="P42" i="1"/>
  <c r="N42" i="1"/>
  <c r="M42" i="1"/>
  <c r="L42" i="1"/>
  <c r="K42" i="1"/>
  <c r="Q42" i="1"/>
  <c r="O42" i="1"/>
  <c r="J42" i="1"/>
  <c r="I42" i="1"/>
  <c r="H42" i="1"/>
  <c r="G42" i="1"/>
  <c r="F42" i="1"/>
  <c r="E42" i="1"/>
  <c r="D42" i="1"/>
  <c r="C42" i="1"/>
  <c r="B42" i="1"/>
  <c r="X29" i="1"/>
  <c r="X27" i="1" s="1"/>
  <c r="X69" i="1" s="1"/>
  <c r="W29" i="1"/>
  <c r="V29" i="1"/>
  <c r="V27" i="1" s="1"/>
  <c r="V69" i="1" s="1"/>
  <c r="U29" i="1"/>
  <c r="U27" i="1" s="1"/>
  <c r="U69" i="1" s="1"/>
  <c r="T29" i="1"/>
  <c r="T27" i="1" s="1"/>
  <c r="T69" i="1" s="1"/>
  <c r="S29" i="1"/>
  <c r="S27" i="1" s="1"/>
  <c r="S69" i="1" s="1"/>
  <c r="R29" i="1"/>
  <c r="R27" i="1" s="1"/>
  <c r="R69" i="1" s="1"/>
  <c r="Q29" i="1"/>
  <c r="Q27" i="1" s="1"/>
  <c r="Q69" i="1" s="1"/>
  <c r="P29" i="1"/>
  <c r="P27" i="1" s="1"/>
  <c r="P69" i="1" s="1"/>
  <c r="O29" i="1"/>
  <c r="N29" i="1"/>
  <c r="N27" i="1" s="1"/>
  <c r="N69" i="1" s="1"/>
  <c r="M29" i="1"/>
  <c r="M27" i="1" s="1"/>
  <c r="M69" i="1" s="1"/>
  <c r="L29" i="1"/>
  <c r="L27" i="1" s="1"/>
  <c r="L69" i="1" s="1"/>
  <c r="K29" i="1"/>
  <c r="K27" i="1" s="1"/>
  <c r="J29" i="1"/>
  <c r="J27" i="1" s="1"/>
  <c r="J69" i="1" s="1"/>
  <c r="I29" i="1"/>
  <c r="I27" i="1" s="1"/>
  <c r="I69" i="1" s="1"/>
  <c r="H29" i="1"/>
  <c r="H27" i="1" s="1"/>
  <c r="H69" i="1" s="1"/>
  <c r="F29" i="1"/>
  <c r="F27" i="1" s="1"/>
  <c r="F69" i="1" s="1"/>
  <c r="E29" i="1"/>
  <c r="E27" i="1" s="1"/>
  <c r="E69" i="1" s="1"/>
  <c r="D29" i="1"/>
  <c r="D27" i="1" s="1"/>
  <c r="D69" i="1" s="1"/>
  <c r="C29" i="1"/>
  <c r="C27" i="1" s="1"/>
  <c r="C69" i="1" s="1"/>
  <c r="O27" i="1"/>
  <c r="O69" i="1" s="1"/>
  <c r="G27" i="1"/>
  <c r="G69" i="1" s="1"/>
  <c r="V12" i="1"/>
  <c r="B27" i="1"/>
  <c r="B69" i="1" s="1"/>
  <c r="K12" i="1"/>
  <c r="C12" i="1"/>
  <c r="G12" i="1"/>
  <c r="O12" i="1"/>
  <c r="S12" i="1"/>
  <c r="D12" i="1"/>
  <c r="H12" i="1"/>
  <c r="L12" i="1"/>
  <c r="P12" i="1"/>
  <c r="T12" i="1"/>
  <c r="X12" i="1"/>
  <c r="E12" i="1"/>
  <c r="I12" i="1"/>
  <c r="M12" i="1"/>
  <c r="Q12" i="1"/>
  <c r="U12" i="1"/>
  <c r="F12" i="1"/>
  <c r="J12" i="1"/>
  <c r="N12" i="1"/>
  <c r="R12" i="1"/>
  <c r="N68" i="1" l="1"/>
  <c r="M68" i="1"/>
  <c r="T68" i="1"/>
  <c r="S68" i="1"/>
  <c r="K68" i="1"/>
  <c r="E68" i="1"/>
  <c r="J68" i="1"/>
  <c r="P68" i="1"/>
  <c r="O68" i="1"/>
  <c r="D68" i="1"/>
  <c r="P53" i="1"/>
  <c r="O8" i="1"/>
  <c r="L68" i="1"/>
  <c r="J53" i="1"/>
  <c r="G68" i="1"/>
  <c r="N8" i="1"/>
  <c r="F8" i="1"/>
  <c r="P8" i="1"/>
  <c r="H8" i="1"/>
  <c r="G8" i="1"/>
  <c r="J8" i="1"/>
  <c r="C8" i="1"/>
  <c r="E8" i="1"/>
  <c r="L8" i="1"/>
  <c r="S8" i="1"/>
  <c r="T8" i="1"/>
  <c r="H68" i="1"/>
  <c r="K8" i="1"/>
  <c r="R8" i="1"/>
  <c r="Q8" i="1"/>
  <c r="K69" i="1"/>
  <c r="I8" i="1"/>
  <c r="B8" i="1"/>
  <c r="D8" i="1"/>
  <c r="F68" i="1"/>
  <c r="M8" i="1"/>
  <c r="Q68" i="1"/>
  <c r="R68" i="1"/>
  <c r="I68" i="1"/>
  <c r="C68" i="1"/>
  <c r="B68" i="1"/>
  <c r="W27" i="1"/>
  <c r="W69" i="1" s="1"/>
  <c r="U8" i="1"/>
  <c r="V8" i="1"/>
  <c r="X8" i="1"/>
  <c r="W12" i="1"/>
  <c r="V68" i="1"/>
  <c r="U68" i="1"/>
  <c r="X68" i="1"/>
  <c r="Y67" i="1"/>
  <c r="Y66" i="1"/>
  <c r="Q67" i="1" l="1"/>
  <c r="R10" i="1"/>
  <c r="J66" i="1"/>
  <c r="E66" i="1"/>
  <c r="X67" i="1"/>
  <c r="K67" i="1"/>
  <c r="G67" i="1"/>
  <c r="O10" i="1"/>
  <c r="I67" i="1"/>
  <c r="U10" i="1"/>
  <c r="H10" i="1"/>
  <c r="L10" i="1"/>
  <c r="C66" i="1"/>
  <c r="T66" i="1"/>
  <c r="P10" i="1"/>
  <c r="N66" i="1"/>
  <c r="V67" i="1"/>
  <c r="S67" i="1"/>
  <c r="F10" i="1"/>
  <c r="Q66" i="1"/>
  <c r="W8" i="1"/>
  <c r="C10" i="1"/>
  <c r="B67" i="1"/>
  <c r="B66" i="1"/>
  <c r="P67" i="1"/>
  <c r="O67" i="1"/>
  <c r="O66" i="1"/>
  <c r="F66" i="1"/>
  <c r="F67" i="1"/>
  <c r="P66" i="1"/>
  <c r="H67" i="1"/>
  <c r="G66" i="1"/>
  <c r="H66" i="1"/>
  <c r="E67" i="1"/>
  <c r="G10" i="1"/>
  <c r="J67" i="1"/>
  <c r="U67" i="1"/>
  <c r="J10" i="1"/>
  <c r="N10" i="1"/>
  <c r="N67" i="1"/>
  <c r="U66" i="1"/>
  <c r="C67" i="1"/>
  <c r="Q10" i="1"/>
  <c r="E10" i="1"/>
  <c r="K66" i="1"/>
  <c r="R66" i="1"/>
  <c r="I10" i="1"/>
  <c r="V66" i="1"/>
  <c r="T10" i="1"/>
  <c r="I66" i="1"/>
  <c r="K10" i="1"/>
  <c r="S10" i="1"/>
  <c r="S66" i="1"/>
  <c r="L67" i="1"/>
  <c r="L66" i="1"/>
  <c r="V10" i="1"/>
  <c r="T67" i="1"/>
  <c r="B10" i="1"/>
  <c r="R67" i="1"/>
  <c r="D10" i="1"/>
  <c r="D67" i="1"/>
  <c r="D66" i="1"/>
  <c r="M66" i="1"/>
  <c r="M67" i="1"/>
  <c r="M10" i="1"/>
  <c r="X66" i="1"/>
  <c r="X10" i="1"/>
  <c r="W68" i="1"/>
  <c r="W10" i="1" l="1"/>
  <c r="W66" i="1"/>
  <c r="W67" i="1"/>
</calcChain>
</file>

<file path=xl/sharedStrings.xml><?xml version="1.0" encoding="utf-8"?>
<sst xmlns="http://schemas.openxmlformats.org/spreadsheetml/2006/main" count="129" uniqueCount="48">
  <si>
    <t xml:space="preserve">Dlh verejnej správy - konsolidovaný 1) 2) 3) 4) </t>
  </si>
  <si>
    <t xml:space="preserve"> </t>
  </si>
  <si>
    <t xml:space="preserve">                          Štruktúra dlhu</t>
  </si>
  <si>
    <t>Dlh verejnej správy spolu    (A+B)</t>
  </si>
  <si>
    <t>HDP v b.c.</t>
  </si>
  <si>
    <t>Dlh verejnej správy v pomere k HDP v %</t>
  </si>
  <si>
    <t xml:space="preserve">Podľa rezidentov a pôvodnej splatnosti </t>
  </si>
  <si>
    <t>A. domáci spolu (1+2)</t>
  </si>
  <si>
    <t xml:space="preserve">    v tom: 1. domáci krátkodobý</t>
  </si>
  <si>
    <t xml:space="preserve">                  - vklady</t>
  </si>
  <si>
    <t xml:space="preserve">                  - cenné papiere   2)</t>
  </si>
  <si>
    <t xml:space="preserve">                  - bankové úvery</t>
  </si>
  <si>
    <t xml:space="preserve">                  - ostatné dlhové nástroje</t>
  </si>
  <si>
    <t xml:space="preserve">              2. domáci dlhodobý</t>
  </si>
  <si>
    <t xml:space="preserve">B. zahraničný spolu  (3+4)    </t>
  </si>
  <si>
    <t xml:space="preserve">    v tom: 3. zahraničný krátkodobý</t>
  </si>
  <si>
    <t xml:space="preserve">              4. zahraničný dlhodobý</t>
  </si>
  <si>
    <t>Podľa meny</t>
  </si>
  <si>
    <t>domáca mena (EUR)</t>
  </si>
  <si>
    <t>x</t>
  </si>
  <si>
    <t xml:space="preserve">                        slovenské koruny (SKK)</t>
  </si>
  <si>
    <t>zahraničné meny spolu</t>
  </si>
  <si>
    <t>z toho: EUR</t>
  </si>
  <si>
    <t>....</t>
  </si>
  <si>
    <t xml:space="preserve">            USD</t>
  </si>
  <si>
    <t xml:space="preserve">            JPY</t>
  </si>
  <si>
    <t xml:space="preserve">            CHF</t>
  </si>
  <si>
    <t xml:space="preserve">            CZK</t>
  </si>
  <si>
    <t xml:space="preserve">            ostatné meny</t>
  </si>
  <si>
    <t>Podľa veriteľa</t>
  </si>
  <si>
    <t>S.1  Národné hospodárstvo spolu</t>
  </si>
  <si>
    <t xml:space="preserve">S.11 Nefinančné korporácie </t>
  </si>
  <si>
    <t>S.12. Finančné korporácie</t>
  </si>
  <si>
    <t xml:space="preserve">S.14 Domácnosti </t>
  </si>
  <si>
    <t>S.2   Zahraničie</t>
  </si>
  <si>
    <t>1) zodpovedá metodike maastrichtského kritéria pre dlh</t>
  </si>
  <si>
    <t>3) údaje za roky 1993 až 2008 boli prepočítané konverzným kurzom 1 EUR = 30,1260 SKK</t>
  </si>
  <si>
    <t>4) v období 1993 až 2000 sú štátne dlhopisy podľa meny</t>
  </si>
  <si>
    <t>Dlh spolu mínus Podľa meny</t>
  </si>
  <si>
    <t>Dlh spolu mínus Podľa veriteľa</t>
  </si>
  <si>
    <t>Domáci spolu mínus Nár. hosp. spolu</t>
  </si>
  <si>
    <t>Zahraničný spolu mínus Zahraničie</t>
  </si>
  <si>
    <t>rok</t>
  </si>
  <si>
    <t>v mil. EUR</t>
  </si>
  <si>
    <t>2) údaje boli revidované podľa ESA 2010 súlade s novou edíciou Manuálu o vládnom deficite a dlhu z r. 2019</t>
  </si>
  <si>
    <t xml:space="preserve">                  - dlhodobé obchodné úvery a preddavky</t>
  </si>
  <si>
    <t xml:space="preserve">S.15 Neziskové inštitúcie slúžiace domácnostiam </t>
  </si>
  <si>
    <t>Po jarnej notifikácii v apríli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</si>
</sst>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1B]General"/>
  </numFmts>
  <fonts count="1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Narrow"/>
      <family val="2"/>
      <charset val="238"/>
    </font>
    <font>
      <sz val="8"/>
      <name val="Arial CE"/>
      <charset val="238"/>
    </font>
    <font>
      <b/>
      <sz val="8"/>
      <name val="Arial CE"/>
      <family val="2"/>
      <charset val="238"/>
    </font>
    <font>
      <b/>
      <sz val="8"/>
      <name val="Arial CE"/>
      <charset val="238"/>
    </font>
    <font>
      <b/>
      <sz val="8"/>
      <name val="Arial"/>
      <family val="2"/>
      <charset val="238"/>
    </font>
    <font>
      <sz val="8"/>
      <name val="Arial CE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color rgb="FF000000"/>
      <name val="Arial CE1"/>
      <charset val="238"/>
    </font>
    <font>
      <b/>
      <sz val="12"/>
      <color indexed="10"/>
      <name val="Arial CE"/>
      <family val="2"/>
      <charset val="238"/>
    </font>
    <font>
      <sz val="8"/>
      <color indexed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9" fillId="0" borderId="0"/>
    <xf numFmtId="165" fontId="11" fillId="0" borderId="0"/>
  </cellStyleXfs>
  <cellXfs count="115">
    <xf numFmtId="0" fontId="0" fillId="0" borderId="0" xfId="0"/>
    <xf numFmtId="0" fontId="4" fillId="0" borderId="0" xfId="1" applyFont="1" applyFill="1" applyBorder="1"/>
    <xf numFmtId="0" fontId="4" fillId="0" borderId="0" xfId="0" applyFont="1"/>
    <xf numFmtId="0" fontId="4" fillId="0" borderId="0" xfId="1" applyFont="1" applyFill="1" applyBorder="1" applyAlignment="1"/>
    <xf numFmtId="0" fontId="0" fillId="0" borderId="0" xfId="0" applyBorder="1"/>
    <xf numFmtId="3" fontId="0" fillId="0" borderId="0" xfId="0" applyNumberFormat="1"/>
    <xf numFmtId="0" fontId="10" fillId="0" borderId="0" xfId="3" applyFont="1" applyFill="1" applyBorder="1" applyAlignment="1"/>
    <xf numFmtId="0" fontId="4" fillId="0" borderId="0" xfId="0" applyFont="1" applyBorder="1"/>
    <xf numFmtId="3" fontId="12" fillId="0" borderId="0" xfId="1" applyNumberFormat="1" applyFont="1" applyFill="1" applyBorder="1"/>
    <xf numFmtId="0" fontId="2" fillId="0" borderId="0" xfId="1" applyFont="1" applyFill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2" xfId="0" applyFont="1" applyBorder="1"/>
    <xf numFmtId="0" fontId="4" fillId="0" borderId="3" xfId="1" applyFont="1" applyFill="1" applyBorder="1"/>
    <xf numFmtId="0" fontId="4" fillId="0" borderId="4" xfId="1" applyFont="1" applyFill="1" applyBorder="1"/>
    <xf numFmtId="0" fontId="5" fillId="0" borderId="4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5" fillId="0" borderId="5" xfId="0" applyFont="1" applyBorder="1"/>
    <xf numFmtId="0" fontId="5" fillId="0" borderId="5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4" fillId="0" borderId="9" xfId="0" applyFont="1" applyBorder="1"/>
    <xf numFmtId="0" fontId="4" fillId="0" borderId="10" xfId="1" applyFont="1" applyFill="1" applyBorder="1"/>
    <xf numFmtId="0" fontId="4" fillId="0" borderId="11" xfId="1" applyFont="1" applyFill="1" applyBorder="1"/>
    <xf numFmtId="0" fontId="4" fillId="0" borderId="12" xfId="1" applyFont="1" applyFill="1" applyBorder="1"/>
    <xf numFmtId="0" fontId="5" fillId="0" borderId="15" xfId="0" applyFont="1" applyBorder="1"/>
    <xf numFmtId="3" fontId="5" fillId="0" borderId="10" xfId="1" applyNumberFormat="1" applyFont="1" applyFill="1" applyBorder="1"/>
    <xf numFmtId="3" fontId="5" fillId="0" borderId="11" xfId="1" applyNumberFormat="1" applyFont="1" applyFill="1" applyBorder="1"/>
    <xf numFmtId="3" fontId="5" fillId="0" borderId="13" xfId="1" applyNumberFormat="1" applyFont="1" applyFill="1" applyBorder="1"/>
    <xf numFmtId="0" fontId="5" fillId="0" borderId="17" xfId="0" applyFont="1" applyBorder="1"/>
    <xf numFmtId="3" fontId="5" fillId="0" borderId="17" xfId="1" applyNumberFormat="1" applyFont="1" applyFill="1" applyBorder="1"/>
    <xf numFmtId="3" fontId="5" fillId="0" borderId="18" xfId="1" applyNumberFormat="1" applyFont="1" applyFill="1" applyBorder="1"/>
    <xf numFmtId="0" fontId="6" fillId="0" borderId="20" xfId="0" applyFont="1" applyBorder="1"/>
    <xf numFmtId="164" fontId="6" fillId="0" borderId="21" xfId="1" applyNumberFormat="1" applyFont="1" applyFill="1" applyBorder="1"/>
    <xf numFmtId="164" fontId="6" fillId="0" borderId="22" xfId="1" applyNumberFormat="1" applyFont="1" applyFill="1" applyBorder="1"/>
    <xf numFmtId="0" fontId="7" fillId="0" borderId="24" xfId="0" applyFont="1" applyBorder="1" applyAlignment="1">
      <alignment horizontal="left"/>
    </xf>
    <xf numFmtId="3" fontId="4" fillId="0" borderId="25" xfId="1" applyNumberFormat="1" applyFont="1" applyFill="1" applyBorder="1"/>
    <xf numFmtId="3" fontId="4" fillId="0" borderId="26" xfId="1" applyNumberFormat="1" applyFont="1" applyFill="1" applyBorder="1"/>
    <xf numFmtId="3" fontId="5" fillId="0" borderId="26" xfId="1" applyNumberFormat="1" applyFont="1" applyFill="1" applyBorder="1"/>
    <xf numFmtId="0" fontId="5" fillId="2" borderId="28" xfId="0" applyFont="1" applyFill="1" applyBorder="1"/>
    <xf numFmtId="0" fontId="4" fillId="2" borderId="29" xfId="0" applyFont="1" applyFill="1" applyBorder="1"/>
    <xf numFmtId="3" fontId="4" fillId="0" borderId="17" xfId="1" applyNumberFormat="1" applyFont="1" applyFill="1" applyBorder="1"/>
    <xf numFmtId="3" fontId="4" fillId="0" borderId="18" xfId="1" applyNumberFormat="1" applyFont="1" applyFill="1" applyBorder="1"/>
    <xf numFmtId="0" fontId="4" fillId="2" borderId="30" xfId="0" applyFont="1" applyFill="1" applyBorder="1"/>
    <xf numFmtId="49" fontId="4" fillId="2" borderId="28" xfId="0" applyNumberFormat="1" applyFont="1" applyFill="1" applyBorder="1"/>
    <xf numFmtId="49" fontId="4" fillId="2" borderId="30" xfId="0" applyNumberFormat="1" applyFont="1" applyFill="1" applyBorder="1"/>
    <xf numFmtId="0" fontId="4" fillId="0" borderId="20" xfId="0" applyFont="1" applyBorder="1"/>
    <xf numFmtId="3" fontId="4" fillId="0" borderId="31" xfId="1" applyNumberFormat="1" applyFont="1" applyFill="1" applyBorder="1"/>
    <xf numFmtId="3" fontId="4" fillId="0" borderId="7" xfId="1" applyNumberFormat="1" applyFont="1" applyFill="1" applyBorder="1"/>
    <xf numFmtId="0" fontId="6" fillId="0" borderId="24" xfId="0" applyFont="1" applyBorder="1"/>
    <xf numFmtId="3" fontId="5" fillId="0" borderId="25" xfId="2" applyNumberFormat="1" applyFont="1" applyFill="1" applyBorder="1"/>
    <xf numFmtId="3" fontId="5" fillId="0" borderId="26" xfId="2" applyNumberFormat="1" applyFont="1" applyFill="1" applyBorder="1"/>
    <xf numFmtId="0" fontId="5" fillId="0" borderId="28" xfId="0" applyFont="1" applyBorder="1"/>
    <xf numFmtId="3" fontId="4" fillId="0" borderId="17" xfId="1" applyNumberFormat="1" applyFont="1" applyFill="1" applyBorder="1" applyAlignment="1">
      <alignment horizontal="center"/>
    </xf>
    <xf numFmtId="3" fontId="4" fillId="0" borderId="18" xfId="1" applyNumberFormat="1" applyFont="1" applyFill="1" applyBorder="1" applyAlignment="1">
      <alignment horizontal="center"/>
    </xf>
    <xf numFmtId="3" fontId="4" fillId="0" borderId="18" xfId="2" applyNumberFormat="1" applyFont="1" applyFill="1" applyBorder="1" applyAlignment="1">
      <alignment horizontal="center"/>
    </xf>
    <xf numFmtId="0" fontId="6" fillId="0" borderId="28" xfId="0" applyFont="1" applyBorder="1"/>
    <xf numFmtId="3" fontId="6" fillId="0" borderId="18" xfId="2" applyNumberFormat="1" applyFont="1" applyFill="1" applyBorder="1"/>
    <xf numFmtId="3" fontId="4" fillId="0" borderId="17" xfId="2" applyNumberFormat="1" applyFont="1" applyFill="1" applyBorder="1" applyAlignment="1">
      <alignment horizontal="center"/>
    </xf>
    <xf numFmtId="49" fontId="4" fillId="2" borderId="30" xfId="2" applyNumberFormat="1" applyFont="1" applyFill="1" applyBorder="1"/>
    <xf numFmtId="0" fontId="8" fillId="0" borderId="30" xfId="0" applyFont="1" applyBorder="1"/>
    <xf numFmtId="0" fontId="8" fillId="0" borderId="32" xfId="0" applyFont="1" applyBorder="1"/>
    <xf numFmtId="3" fontId="4" fillId="0" borderId="31" xfId="2" applyNumberFormat="1" applyFont="1" applyFill="1" applyBorder="1"/>
    <xf numFmtId="3" fontId="4" fillId="0" borderId="7" xfId="2" applyNumberFormat="1" applyFont="1" applyFill="1" applyBorder="1"/>
    <xf numFmtId="0" fontId="6" fillId="0" borderId="24" xfId="2" applyFont="1" applyFill="1" applyBorder="1" applyAlignment="1">
      <alignment horizontal="left"/>
    </xf>
    <xf numFmtId="3" fontId="6" fillId="0" borderId="25" xfId="2" applyNumberFormat="1" applyFont="1" applyFill="1" applyBorder="1"/>
    <xf numFmtId="3" fontId="6" fillId="0" borderId="26" xfId="2" applyNumberFormat="1" applyFont="1" applyFill="1" applyBorder="1"/>
    <xf numFmtId="0" fontId="8" fillId="0" borderId="29" xfId="2" applyFont="1" applyFill="1" applyBorder="1" applyAlignment="1">
      <alignment horizontal="left" indent="3"/>
    </xf>
    <xf numFmtId="3" fontId="4" fillId="0" borderId="21" xfId="2" applyNumberFormat="1" applyFont="1" applyFill="1" applyBorder="1"/>
    <xf numFmtId="3" fontId="4" fillId="0" borderId="22" xfId="2" applyNumberFormat="1" applyFont="1" applyFill="1" applyBorder="1"/>
    <xf numFmtId="0" fontId="6" fillId="0" borderId="28" xfId="2" applyFont="1" applyFill="1" applyBorder="1" applyAlignment="1">
      <alignment horizontal="left" indent="3"/>
    </xf>
    <xf numFmtId="3" fontId="6" fillId="0" borderId="15" xfId="2" applyNumberFormat="1" applyFont="1" applyFill="1" applyBorder="1"/>
    <xf numFmtId="3" fontId="6" fillId="0" borderId="33" xfId="2" applyNumberFormat="1" applyFont="1" applyFill="1" applyBorder="1"/>
    <xf numFmtId="0" fontId="4" fillId="0" borderId="28" xfId="2" applyFont="1" applyFill="1" applyBorder="1" applyAlignment="1">
      <alignment horizontal="left" indent="3"/>
    </xf>
    <xf numFmtId="0" fontId="6" fillId="0" borderId="32" xfId="2" applyFont="1" applyFill="1" applyBorder="1" applyAlignment="1">
      <alignment horizontal="left" indent="3"/>
    </xf>
    <xf numFmtId="0" fontId="13" fillId="0" borderId="0" xfId="0" applyFont="1"/>
    <xf numFmtId="3" fontId="13" fillId="0" borderId="0" xfId="1" applyNumberFormat="1" applyFont="1" applyFill="1" applyBorder="1"/>
    <xf numFmtId="0" fontId="13" fillId="0" borderId="35" xfId="2" applyFont="1" applyFill="1" applyBorder="1" applyAlignment="1"/>
    <xf numFmtId="3" fontId="4" fillId="0" borderId="0" xfId="1" applyNumberFormat="1" applyFont="1" applyFill="1" applyBorder="1"/>
    <xf numFmtId="3" fontId="6" fillId="0" borderId="18" xfId="1" applyNumberFormat="1" applyFont="1" applyFill="1" applyBorder="1"/>
    <xf numFmtId="0" fontId="4" fillId="0" borderId="4" xfId="1" applyFont="1" applyBorder="1"/>
    <xf numFmtId="0" fontId="4" fillId="0" borderId="36" xfId="1" applyFont="1" applyBorder="1"/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4" fillId="0" borderId="12" xfId="1" applyFont="1" applyBorder="1"/>
    <xf numFmtId="0" fontId="4" fillId="0" borderId="14" xfId="1" applyFont="1" applyBorder="1"/>
    <xf numFmtId="3" fontId="5" fillId="0" borderId="11" xfId="1" applyNumberFormat="1" applyFont="1" applyBorder="1"/>
    <xf numFmtId="3" fontId="5" fillId="0" borderId="16" xfId="1" applyNumberFormat="1" applyFont="1" applyBorder="1"/>
    <xf numFmtId="3" fontId="6" fillId="0" borderId="18" xfId="1" applyNumberFormat="1" applyFont="1" applyBorder="1"/>
    <xf numFmtId="3" fontId="6" fillId="0" borderId="19" xfId="1" applyNumberFormat="1" applyFont="1" applyBorder="1"/>
    <xf numFmtId="164" fontId="6" fillId="0" borderId="22" xfId="1" applyNumberFormat="1" applyFont="1" applyBorder="1"/>
    <xf numFmtId="164" fontId="6" fillId="0" borderId="23" xfId="1" applyNumberFormat="1" applyFont="1" applyBorder="1"/>
    <xf numFmtId="3" fontId="5" fillId="0" borderId="26" xfId="1" applyNumberFormat="1" applyFont="1" applyBorder="1"/>
    <xf numFmtId="3" fontId="5" fillId="0" borderId="27" xfId="1" applyNumberFormat="1" applyFont="1" applyBorder="1"/>
    <xf numFmtId="3" fontId="5" fillId="0" borderId="18" xfId="1" applyNumberFormat="1" applyFont="1" applyBorder="1"/>
    <xf numFmtId="3" fontId="5" fillId="0" borderId="19" xfId="1" applyNumberFormat="1" applyFont="1" applyBorder="1"/>
    <xf numFmtId="3" fontId="4" fillId="0" borderId="18" xfId="1" applyNumberFormat="1" applyFont="1" applyBorder="1"/>
    <xf numFmtId="3" fontId="4" fillId="0" borderId="19" xfId="1" applyNumberFormat="1" applyFont="1" applyBorder="1"/>
    <xf numFmtId="3" fontId="4" fillId="0" borderId="7" xfId="1" applyNumberFormat="1" applyFont="1" applyBorder="1"/>
    <xf numFmtId="3" fontId="4" fillId="0" borderId="8" xfId="1" applyNumberFormat="1" applyFont="1" applyBorder="1"/>
    <xf numFmtId="3" fontId="5" fillId="0" borderId="26" xfId="2" applyNumberFormat="1" applyFont="1" applyBorder="1"/>
    <xf numFmtId="3" fontId="5" fillId="0" borderId="27" xfId="2" applyNumberFormat="1" applyFont="1" applyBorder="1"/>
    <xf numFmtId="3" fontId="4" fillId="0" borderId="18" xfId="1" applyNumberFormat="1" applyFont="1" applyBorder="1" applyAlignment="1">
      <alignment horizontal="center"/>
    </xf>
    <xf numFmtId="3" fontId="4" fillId="0" borderId="19" xfId="1" applyNumberFormat="1" applyFont="1" applyBorder="1" applyAlignment="1">
      <alignment horizontal="center"/>
    </xf>
    <xf numFmtId="3" fontId="6" fillId="0" borderId="18" xfId="2" applyNumberFormat="1" applyFont="1" applyBorder="1"/>
    <xf numFmtId="3" fontId="6" fillId="0" borderId="19" xfId="2" applyNumberFormat="1" applyFont="1" applyBorder="1"/>
    <xf numFmtId="3" fontId="4" fillId="0" borderId="7" xfId="2" applyNumberFormat="1" applyFont="1" applyBorder="1"/>
    <xf numFmtId="3" fontId="4" fillId="0" borderId="8" xfId="2" applyNumberFormat="1" applyFont="1" applyBorder="1"/>
    <xf numFmtId="3" fontId="6" fillId="0" borderId="26" xfId="2" applyNumberFormat="1" applyFont="1" applyBorder="1"/>
    <xf numFmtId="3" fontId="6" fillId="0" borderId="27" xfId="2" applyNumberFormat="1" applyFont="1" applyBorder="1"/>
    <xf numFmtId="3" fontId="4" fillId="0" borderId="22" xfId="2" applyNumberFormat="1" applyFont="1" applyBorder="1"/>
    <xf numFmtId="3" fontId="4" fillId="0" borderId="23" xfId="2" applyNumberFormat="1" applyFont="1" applyBorder="1"/>
    <xf numFmtId="3" fontId="6" fillId="0" borderId="33" xfId="2" applyNumberFormat="1" applyFont="1" applyBorder="1"/>
    <xf numFmtId="3" fontId="6" fillId="0" borderId="34" xfId="2" applyNumberFormat="1" applyFont="1" applyBorder="1"/>
    <xf numFmtId="3" fontId="6" fillId="0" borderId="0" xfId="1" applyNumberFormat="1" applyFont="1" applyFill="1" applyBorder="1"/>
  </cellXfs>
  <cellStyles count="5">
    <cellStyle name="Excel Built-in Normal" xfId="4" xr:uid="{00000000-0005-0000-0000-000000000000}"/>
    <cellStyle name="Normálna" xfId="0" builtinId="0"/>
    <cellStyle name="Normálna 3" xfId="1" xr:uid="{00000000-0005-0000-0000-000002000000}"/>
    <cellStyle name="normálne 2" xfId="3" xr:uid="{00000000-0005-0000-0000-000003000000}"/>
    <cellStyle name="normálne_Hárok1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9"/>
  <sheetViews>
    <sheetView tabSelected="1" zoomScale="80" zoomScaleNormal="80" zoomScaleSheetLayoutView="80" workbookViewId="0">
      <pane xSplit="1" ySplit="6" topLeftCell="S7" activePane="bottomRight" state="frozen"/>
      <selection pane="topRight" activeCell="B1" sqref="B1"/>
      <selection pane="bottomLeft" activeCell="A7" sqref="A7"/>
      <selection pane="bottomRight" activeCell="AF4" sqref="AF4"/>
    </sheetView>
  </sheetViews>
  <sheetFormatPr defaultRowHeight="14.5"/>
  <cols>
    <col min="1" max="1" width="43.7265625" customWidth="1"/>
    <col min="2" max="34" width="12.81640625" customWidth="1"/>
  </cols>
  <sheetData>
    <row r="1" spans="1:36" ht="15.75" customHeight="1">
      <c r="A1" s="8" t="s">
        <v>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1:36" ht="15" customHeight="1">
      <c r="A2" s="9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6" ht="15" customHeight="1">
      <c r="A3" s="78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6" ht="15.75" customHeight="1" thickBot="1">
      <c r="A4" s="10"/>
      <c r="X4" t="s">
        <v>43</v>
      </c>
    </row>
    <row r="5" spans="1:36" ht="15" customHeight="1">
      <c r="A5" s="11"/>
      <c r="B5" s="12"/>
      <c r="C5" s="13"/>
      <c r="D5" s="14"/>
      <c r="E5" s="13"/>
      <c r="F5" s="13" t="s">
        <v>1</v>
      </c>
      <c r="G5" s="14"/>
      <c r="H5" s="13"/>
      <c r="I5" s="13"/>
      <c r="J5" s="15"/>
      <c r="K5" s="15" t="s">
        <v>42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80"/>
      <c r="AH5" s="81"/>
    </row>
    <row r="6" spans="1:36" ht="15.75" customHeight="1" thickBot="1">
      <c r="A6" s="16" t="s">
        <v>2</v>
      </c>
      <c r="B6" s="17">
        <v>1993</v>
      </c>
      <c r="C6" s="18">
        <v>1994</v>
      </c>
      <c r="D6" s="19">
        <v>1995</v>
      </c>
      <c r="E6" s="19">
        <v>1996</v>
      </c>
      <c r="F6" s="18">
        <v>1997</v>
      </c>
      <c r="G6" s="19">
        <v>1998</v>
      </c>
      <c r="H6" s="18">
        <v>1999</v>
      </c>
      <c r="I6" s="19">
        <v>2000</v>
      </c>
      <c r="J6" s="20">
        <v>2001</v>
      </c>
      <c r="K6" s="20">
        <v>2002</v>
      </c>
      <c r="L6" s="20">
        <v>2003</v>
      </c>
      <c r="M6" s="20">
        <v>2004</v>
      </c>
      <c r="N6" s="20">
        <v>2005</v>
      </c>
      <c r="O6" s="20">
        <v>2006</v>
      </c>
      <c r="P6" s="20">
        <v>2007</v>
      </c>
      <c r="Q6" s="20">
        <v>2008</v>
      </c>
      <c r="R6" s="20">
        <v>2009</v>
      </c>
      <c r="S6" s="20">
        <v>2010</v>
      </c>
      <c r="T6" s="20">
        <v>2011</v>
      </c>
      <c r="U6" s="20">
        <v>2012</v>
      </c>
      <c r="V6" s="20">
        <v>2013</v>
      </c>
      <c r="W6" s="20">
        <v>2014</v>
      </c>
      <c r="X6" s="20">
        <v>2015</v>
      </c>
      <c r="Y6" s="20">
        <v>2016</v>
      </c>
      <c r="Z6" s="20">
        <v>2017</v>
      </c>
      <c r="AA6" s="20">
        <v>2018</v>
      </c>
      <c r="AB6" s="20">
        <v>2019</v>
      </c>
      <c r="AC6" s="20">
        <v>2020</v>
      </c>
      <c r="AD6" s="20">
        <v>2021</v>
      </c>
      <c r="AE6" s="20">
        <v>2022</v>
      </c>
      <c r="AF6" s="20">
        <v>2023</v>
      </c>
      <c r="AG6" s="82">
        <v>2024</v>
      </c>
      <c r="AH6" s="83">
        <v>2025</v>
      </c>
    </row>
    <row r="7" spans="1:36" ht="15" customHeight="1">
      <c r="A7" s="21"/>
      <c r="B7" s="22"/>
      <c r="C7" s="23"/>
      <c r="D7" s="1"/>
      <c r="E7" s="23"/>
      <c r="F7" s="23"/>
      <c r="G7" s="1"/>
      <c r="H7" s="23"/>
      <c r="I7" s="1"/>
      <c r="J7" s="24"/>
      <c r="K7" s="24"/>
      <c r="L7" s="24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84"/>
      <c r="AH7" s="85"/>
    </row>
    <row r="8" spans="1:36" ht="15" customHeight="1">
      <c r="A8" s="25" t="s">
        <v>3</v>
      </c>
      <c r="B8" s="26">
        <f>SUM(B12,B27)</f>
        <v>3859.0918143796057</v>
      </c>
      <c r="C8" s="27">
        <f t="shared" ref="C8:X8" si="0">SUM(C12,C27)</f>
        <v>4084.478523534488</v>
      </c>
      <c r="D8" s="27">
        <f t="shared" si="0"/>
        <v>4268.4392219345418</v>
      </c>
      <c r="E8" s="27">
        <f t="shared" si="0"/>
        <v>6749.883821283941</v>
      </c>
      <c r="F8" s="27">
        <f t="shared" si="0"/>
        <v>8067.8238398725343</v>
      </c>
      <c r="G8" s="27">
        <f t="shared" si="0"/>
        <v>9071.0257950607447</v>
      </c>
      <c r="H8" s="27">
        <f t="shared" si="0"/>
        <v>13484.568010622053</v>
      </c>
      <c r="I8" s="28">
        <f t="shared" si="0"/>
        <v>16005.142363340638</v>
      </c>
      <c r="J8" s="27">
        <f t="shared" si="0"/>
        <v>17616.927018634404</v>
      </c>
      <c r="K8" s="27">
        <f t="shared" si="0"/>
        <v>17014.468793401047</v>
      </c>
      <c r="L8" s="27">
        <f t="shared" si="0"/>
        <v>17983.903424616608</v>
      </c>
      <c r="M8" s="27">
        <f t="shared" si="0"/>
        <v>19317.092507535017</v>
      </c>
      <c r="N8" s="27">
        <f t="shared" si="0"/>
        <v>17588.8913389763</v>
      </c>
      <c r="O8" s="27">
        <f t="shared" si="0"/>
        <v>17767.813717055033</v>
      </c>
      <c r="P8" s="27">
        <f t="shared" si="0"/>
        <v>19189.728070570269</v>
      </c>
      <c r="Q8" s="27">
        <f t="shared" si="0"/>
        <v>19629.75086357299</v>
      </c>
      <c r="R8" s="27">
        <f t="shared" si="0"/>
        <v>23320.715</v>
      </c>
      <c r="S8" s="27">
        <f t="shared" si="0"/>
        <v>27939.902000000002</v>
      </c>
      <c r="T8" s="27">
        <f t="shared" si="0"/>
        <v>30994.247000000003</v>
      </c>
      <c r="U8" s="27">
        <f t="shared" si="0"/>
        <v>38107.964000000007</v>
      </c>
      <c r="V8" s="27">
        <f t="shared" si="0"/>
        <v>40762.885000000002</v>
      </c>
      <c r="W8" s="27">
        <f t="shared" si="0"/>
        <v>40878.201000000001</v>
      </c>
      <c r="X8" s="27">
        <f t="shared" si="0"/>
        <v>41473.619999999995</v>
      </c>
      <c r="Y8" s="27">
        <f t="shared" ref="Y8:Z8" si="1">SUM(Y12,Y27)</f>
        <v>42553.851000000002</v>
      </c>
      <c r="Z8" s="27">
        <f t="shared" si="1"/>
        <v>43653.937999999995</v>
      </c>
      <c r="AA8" s="27">
        <f t="shared" ref="AA8:AB8" si="2">SUM(AA12,AA27)</f>
        <v>44479.164000000004</v>
      </c>
      <c r="AB8" s="27">
        <f t="shared" si="2"/>
        <v>45391.937999999995</v>
      </c>
      <c r="AC8" s="27">
        <f t="shared" ref="AC8:AD8" si="3">SUM(AC12,AC27)</f>
        <v>55090.907999999996</v>
      </c>
      <c r="AD8" s="27">
        <f t="shared" si="3"/>
        <v>61355.92</v>
      </c>
      <c r="AE8" s="27">
        <f t="shared" ref="AE8" si="4">SUM(AE12,AE27)</f>
        <v>63508.571000000004</v>
      </c>
      <c r="AF8" s="27">
        <f>SUM(AF12,AF27)</f>
        <v>68882.245999999999</v>
      </c>
      <c r="AG8" s="86">
        <f>SUM(AG12,AG27)</f>
        <v>77734.845000000001</v>
      </c>
      <c r="AH8" s="87">
        <f>SUM(AH12,AH27)</f>
        <v>83956.806000000011</v>
      </c>
    </row>
    <row r="9" spans="1:36" ht="15" customHeight="1">
      <c r="A9" s="29" t="s">
        <v>4</v>
      </c>
      <c r="B9" s="30">
        <v>13654.849631547502</v>
      </c>
      <c r="C9" s="31">
        <v>16452.53269601009</v>
      </c>
      <c r="D9" s="31">
        <v>20027.717000000001</v>
      </c>
      <c r="E9" s="79">
        <v>22248.057000000001</v>
      </c>
      <c r="F9" s="79">
        <v>24578.454000000002</v>
      </c>
      <c r="G9" s="79">
        <v>26795.732</v>
      </c>
      <c r="H9" s="79">
        <v>28614.135999999999</v>
      </c>
      <c r="I9" s="79">
        <v>31632.014999999999</v>
      </c>
      <c r="J9" s="79">
        <v>34307.332000000002</v>
      </c>
      <c r="K9" s="79">
        <v>37272.248</v>
      </c>
      <c r="L9" s="79">
        <v>41210.910000000003</v>
      </c>
      <c r="M9" s="79">
        <v>45996.758999999998</v>
      </c>
      <c r="N9" s="79">
        <v>50275.896000000001</v>
      </c>
      <c r="O9" s="79">
        <v>56349.06</v>
      </c>
      <c r="P9" s="79">
        <v>63180.690999999999</v>
      </c>
      <c r="Q9" s="79">
        <v>68556.645000000004</v>
      </c>
      <c r="R9" s="79">
        <v>64055.141000000003</v>
      </c>
      <c r="S9" s="79">
        <v>68726.721999999994</v>
      </c>
      <c r="T9" s="79">
        <v>71616.100999999995</v>
      </c>
      <c r="U9" s="79">
        <v>73727.607000000004</v>
      </c>
      <c r="V9" s="79">
        <v>74642.671000000002</v>
      </c>
      <c r="W9" s="79">
        <v>76562.3</v>
      </c>
      <c r="X9" s="79">
        <v>80376.307000000001</v>
      </c>
      <c r="Y9" s="79">
        <v>81579.078999999998</v>
      </c>
      <c r="Z9" s="79">
        <v>84960.37</v>
      </c>
      <c r="AA9" s="79">
        <v>90275.850999999995</v>
      </c>
      <c r="AB9" s="79">
        <v>94547.482999999993</v>
      </c>
      <c r="AC9" s="79">
        <v>94320.582999999999</v>
      </c>
      <c r="AD9" s="79">
        <v>101891.569</v>
      </c>
      <c r="AE9" s="79">
        <v>109959.757</v>
      </c>
      <c r="AF9" s="79">
        <v>123538.698</v>
      </c>
      <c r="AG9" s="88">
        <v>130207.52</v>
      </c>
      <c r="AH9" s="89">
        <v>136754.31200000001</v>
      </c>
      <c r="AI9" s="114"/>
      <c r="AJ9" s="114"/>
    </row>
    <row r="10" spans="1:36" ht="15.75" customHeight="1" thickBot="1">
      <c r="A10" s="32" t="s">
        <v>5</v>
      </c>
      <c r="B10" s="33">
        <f>B8/B9</f>
        <v>0.28261693965957319</v>
      </c>
      <c r="C10" s="34">
        <f t="shared" ref="C10:X10" si="5">C8/C9</f>
        <v>0.24825834411044911</v>
      </c>
      <c r="D10" s="34">
        <f t="shared" si="5"/>
        <v>0.21312659959867328</v>
      </c>
      <c r="E10" s="34">
        <f t="shared" si="5"/>
        <v>0.30339205896874233</v>
      </c>
      <c r="F10" s="34">
        <f t="shared" si="5"/>
        <v>0.32824781574433176</v>
      </c>
      <c r="G10" s="34">
        <f t="shared" si="5"/>
        <v>0.33852502312908433</v>
      </c>
      <c r="H10" s="34">
        <f t="shared" si="5"/>
        <v>0.47125546655059075</v>
      </c>
      <c r="I10" s="34">
        <f t="shared" si="5"/>
        <v>0.50597922273812268</v>
      </c>
      <c r="J10" s="34">
        <f t="shared" si="5"/>
        <v>0.51350326567610682</v>
      </c>
      <c r="K10" s="34">
        <f t="shared" si="5"/>
        <v>0.45649161792980791</v>
      </c>
      <c r="L10" s="34">
        <f t="shared" si="5"/>
        <v>0.43638695249914661</v>
      </c>
      <c r="M10" s="34">
        <f t="shared" si="5"/>
        <v>0.41996638301266004</v>
      </c>
      <c r="N10" s="34">
        <f t="shared" si="5"/>
        <v>0.34984739683160099</v>
      </c>
      <c r="O10" s="34">
        <f t="shared" si="5"/>
        <v>0.31531694968922347</v>
      </c>
      <c r="P10" s="34">
        <f t="shared" si="5"/>
        <v>0.30372773337617137</v>
      </c>
      <c r="Q10" s="34">
        <f t="shared" si="5"/>
        <v>0.28632893082170208</v>
      </c>
      <c r="R10" s="34">
        <f t="shared" si="5"/>
        <v>0.36407249497741329</v>
      </c>
      <c r="S10" s="34">
        <f t="shared" si="5"/>
        <v>0.40653622327571515</v>
      </c>
      <c r="T10" s="34">
        <f t="shared" si="5"/>
        <v>0.43278322286771803</v>
      </c>
      <c r="U10" s="34">
        <f t="shared" si="5"/>
        <v>0.51687509673276122</v>
      </c>
      <c r="V10" s="34">
        <f t="shared" si="5"/>
        <v>0.54610699823429421</v>
      </c>
      <c r="W10" s="34">
        <f t="shared" si="5"/>
        <v>0.53392075473176748</v>
      </c>
      <c r="X10" s="34">
        <f t="shared" si="5"/>
        <v>0.51599310229568018</v>
      </c>
      <c r="Y10" s="34">
        <f t="shared" ref="Y10:Z10" si="6">Y8/Y9</f>
        <v>0.52162700929732242</v>
      </c>
      <c r="Z10" s="34">
        <f t="shared" si="6"/>
        <v>0.51381530000399001</v>
      </c>
      <c r="AA10" s="34">
        <f t="shared" ref="AA10:AB10" si="7">AA8/AA9</f>
        <v>0.49270279379587356</v>
      </c>
      <c r="AB10" s="34">
        <f t="shared" si="7"/>
        <v>0.48009673615531362</v>
      </c>
      <c r="AC10" s="34">
        <f t="shared" ref="AC10:AD10" si="8">AC8/AC9</f>
        <v>0.58408150424600325</v>
      </c>
      <c r="AD10" s="34">
        <f t="shared" si="8"/>
        <v>0.60216876236344929</v>
      </c>
      <c r="AE10" s="34">
        <f t="shared" ref="AE10:AF10" si="9">AE8/AE9</f>
        <v>0.57756194386642745</v>
      </c>
      <c r="AF10" s="34">
        <f t="shared" si="9"/>
        <v>0.55757626650719594</v>
      </c>
      <c r="AG10" s="90">
        <f t="shared" ref="AG10:AH10" si="10">AG8/AG9</f>
        <v>0.59700733874664069</v>
      </c>
      <c r="AH10" s="91">
        <f t="shared" si="10"/>
        <v>0.61392437848687365</v>
      </c>
    </row>
    <row r="11" spans="1:36" ht="15" customHeight="1">
      <c r="A11" s="35" t="s">
        <v>6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92"/>
      <c r="AH11" s="93"/>
      <c r="AJ11" s="78"/>
    </row>
    <row r="12" spans="1:36" ht="15" customHeight="1">
      <c r="A12" s="39" t="s">
        <v>7</v>
      </c>
      <c r="B12" s="30">
        <f>SUM(B14,B20)</f>
        <v>1922.3594237535683</v>
      </c>
      <c r="C12" s="31">
        <f t="shared" ref="C12:X12" si="11">SUM(C14,C20)</f>
        <v>2420.3014007833763</v>
      </c>
      <c r="D12" s="31">
        <f t="shared" si="11"/>
        <v>2836.4535617074953</v>
      </c>
      <c r="E12" s="31">
        <f t="shared" si="11"/>
        <v>4897.2648210847774</v>
      </c>
      <c r="F12" s="31">
        <f t="shared" si="11"/>
        <v>5521.2859656110995</v>
      </c>
      <c r="G12" s="31">
        <f t="shared" si="11"/>
        <v>5489.8334694947889</v>
      </c>
      <c r="H12" s="31">
        <f t="shared" si="11"/>
        <v>8492.6009389895771</v>
      </c>
      <c r="I12" s="31">
        <f t="shared" si="11"/>
        <v>9676.9872813516558</v>
      </c>
      <c r="J12" s="31">
        <f t="shared" si="11"/>
        <v>10991.413263095003</v>
      </c>
      <c r="K12" s="31">
        <f t="shared" si="11"/>
        <v>11135.228270264886</v>
      </c>
      <c r="L12" s="31">
        <f t="shared" si="11"/>
        <v>11870.811743012679</v>
      </c>
      <c r="M12" s="31">
        <f t="shared" si="11"/>
        <v>11758.538434641172</v>
      </c>
      <c r="N12" s="31">
        <f t="shared" si="11"/>
        <v>10916.02723488017</v>
      </c>
      <c r="O12" s="31">
        <f t="shared" si="11"/>
        <v>10630.799377282081</v>
      </c>
      <c r="P12" s="31">
        <f t="shared" si="11"/>
        <v>12002.320382858659</v>
      </c>
      <c r="Q12" s="31">
        <f t="shared" si="11"/>
        <v>12230.417331076145</v>
      </c>
      <c r="R12" s="31">
        <f t="shared" si="11"/>
        <v>15303.929</v>
      </c>
      <c r="S12" s="31">
        <f t="shared" si="11"/>
        <v>17787.442999999999</v>
      </c>
      <c r="T12" s="31">
        <f t="shared" si="11"/>
        <v>18755.736000000001</v>
      </c>
      <c r="U12" s="31">
        <f t="shared" si="11"/>
        <v>20337.691000000006</v>
      </c>
      <c r="V12" s="31">
        <f t="shared" si="11"/>
        <v>16124.972</v>
      </c>
      <c r="W12" s="31">
        <f t="shared" si="11"/>
        <v>16185.242</v>
      </c>
      <c r="X12" s="31">
        <f t="shared" si="11"/>
        <v>19448.069</v>
      </c>
      <c r="Y12" s="31">
        <f t="shared" ref="Y12:Z12" si="12">SUM(Y14,Y20)</f>
        <v>20308.049000000003</v>
      </c>
      <c r="Z12" s="31">
        <f t="shared" si="12"/>
        <v>18742.099999999999</v>
      </c>
      <c r="AA12" s="31">
        <f t="shared" ref="AA12:AB12" si="13">SUM(AA14,AA20)</f>
        <v>19006.886000000002</v>
      </c>
      <c r="AB12" s="31">
        <f t="shared" si="13"/>
        <v>19358.101999999999</v>
      </c>
      <c r="AC12" s="31">
        <f t="shared" ref="AC12:AD12" si="14">SUM(AC14,AC20)</f>
        <v>25405.017</v>
      </c>
      <c r="AD12" s="31">
        <f t="shared" si="14"/>
        <v>30867.665000000001</v>
      </c>
      <c r="AE12" s="31">
        <f t="shared" ref="AE12:AF12" si="15">SUM(AE14,AE20)</f>
        <v>32960.143000000004</v>
      </c>
      <c r="AF12" s="31">
        <f t="shared" si="15"/>
        <v>33001.771999999997</v>
      </c>
      <c r="AG12" s="94">
        <f t="shared" ref="AG12:AH12" si="16">SUM(AG14,AG20)</f>
        <v>32811.853000000003</v>
      </c>
      <c r="AH12" s="95">
        <f t="shared" si="16"/>
        <v>33746.130000000012</v>
      </c>
    </row>
    <row r="13" spans="1:36" ht="15" customHeight="1">
      <c r="A13" s="40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94"/>
      <c r="AH13" s="95"/>
    </row>
    <row r="14" spans="1:36" ht="15" customHeight="1">
      <c r="A14" s="43" t="s">
        <v>8</v>
      </c>
      <c r="B14" s="41">
        <f>SUM(B15:B18)</f>
        <v>263.42694018455819</v>
      </c>
      <c r="C14" s="42">
        <f t="shared" ref="C14:Z14" si="17">SUM(C15:C18)</f>
        <v>763.9912368054172</v>
      </c>
      <c r="D14" s="42">
        <f t="shared" si="17"/>
        <v>494.9877182500166</v>
      </c>
      <c r="E14" s="42">
        <f t="shared" si="17"/>
        <v>1231.9922990108212</v>
      </c>
      <c r="F14" s="42">
        <f t="shared" si="17"/>
        <v>2402.5426541857528</v>
      </c>
      <c r="G14" s="42">
        <f t="shared" si="17"/>
        <v>2480.9798844851625</v>
      </c>
      <c r="H14" s="42">
        <f t="shared" si="17"/>
        <v>1737.3033260306711</v>
      </c>
      <c r="I14" s="42">
        <f t="shared" si="17"/>
        <v>1150.8663612826131</v>
      </c>
      <c r="J14" s="42">
        <f t="shared" si="17"/>
        <v>2403.7509128327688</v>
      </c>
      <c r="K14" s="42">
        <f t="shared" si="17"/>
        <v>2297.4839009493458</v>
      </c>
      <c r="L14" s="42">
        <f t="shared" si="17"/>
        <v>2309.5664874195045</v>
      </c>
      <c r="M14" s="42">
        <f t="shared" si="17"/>
        <v>1509.0619398526189</v>
      </c>
      <c r="N14" s="42">
        <f t="shared" si="17"/>
        <v>386.89348071433329</v>
      </c>
      <c r="O14" s="42">
        <f t="shared" si="17"/>
        <v>97.711710814578623</v>
      </c>
      <c r="P14" s="42">
        <f t="shared" si="17"/>
        <v>176.52745137090884</v>
      </c>
      <c r="Q14" s="42">
        <f t="shared" si="17"/>
        <v>1009.7573524530305</v>
      </c>
      <c r="R14" s="42">
        <f t="shared" si="17"/>
        <v>1198.4559999999999</v>
      </c>
      <c r="S14" s="42">
        <f t="shared" si="17"/>
        <v>1543.7549999999999</v>
      </c>
      <c r="T14" s="42">
        <f t="shared" si="17"/>
        <v>1387.3890000000001</v>
      </c>
      <c r="U14" s="42">
        <f t="shared" si="17"/>
        <v>1072.0930000000001</v>
      </c>
      <c r="V14" s="42">
        <f t="shared" si="17"/>
        <v>806.49899999999991</v>
      </c>
      <c r="W14" s="42">
        <f t="shared" si="17"/>
        <v>288.46499999999997</v>
      </c>
      <c r="X14" s="42">
        <f t="shared" si="17"/>
        <v>417.49699999999996</v>
      </c>
      <c r="Y14" s="42">
        <f t="shared" si="17"/>
        <v>378.19499999999999</v>
      </c>
      <c r="Z14" s="42">
        <f t="shared" si="17"/>
        <v>200.49099999999999</v>
      </c>
      <c r="AA14" s="42">
        <f t="shared" ref="AA14:AF14" si="18">SUM(AA15:AA18)</f>
        <v>531.50699999999995</v>
      </c>
      <c r="AB14" s="42">
        <f t="shared" si="18"/>
        <v>298.92700000000002</v>
      </c>
      <c r="AC14" s="42">
        <f t="shared" si="18"/>
        <v>1223.2190000000001</v>
      </c>
      <c r="AD14" s="42">
        <f t="shared" si="18"/>
        <v>2072.8490000000002</v>
      </c>
      <c r="AE14" s="42">
        <f t="shared" si="18"/>
        <v>443.95699999999999</v>
      </c>
      <c r="AF14" s="42">
        <f t="shared" si="18"/>
        <v>405.51100000000002</v>
      </c>
      <c r="AG14" s="96">
        <f t="shared" ref="AG14:AH14" si="19">SUM(AG15:AG18)</f>
        <v>423.80200000000002</v>
      </c>
      <c r="AH14" s="97">
        <f t="shared" si="19"/>
        <v>394.13499999999999</v>
      </c>
    </row>
    <row r="15" spans="1:36" ht="15" customHeight="1">
      <c r="A15" s="44" t="s">
        <v>9</v>
      </c>
      <c r="B15" s="42">
        <v>0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69.043351258049526</v>
      </c>
      <c r="P15" s="42">
        <v>116.90898227444731</v>
      </c>
      <c r="Q15" s="42">
        <v>107.54829715196176</v>
      </c>
      <c r="R15" s="42">
        <v>83.484999999999999</v>
      </c>
      <c r="S15" s="42">
        <v>71.05</v>
      </c>
      <c r="T15" s="42">
        <v>100.789</v>
      </c>
      <c r="U15" s="42">
        <v>93.186999999999998</v>
      </c>
      <c r="V15" s="42">
        <v>109.92100000000001</v>
      </c>
      <c r="W15" s="42">
        <v>105.396</v>
      </c>
      <c r="X15" s="42">
        <v>192.58600000000001</v>
      </c>
      <c r="Y15" s="42">
        <v>104.56399999999999</v>
      </c>
      <c r="Z15" s="42">
        <v>42.826000000000001</v>
      </c>
      <c r="AA15" s="42">
        <v>42.634999999999998</v>
      </c>
      <c r="AB15" s="42">
        <v>40.82</v>
      </c>
      <c r="AC15" s="42">
        <v>203.18700000000001</v>
      </c>
      <c r="AD15" s="42">
        <v>1863.3810000000001</v>
      </c>
      <c r="AE15" s="42">
        <v>197.08199999999999</v>
      </c>
      <c r="AF15" s="42">
        <v>57.712000000000003</v>
      </c>
      <c r="AG15" s="96">
        <v>79.733999999999995</v>
      </c>
      <c r="AH15" s="97">
        <v>98.647000000000006</v>
      </c>
    </row>
    <row r="16" spans="1:36" ht="15" customHeight="1">
      <c r="A16" s="44" t="s">
        <v>10</v>
      </c>
      <c r="B16" s="42">
        <v>261.93321383522539</v>
      </c>
      <c r="C16" s="42">
        <v>759.87519086503346</v>
      </c>
      <c r="D16" s="42">
        <v>492.26581690234349</v>
      </c>
      <c r="E16" s="42">
        <v>1171.712142335524</v>
      </c>
      <c r="F16" s="42">
        <v>2355.0421562769698</v>
      </c>
      <c r="G16" s="42">
        <v>2409.1150501228176</v>
      </c>
      <c r="H16" s="42">
        <v>1684.8237402907787</v>
      </c>
      <c r="I16" s="42">
        <v>1127.8961694217619</v>
      </c>
      <c r="J16" s="42">
        <v>2338.013675894576</v>
      </c>
      <c r="K16" s="42">
        <v>2236.8054172475599</v>
      </c>
      <c r="L16" s="42">
        <v>2261.3689172143663</v>
      </c>
      <c r="M16" s="42">
        <v>1092.6442275775078</v>
      </c>
      <c r="N16" s="42">
        <v>188.60784704242181</v>
      </c>
      <c r="O16" s="42">
        <v>0</v>
      </c>
      <c r="P16" s="42">
        <v>3.319391887406227E-2</v>
      </c>
      <c r="Q16" s="42">
        <v>741.02104494456614</v>
      </c>
      <c r="R16" s="42">
        <v>940.62400000000002</v>
      </c>
      <c r="S16" s="42">
        <v>1140.684</v>
      </c>
      <c r="T16" s="42">
        <v>973.173</v>
      </c>
      <c r="U16" s="42">
        <v>861.86500000000001</v>
      </c>
      <c r="V16" s="42">
        <v>10.252000000000001</v>
      </c>
      <c r="W16" s="42">
        <v>2.5000000000000001E-2</v>
      </c>
      <c r="X16" s="42">
        <v>0</v>
      </c>
      <c r="Y16" s="42">
        <v>160</v>
      </c>
      <c r="Z16" s="42">
        <v>2E-3</v>
      </c>
      <c r="AA16" s="42">
        <v>300</v>
      </c>
      <c r="AB16" s="42">
        <v>0</v>
      </c>
      <c r="AC16" s="42">
        <v>780</v>
      </c>
      <c r="AD16" s="42">
        <v>0</v>
      </c>
      <c r="AE16" s="42">
        <v>0</v>
      </c>
      <c r="AF16" s="42">
        <v>0</v>
      </c>
      <c r="AG16" s="96">
        <v>0</v>
      </c>
      <c r="AH16" s="97">
        <v>0</v>
      </c>
    </row>
    <row r="17" spans="1:34" ht="15" customHeight="1">
      <c r="A17" s="44" t="s">
        <v>11</v>
      </c>
      <c r="B17" s="42">
        <v>1.4937263493328021</v>
      </c>
      <c r="C17" s="42">
        <v>4.1160459403837217</v>
      </c>
      <c r="D17" s="42">
        <v>2.7219013476731062</v>
      </c>
      <c r="E17" s="42">
        <v>60.280156675297086</v>
      </c>
      <c r="F17" s="42">
        <v>47.50049790878311</v>
      </c>
      <c r="G17" s="42">
        <v>71.864834362344808</v>
      </c>
      <c r="H17" s="42">
        <v>51.882095200159327</v>
      </c>
      <c r="I17" s="42">
        <v>22.970191860851092</v>
      </c>
      <c r="J17" s="42">
        <v>65.325632344154542</v>
      </c>
      <c r="K17" s="42">
        <v>60.678483701785829</v>
      </c>
      <c r="L17" s="42">
        <v>47.201752638916545</v>
      </c>
      <c r="M17" s="42">
        <v>416.41771227511117</v>
      </c>
      <c r="N17" s="42">
        <v>197.85205470357829</v>
      </c>
      <c r="O17" s="42">
        <v>28.198400053110269</v>
      </c>
      <c r="P17" s="42">
        <v>40.565159662749785</v>
      </c>
      <c r="Q17" s="42">
        <v>133.86941512314942</v>
      </c>
      <c r="R17" s="42">
        <v>173.21100000000001</v>
      </c>
      <c r="S17" s="42">
        <v>326.65199999999999</v>
      </c>
      <c r="T17" s="42">
        <v>306.19</v>
      </c>
      <c r="U17" s="42">
        <v>109.935</v>
      </c>
      <c r="V17" s="42">
        <v>629.32899999999995</v>
      </c>
      <c r="W17" s="42">
        <v>112.142</v>
      </c>
      <c r="X17" s="42">
        <v>162.93899999999999</v>
      </c>
      <c r="Y17" s="42">
        <v>42.441000000000003</v>
      </c>
      <c r="Z17" s="42">
        <v>32.488</v>
      </c>
      <c r="AA17" s="42">
        <v>43.915999999999997</v>
      </c>
      <c r="AB17" s="42">
        <v>90.796999999999997</v>
      </c>
      <c r="AC17" s="42">
        <v>80.024000000000001</v>
      </c>
      <c r="AD17" s="42">
        <v>58.371000000000002</v>
      </c>
      <c r="AE17" s="42">
        <v>74.566999999999993</v>
      </c>
      <c r="AF17" s="42">
        <v>77.698999999999998</v>
      </c>
      <c r="AG17" s="96">
        <v>95.122</v>
      </c>
      <c r="AH17" s="97">
        <v>21.172000000000001</v>
      </c>
    </row>
    <row r="18" spans="1:34" ht="15" customHeight="1">
      <c r="A18" s="45" t="s">
        <v>12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0.59749053973312083</v>
      </c>
      <c r="I18" s="42">
        <v>0</v>
      </c>
      <c r="J18" s="42">
        <v>0.41160459403837218</v>
      </c>
      <c r="K18" s="42">
        <v>0</v>
      </c>
      <c r="L18" s="42">
        <v>0.99581756622186812</v>
      </c>
      <c r="M18" s="42">
        <v>0</v>
      </c>
      <c r="N18" s="42">
        <v>0.43357896833317916</v>
      </c>
      <c r="O18" s="42">
        <v>0.46995950341883452</v>
      </c>
      <c r="P18" s="42">
        <v>19.020115514837681</v>
      </c>
      <c r="Q18" s="42">
        <v>27.31859523335325</v>
      </c>
      <c r="R18" s="42">
        <v>1.1359999999999999</v>
      </c>
      <c r="S18" s="42">
        <v>5.3689999999999998</v>
      </c>
      <c r="T18" s="42">
        <v>7.2370000000000001</v>
      </c>
      <c r="U18" s="42">
        <v>7.1059999999999999</v>
      </c>
      <c r="V18" s="42">
        <v>56.997</v>
      </c>
      <c r="W18" s="42">
        <v>70.902000000000001</v>
      </c>
      <c r="X18" s="42">
        <v>61.972000000000001</v>
      </c>
      <c r="Y18" s="42">
        <v>71.19</v>
      </c>
      <c r="Z18" s="42">
        <v>125.175</v>
      </c>
      <c r="AA18" s="42">
        <v>144.95599999999999</v>
      </c>
      <c r="AB18" s="42">
        <v>167.31</v>
      </c>
      <c r="AC18" s="42">
        <v>160.00800000000001</v>
      </c>
      <c r="AD18" s="42">
        <v>151.09700000000001</v>
      </c>
      <c r="AE18" s="42">
        <v>172.30799999999999</v>
      </c>
      <c r="AF18" s="42">
        <v>270.10000000000002</v>
      </c>
      <c r="AG18" s="96">
        <v>248.946</v>
      </c>
      <c r="AH18" s="97">
        <v>274.31599999999997</v>
      </c>
    </row>
    <row r="19" spans="1:34" ht="15" customHeight="1">
      <c r="A19" s="40"/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94"/>
      <c r="AH19" s="95"/>
    </row>
    <row r="20" spans="1:34" ht="15" customHeight="1">
      <c r="A20" s="43" t="s">
        <v>13</v>
      </c>
      <c r="B20" s="41">
        <f>SUM(B21:B25)</f>
        <v>1658.9324835690102</v>
      </c>
      <c r="C20" s="42">
        <f>SUM(C21:C25)</f>
        <v>1656.3101639779591</v>
      </c>
      <c r="D20" s="42">
        <f>SUM(D21:D25)</f>
        <v>2341.4658434574785</v>
      </c>
      <c r="E20" s="42">
        <f t="shared" ref="E20:AA20" si="20">SUM(E21:E25)</f>
        <v>3665.2725220739562</v>
      </c>
      <c r="F20" s="42">
        <f t="shared" si="20"/>
        <v>3118.7433114253467</v>
      </c>
      <c r="G20" s="42">
        <f t="shared" si="20"/>
        <v>3008.8535850096264</v>
      </c>
      <c r="H20" s="42">
        <f t="shared" si="20"/>
        <v>6755.2976129589051</v>
      </c>
      <c r="I20" s="42">
        <f t="shared" si="20"/>
        <v>8526.1209200690428</v>
      </c>
      <c r="J20" s="42">
        <f t="shared" si="20"/>
        <v>8587.6623502622333</v>
      </c>
      <c r="K20" s="42">
        <f t="shared" si="20"/>
        <v>8837.7443693155401</v>
      </c>
      <c r="L20" s="42">
        <f t="shared" si="20"/>
        <v>9561.2452555931741</v>
      </c>
      <c r="M20" s="42">
        <f t="shared" si="20"/>
        <v>10249.476494788552</v>
      </c>
      <c r="N20" s="42">
        <f t="shared" si="20"/>
        <v>10529.133754165836</v>
      </c>
      <c r="O20" s="42">
        <f t="shared" si="20"/>
        <v>10533.087666467502</v>
      </c>
      <c r="P20" s="42">
        <f t="shared" si="20"/>
        <v>11825.792931487751</v>
      </c>
      <c r="Q20" s="42">
        <f t="shared" si="20"/>
        <v>11220.659978623115</v>
      </c>
      <c r="R20" s="42">
        <f t="shared" si="20"/>
        <v>14105.473</v>
      </c>
      <c r="S20" s="42">
        <f t="shared" si="20"/>
        <v>16243.688</v>
      </c>
      <c r="T20" s="42">
        <f t="shared" si="20"/>
        <v>17368.347000000002</v>
      </c>
      <c r="U20" s="42">
        <f t="shared" si="20"/>
        <v>19265.598000000005</v>
      </c>
      <c r="V20" s="42">
        <f t="shared" si="20"/>
        <v>15318.473</v>
      </c>
      <c r="W20" s="42">
        <f t="shared" si="20"/>
        <v>15896.777</v>
      </c>
      <c r="X20" s="42">
        <f t="shared" si="20"/>
        <v>19030.572</v>
      </c>
      <c r="Y20" s="42">
        <f t="shared" si="20"/>
        <v>19929.854000000003</v>
      </c>
      <c r="Z20" s="42">
        <f t="shared" si="20"/>
        <v>18541.609</v>
      </c>
      <c r="AA20" s="42">
        <f t="shared" si="20"/>
        <v>18475.379000000001</v>
      </c>
      <c r="AB20" s="42">
        <f t="shared" ref="AB20:AC20" si="21">SUM(AB21:AB25)</f>
        <v>19059.174999999999</v>
      </c>
      <c r="AC20" s="42">
        <f t="shared" si="21"/>
        <v>24181.797999999999</v>
      </c>
      <c r="AD20" s="42">
        <f t="shared" ref="AD20:AE20" si="22">SUM(AD21:AD25)</f>
        <v>28794.815999999999</v>
      </c>
      <c r="AE20" s="42">
        <f t="shared" si="22"/>
        <v>32516.186000000005</v>
      </c>
      <c r="AF20" s="42">
        <f t="shared" ref="AF20:AG20" si="23">SUM(AF21:AF25)</f>
        <v>32596.260999999999</v>
      </c>
      <c r="AG20" s="96">
        <f t="shared" si="23"/>
        <v>32388.051000000003</v>
      </c>
      <c r="AH20" s="97">
        <f t="shared" ref="AH20" si="24">SUM(AH21:AH25)</f>
        <v>33351.99500000001</v>
      </c>
    </row>
    <row r="21" spans="1:34" ht="15" customHeight="1">
      <c r="A21" s="44" t="s">
        <v>9</v>
      </c>
      <c r="B21" s="42">
        <v>0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96">
        <v>0</v>
      </c>
      <c r="AH21" s="97">
        <v>0</v>
      </c>
    </row>
    <row r="22" spans="1:34" ht="15" customHeight="1">
      <c r="A22" s="44" t="s">
        <v>10</v>
      </c>
      <c r="B22" s="42">
        <v>599.21662351457212</v>
      </c>
      <c r="C22" s="42">
        <v>843.02595764455953</v>
      </c>
      <c r="D22" s="42">
        <v>1951.1385514173803</v>
      </c>
      <c r="E22" s="42">
        <v>2613.3240390360484</v>
      </c>
      <c r="F22" s="42">
        <v>2094.3125871340371</v>
      </c>
      <c r="G22" s="42">
        <v>2143.6640111531565</v>
      </c>
      <c r="H22" s="42">
        <v>2638.1840934740753</v>
      </c>
      <c r="I22" s="42">
        <v>3342.1400119498107</v>
      </c>
      <c r="J22" s="42">
        <v>6160.7368884020452</v>
      </c>
      <c r="K22" s="42">
        <v>6266.4475868020972</v>
      </c>
      <c r="L22" s="42">
        <v>7384.3855805616404</v>
      </c>
      <c r="M22" s="42">
        <v>8303.4527318595228</v>
      </c>
      <c r="N22" s="42">
        <v>8925.8628427272124</v>
      </c>
      <c r="O22" s="42">
        <v>8779.5554338445181</v>
      </c>
      <c r="P22" s="42">
        <v>10178.657339175463</v>
      </c>
      <c r="Q22" s="42">
        <v>9695.2867954590729</v>
      </c>
      <c r="R22" s="42">
        <v>12576.665999999999</v>
      </c>
      <c r="S22" s="42">
        <v>14726.4</v>
      </c>
      <c r="T22" s="42">
        <v>15696.922</v>
      </c>
      <c r="U22" s="42">
        <v>17444.793000000001</v>
      </c>
      <c r="V22" s="42">
        <v>13681.249</v>
      </c>
      <c r="W22" s="42">
        <v>14315.544</v>
      </c>
      <c r="X22" s="42">
        <v>17478.073</v>
      </c>
      <c r="Y22" s="42">
        <v>18069.077000000001</v>
      </c>
      <c r="Z22" s="42">
        <v>16622.64</v>
      </c>
      <c r="AA22" s="42">
        <v>16484.373</v>
      </c>
      <c r="AB22" s="42">
        <v>16983.355</v>
      </c>
      <c r="AC22" s="42">
        <v>22129.352999999999</v>
      </c>
      <c r="AD22" s="42">
        <v>26859.023000000001</v>
      </c>
      <c r="AE22" s="42">
        <v>30585.203000000001</v>
      </c>
      <c r="AF22" s="42">
        <v>30696.151000000002</v>
      </c>
      <c r="AG22" s="96">
        <v>30470.006000000001</v>
      </c>
      <c r="AH22" s="97">
        <v>31119.079000000002</v>
      </c>
    </row>
    <row r="23" spans="1:34" ht="15" customHeight="1">
      <c r="A23" s="44" t="s">
        <v>11</v>
      </c>
      <c r="B23" s="42">
        <v>1056.5624377614022</v>
      </c>
      <c r="C23" s="42">
        <v>809.63287525725286</v>
      </c>
      <c r="D23" s="42">
        <v>385.68014339772947</v>
      </c>
      <c r="E23" s="42">
        <v>991.60193852486225</v>
      </c>
      <c r="F23" s="42">
        <v>977.76007435437828</v>
      </c>
      <c r="G23" s="42">
        <v>813.67261176392481</v>
      </c>
      <c r="H23" s="42">
        <v>4054.4765945694749</v>
      </c>
      <c r="I23" s="42">
        <v>4979.6723374493786</v>
      </c>
      <c r="J23" s="42">
        <v>1881.1178538139809</v>
      </c>
      <c r="K23" s="42">
        <v>2069.6038926508663</v>
      </c>
      <c r="L23" s="42">
        <v>1793.1047789285003</v>
      </c>
      <c r="M23" s="42">
        <v>1649.635261302529</v>
      </c>
      <c r="N23" s="42">
        <v>1333.0392178848836</v>
      </c>
      <c r="O23" s="42">
        <v>1509.1623859788888</v>
      </c>
      <c r="P23" s="42">
        <v>1454.3376768903936</v>
      </c>
      <c r="Q23" s="42">
        <v>1394.52394994357</v>
      </c>
      <c r="R23" s="42">
        <v>1363.856</v>
      </c>
      <c r="S23" s="42">
        <v>1359.9290000000001</v>
      </c>
      <c r="T23" s="42">
        <v>1473.2070000000001</v>
      </c>
      <c r="U23" s="42">
        <v>1605.829</v>
      </c>
      <c r="V23" s="42">
        <v>1469.2470000000001</v>
      </c>
      <c r="W23" s="42">
        <v>1420.5440000000001</v>
      </c>
      <c r="X23" s="42">
        <v>1396.5640000000001</v>
      </c>
      <c r="Y23" s="42">
        <v>1421.7339999999999</v>
      </c>
      <c r="Z23" s="42">
        <v>1389.4970000000001</v>
      </c>
      <c r="AA23" s="42">
        <v>1443.77</v>
      </c>
      <c r="AB23" s="42">
        <v>1562.3579999999999</v>
      </c>
      <c r="AC23" s="42">
        <v>1583.596</v>
      </c>
      <c r="AD23" s="42">
        <v>1460.048</v>
      </c>
      <c r="AE23" s="42">
        <v>1539.9359999999999</v>
      </c>
      <c r="AF23" s="42">
        <v>1688.0989999999999</v>
      </c>
      <c r="AG23" s="96">
        <v>1576.146</v>
      </c>
      <c r="AH23" s="97">
        <v>1852.759</v>
      </c>
    </row>
    <row r="24" spans="1:34" ht="15" customHeight="1">
      <c r="A24" s="45" t="s">
        <v>12</v>
      </c>
      <c r="B24" s="42">
        <v>2.1907986456881092</v>
      </c>
      <c r="C24" s="42">
        <v>2.4563499966806082</v>
      </c>
      <c r="D24" s="42">
        <v>2.4895439155546701</v>
      </c>
      <c r="E24" s="42">
        <v>5.7425479652127729</v>
      </c>
      <c r="F24" s="42">
        <v>24.098785102569209</v>
      </c>
      <c r="G24" s="42">
        <v>23.899621589324834</v>
      </c>
      <c r="H24" s="42">
        <v>37.343158733320116</v>
      </c>
      <c r="I24" s="42">
        <v>39.168824271393362</v>
      </c>
      <c r="J24" s="42">
        <v>25.990838478390756</v>
      </c>
      <c r="K24" s="42">
        <v>13.908252008232092</v>
      </c>
      <c r="L24" s="42">
        <v>9.095133771493062</v>
      </c>
      <c r="M24" s="42">
        <v>4.6139547234945351</v>
      </c>
      <c r="N24" s="42">
        <v>71.366925579233694</v>
      </c>
      <c r="O24" s="42">
        <v>73.885879306910567</v>
      </c>
      <c r="P24" s="42">
        <v>61.51596627497937</v>
      </c>
      <c r="Q24" s="42">
        <v>28.977096195975687</v>
      </c>
      <c r="R24" s="42">
        <v>80.628</v>
      </c>
      <c r="S24" s="42">
        <v>84.534999999999997</v>
      </c>
      <c r="T24" s="42">
        <v>84.87</v>
      </c>
      <c r="U24" s="42">
        <v>105.253</v>
      </c>
      <c r="V24" s="42">
        <v>86.921000000000006</v>
      </c>
      <c r="W24" s="42">
        <v>85.712999999999994</v>
      </c>
      <c r="X24" s="42">
        <v>86.078000000000003</v>
      </c>
      <c r="Y24" s="42">
        <v>373</v>
      </c>
      <c r="Z24" s="42">
        <v>466.16300000000001</v>
      </c>
      <c r="AA24" s="42">
        <v>460.38099999999997</v>
      </c>
      <c r="AB24" s="42">
        <v>449.15199999999999</v>
      </c>
      <c r="AC24" s="42">
        <v>380.065</v>
      </c>
      <c r="AD24" s="42">
        <v>406</v>
      </c>
      <c r="AE24" s="42">
        <v>303.75799999999998</v>
      </c>
      <c r="AF24" s="42">
        <v>136.66200000000001</v>
      </c>
      <c r="AG24" s="96">
        <v>265.49900000000002</v>
      </c>
      <c r="AH24" s="97">
        <v>302.64100000000002</v>
      </c>
    </row>
    <row r="25" spans="1:34" ht="15" customHeight="1">
      <c r="A25" s="45" t="s">
        <v>45</v>
      </c>
      <c r="B25" s="42">
        <v>0.96262364734780581</v>
      </c>
      <c r="C25" s="42">
        <v>1.1949810794662417</v>
      </c>
      <c r="D25" s="42">
        <v>2.1576047268140477</v>
      </c>
      <c r="E25" s="42">
        <v>54.603996547832438</v>
      </c>
      <c r="F25" s="42">
        <v>22.571864834362344</v>
      </c>
      <c r="G25" s="42">
        <v>27.617340503219808</v>
      </c>
      <c r="H25" s="42">
        <v>25.293766182035451</v>
      </c>
      <c r="I25" s="42">
        <v>165.13974639845981</v>
      </c>
      <c r="J25" s="42">
        <v>519.81676956781519</v>
      </c>
      <c r="K25" s="42">
        <v>487.78463785434508</v>
      </c>
      <c r="L25" s="42">
        <v>374.65976233154083</v>
      </c>
      <c r="M25" s="42">
        <v>291.77454690300738</v>
      </c>
      <c r="N25" s="42">
        <v>198.86476797450706</v>
      </c>
      <c r="O25" s="42">
        <v>170.48396733718383</v>
      </c>
      <c r="P25" s="42">
        <v>131.28194914691628</v>
      </c>
      <c r="Q25" s="42">
        <v>101.87213702449711</v>
      </c>
      <c r="R25" s="42">
        <v>84.322999999999993</v>
      </c>
      <c r="S25" s="42">
        <v>72.823999999999998</v>
      </c>
      <c r="T25" s="42">
        <v>113.348</v>
      </c>
      <c r="U25" s="42">
        <v>109.723</v>
      </c>
      <c r="V25" s="42">
        <v>81.055999999999997</v>
      </c>
      <c r="W25" s="42">
        <v>74.975999999999999</v>
      </c>
      <c r="X25" s="42">
        <v>69.856999999999999</v>
      </c>
      <c r="Y25" s="42">
        <v>66.043000000000006</v>
      </c>
      <c r="Z25" s="42">
        <v>63.308999999999997</v>
      </c>
      <c r="AA25" s="42">
        <v>86.855000000000004</v>
      </c>
      <c r="AB25" s="42">
        <v>64.31</v>
      </c>
      <c r="AC25" s="42">
        <v>88.784000000000006</v>
      </c>
      <c r="AD25" s="42">
        <v>69.745000000000005</v>
      </c>
      <c r="AE25" s="42">
        <v>87.289000000000001</v>
      </c>
      <c r="AF25" s="42">
        <v>75.349000000000004</v>
      </c>
      <c r="AG25" s="96">
        <v>76.400000000000006</v>
      </c>
      <c r="AH25" s="97">
        <v>77.516000000000005</v>
      </c>
    </row>
    <row r="26" spans="1:34" ht="15" customHeight="1">
      <c r="A26" s="40"/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94"/>
      <c r="AH26" s="95"/>
    </row>
    <row r="27" spans="1:34" ht="15" customHeight="1">
      <c r="A27" s="39" t="s">
        <v>14</v>
      </c>
      <c r="B27" s="30">
        <f>SUM(B29,B35)</f>
        <v>1936.7323906260374</v>
      </c>
      <c r="C27" s="31">
        <f t="shared" ref="C27:X27" si="25">SUM(C29,C35)</f>
        <v>1664.1771227511119</v>
      </c>
      <c r="D27" s="31">
        <f t="shared" si="25"/>
        <v>1431.9856602270463</v>
      </c>
      <c r="E27" s="31">
        <f t="shared" si="25"/>
        <v>1852.6190001991636</v>
      </c>
      <c r="F27" s="31">
        <f t="shared" si="25"/>
        <v>2546.5378742614348</v>
      </c>
      <c r="G27" s="31">
        <f t="shared" si="25"/>
        <v>3581.1923255659563</v>
      </c>
      <c r="H27" s="31">
        <f t="shared" si="25"/>
        <v>4991.9670716324763</v>
      </c>
      <c r="I27" s="31">
        <f t="shared" si="25"/>
        <v>6328.1550819889808</v>
      </c>
      <c r="J27" s="31">
        <f t="shared" si="25"/>
        <v>6625.5137555394003</v>
      </c>
      <c r="K27" s="31">
        <f t="shared" si="25"/>
        <v>5879.2405231361618</v>
      </c>
      <c r="L27" s="31">
        <f t="shared" si="25"/>
        <v>6113.0916816039298</v>
      </c>
      <c r="M27" s="31">
        <f t="shared" si="25"/>
        <v>7558.5540728938458</v>
      </c>
      <c r="N27" s="31">
        <f t="shared" si="25"/>
        <v>6672.8641040961293</v>
      </c>
      <c r="O27" s="31">
        <f t="shared" si="25"/>
        <v>7137.0143397729535</v>
      </c>
      <c r="P27" s="31">
        <f t="shared" si="25"/>
        <v>7187.4076877116104</v>
      </c>
      <c r="Q27" s="31">
        <f t="shared" si="25"/>
        <v>7399.3335324968466</v>
      </c>
      <c r="R27" s="31">
        <f t="shared" si="25"/>
        <v>8016.7860000000001</v>
      </c>
      <c r="S27" s="31">
        <f t="shared" si="25"/>
        <v>10152.459000000001</v>
      </c>
      <c r="T27" s="31">
        <f t="shared" si="25"/>
        <v>12238.511</v>
      </c>
      <c r="U27" s="31">
        <f t="shared" si="25"/>
        <v>17770.273000000001</v>
      </c>
      <c r="V27" s="31">
        <f t="shared" si="25"/>
        <v>24637.913</v>
      </c>
      <c r="W27" s="31">
        <f t="shared" si="25"/>
        <v>24692.959000000003</v>
      </c>
      <c r="X27" s="31">
        <f t="shared" si="25"/>
        <v>22025.550999999999</v>
      </c>
      <c r="Y27" s="31">
        <f t="shared" ref="Y27:Z27" si="26">SUM(Y29,Y35)</f>
        <v>22245.802</v>
      </c>
      <c r="Z27" s="31">
        <f t="shared" si="26"/>
        <v>24911.838</v>
      </c>
      <c r="AA27" s="31">
        <f t="shared" ref="AA27:AB27" si="27">SUM(AA29,AA35)</f>
        <v>25472.277999999998</v>
      </c>
      <c r="AB27" s="31">
        <f t="shared" si="27"/>
        <v>26033.835999999999</v>
      </c>
      <c r="AC27" s="31">
        <f t="shared" ref="AC27:AD27" si="28">SUM(AC29,AC35)</f>
        <v>29685.891</v>
      </c>
      <c r="AD27" s="31">
        <f t="shared" si="28"/>
        <v>30488.255000000001</v>
      </c>
      <c r="AE27" s="31">
        <f t="shared" ref="AE27:AF27" si="29">SUM(AE29,AE35)</f>
        <v>30548.428</v>
      </c>
      <c r="AF27" s="31">
        <f t="shared" si="29"/>
        <v>35880.474000000002</v>
      </c>
      <c r="AG27" s="94">
        <f t="shared" ref="AG27:AH27" si="30">SUM(AG29,AG35)</f>
        <v>44922.991999999998</v>
      </c>
      <c r="AH27" s="95">
        <f t="shared" si="30"/>
        <v>50210.675999999999</v>
      </c>
    </row>
    <row r="28" spans="1:34" ht="15" customHeigh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94"/>
      <c r="AH28" s="95"/>
    </row>
    <row r="29" spans="1:34" ht="15" customHeight="1">
      <c r="A29" s="43" t="s">
        <v>15</v>
      </c>
      <c r="B29" s="41">
        <f>SUM(B30:B33)</f>
        <v>0</v>
      </c>
      <c r="C29" s="42">
        <f t="shared" ref="C29:X29" si="31">SUM(C30:C33)</f>
        <v>0</v>
      </c>
      <c r="D29" s="42">
        <f t="shared" si="31"/>
        <v>0</v>
      </c>
      <c r="E29" s="42">
        <f t="shared" si="31"/>
        <v>0</v>
      </c>
      <c r="F29" s="42">
        <f t="shared" si="31"/>
        <v>0</v>
      </c>
      <c r="G29" s="42">
        <f>SUM(G30:G33)</f>
        <v>0</v>
      </c>
      <c r="H29" s="42">
        <f t="shared" si="31"/>
        <v>0</v>
      </c>
      <c r="I29" s="42">
        <f t="shared" si="31"/>
        <v>0</v>
      </c>
      <c r="J29" s="42">
        <f t="shared" si="31"/>
        <v>6.6387837748124543</v>
      </c>
      <c r="K29" s="42">
        <f t="shared" si="31"/>
        <v>0</v>
      </c>
      <c r="L29" s="42">
        <f t="shared" si="31"/>
        <v>15.667529708557392</v>
      </c>
      <c r="M29" s="42">
        <f t="shared" si="31"/>
        <v>198.00172608378145</v>
      </c>
      <c r="N29" s="42">
        <f t="shared" si="31"/>
        <v>4.6139547234946559</v>
      </c>
      <c r="O29" s="42">
        <f t="shared" si="31"/>
        <v>0</v>
      </c>
      <c r="P29" s="42">
        <f t="shared" si="31"/>
        <v>0</v>
      </c>
      <c r="Q29" s="42">
        <f t="shared" si="31"/>
        <v>0</v>
      </c>
      <c r="R29" s="42">
        <f t="shared" si="31"/>
        <v>0</v>
      </c>
      <c r="S29" s="42">
        <f t="shared" si="31"/>
        <v>128.262</v>
      </c>
      <c r="T29" s="42">
        <f t="shared" si="31"/>
        <v>172</v>
      </c>
      <c r="U29" s="42">
        <f t="shared" si="31"/>
        <v>454.2</v>
      </c>
      <c r="V29" s="42">
        <f t="shared" si="31"/>
        <v>1.5</v>
      </c>
      <c r="W29" s="42">
        <f t="shared" si="31"/>
        <v>0.15</v>
      </c>
      <c r="X29" s="42">
        <f t="shared" si="31"/>
        <v>228.26999999999998</v>
      </c>
      <c r="Y29" s="42">
        <f t="shared" ref="Y29:Z29" si="32">SUM(Y30:Y33)</f>
        <v>443.78</v>
      </c>
      <c r="Z29" s="42">
        <f t="shared" si="32"/>
        <v>20.128999999999998</v>
      </c>
      <c r="AA29" s="42">
        <f t="shared" ref="AA29:AB29" si="33">SUM(AA30:AA33)</f>
        <v>535.88400000000001</v>
      </c>
      <c r="AB29" s="42">
        <f t="shared" si="33"/>
        <v>108.66800000000001</v>
      </c>
      <c r="AC29" s="42">
        <f t="shared" ref="AC29:AD29" si="34">SUM(AC30:AC33)</f>
        <v>695.26699999999994</v>
      </c>
      <c r="AD29" s="42">
        <f t="shared" si="34"/>
        <v>143.322</v>
      </c>
      <c r="AE29" s="42">
        <f t="shared" ref="AE29:AF29" si="35">SUM(AE30:AE33)</f>
        <v>13.669</v>
      </c>
      <c r="AF29" s="42">
        <f t="shared" si="35"/>
        <v>6.0510000000000002</v>
      </c>
      <c r="AG29" s="96">
        <f t="shared" ref="AG29:AH29" si="36">SUM(AG30:AG33)</f>
        <v>24.867000000000001</v>
      </c>
      <c r="AH29" s="97">
        <f t="shared" si="36"/>
        <v>30.53</v>
      </c>
    </row>
    <row r="30" spans="1:34" ht="15" customHeight="1">
      <c r="A30" s="44" t="s">
        <v>9</v>
      </c>
      <c r="B30" s="42">
        <v>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228.26</v>
      </c>
      <c r="Y30" s="42">
        <v>203.78</v>
      </c>
      <c r="Z30" s="42">
        <v>2.65</v>
      </c>
      <c r="AA30" s="42">
        <v>35.22</v>
      </c>
      <c r="AB30" s="42">
        <v>108.34</v>
      </c>
      <c r="AC30" s="42">
        <v>66.31</v>
      </c>
      <c r="AD30" s="42">
        <v>143.01</v>
      </c>
      <c r="AE30" s="42">
        <v>13.4</v>
      </c>
      <c r="AF30" s="42">
        <v>0</v>
      </c>
      <c r="AG30" s="96">
        <v>23.94</v>
      </c>
      <c r="AH30" s="97">
        <v>25.35</v>
      </c>
    </row>
    <row r="31" spans="1:34" ht="15" customHeight="1">
      <c r="A31" s="44" t="s">
        <v>10</v>
      </c>
      <c r="B31" s="42">
        <v>0</v>
      </c>
      <c r="C31" s="42">
        <v>0</v>
      </c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6.6387837748124543</v>
      </c>
      <c r="K31" s="42">
        <v>0</v>
      </c>
      <c r="L31" s="42">
        <v>15.667529708557392</v>
      </c>
      <c r="M31" s="42">
        <v>198.00172608378145</v>
      </c>
      <c r="N31" s="42">
        <v>4.6139547234946559</v>
      </c>
      <c r="O31" s="42">
        <v>0</v>
      </c>
      <c r="P31" s="42">
        <v>0</v>
      </c>
      <c r="Q31" s="42">
        <v>0</v>
      </c>
      <c r="R31" s="42">
        <v>0</v>
      </c>
      <c r="S31" s="42">
        <v>128.262</v>
      </c>
      <c r="T31" s="42">
        <v>164</v>
      </c>
      <c r="U31" s="42">
        <v>454.2</v>
      </c>
      <c r="V31" s="42">
        <v>1.5</v>
      </c>
      <c r="W31" s="42">
        <v>0</v>
      </c>
      <c r="X31" s="42">
        <v>0</v>
      </c>
      <c r="Y31" s="42">
        <v>240</v>
      </c>
      <c r="Z31" s="42">
        <v>0</v>
      </c>
      <c r="AA31" s="42">
        <v>500</v>
      </c>
      <c r="AB31" s="42">
        <v>0</v>
      </c>
      <c r="AC31" s="42">
        <v>600</v>
      </c>
      <c r="AD31" s="42">
        <v>0</v>
      </c>
      <c r="AE31" s="42">
        <v>0</v>
      </c>
      <c r="AF31" s="42">
        <v>0</v>
      </c>
      <c r="AG31" s="96">
        <v>0</v>
      </c>
      <c r="AH31" s="97">
        <v>0</v>
      </c>
    </row>
    <row r="32" spans="1:34" ht="15" customHeight="1">
      <c r="A32" s="44" t="s">
        <v>11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8</v>
      </c>
      <c r="U32" s="42">
        <v>0</v>
      </c>
      <c r="V32" s="42">
        <v>0</v>
      </c>
      <c r="W32" s="42">
        <v>0.15</v>
      </c>
      <c r="X32" s="42">
        <v>0</v>
      </c>
      <c r="Y32" s="42">
        <v>0</v>
      </c>
      <c r="Z32" s="42">
        <v>17.178999999999998</v>
      </c>
      <c r="AA32" s="42">
        <v>2.5000000000000001E-2</v>
      </c>
      <c r="AB32" s="42">
        <v>0.11600000000000001</v>
      </c>
      <c r="AC32" s="42">
        <v>28.573</v>
      </c>
      <c r="AD32" s="42">
        <v>0</v>
      </c>
      <c r="AE32" s="42">
        <v>0</v>
      </c>
      <c r="AF32" s="42">
        <v>5.1109999999999998</v>
      </c>
      <c r="AG32" s="96">
        <v>0</v>
      </c>
      <c r="AH32" s="97">
        <v>4</v>
      </c>
    </row>
    <row r="33" spans="1:34" ht="15" customHeight="1">
      <c r="A33" s="45" t="s">
        <v>12</v>
      </c>
      <c r="B33" s="42">
        <v>0</v>
      </c>
      <c r="C33" s="42">
        <v>0</v>
      </c>
      <c r="D33" s="42">
        <v>0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0.01</v>
      </c>
      <c r="Y33" s="42">
        <v>0</v>
      </c>
      <c r="Z33" s="42">
        <v>0.3</v>
      </c>
      <c r="AA33" s="42">
        <v>0.63900000000000001</v>
      </c>
      <c r="AB33" s="42">
        <v>0.21199999999999999</v>
      </c>
      <c r="AC33" s="42">
        <v>0.38400000000000001</v>
      </c>
      <c r="AD33" s="42">
        <v>0.312</v>
      </c>
      <c r="AE33" s="42">
        <v>0.26900000000000002</v>
      </c>
      <c r="AF33" s="42">
        <v>0.94</v>
      </c>
      <c r="AG33" s="96">
        <v>0.92700000000000005</v>
      </c>
      <c r="AH33" s="97">
        <v>1.18</v>
      </c>
    </row>
    <row r="34" spans="1:34" ht="15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94"/>
      <c r="AH34" s="95"/>
    </row>
    <row r="35" spans="1:34" ht="15" customHeight="1">
      <c r="A35" s="43" t="s">
        <v>16</v>
      </c>
      <c r="B35" s="41">
        <f>SUM(B36:B40)</f>
        <v>1936.7323906260374</v>
      </c>
      <c r="C35" s="42">
        <f t="shared" ref="C35:AA35" si="37">SUM(C36:C40)</f>
        <v>1664.1771227511119</v>
      </c>
      <c r="D35" s="42">
        <f t="shared" si="37"/>
        <v>1431.9856602270463</v>
      </c>
      <c r="E35" s="42">
        <f t="shared" si="37"/>
        <v>1852.6190001991636</v>
      </c>
      <c r="F35" s="42">
        <f t="shared" si="37"/>
        <v>2546.5378742614348</v>
      </c>
      <c r="G35" s="42">
        <f t="shared" si="37"/>
        <v>3581.1923255659563</v>
      </c>
      <c r="H35" s="42">
        <f t="shared" si="37"/>
        <v>4991.9670716324763</v>
      </c>
      <c r="I35" s="42">
        <f t="shared" si="37"/>
        <v>6328.1550819889808</v>
      </c>
      <c r="J35" s="42">
        <f t="shared" si="37"/>
        <v>6618.8749717645878</v>
      </c>
      <c r="K35" s="42">
        <f t="shared" si="37"/>
        <v>5879.2405231361618</v>
      </c>
      <c r="L35" s="42">
        <f t="shared" si="37"/>
        <v>6097.4241518953722</v>
      </c>
      <c r="M35" s="42">
        <f t="shared" si="37"/>
        <v>7360.5523468100646</v>
      </c>
      <c r="N35" s="42">
        <f t="shared" si="37"/>
        <v>6668.250149372635</v>
      </c>
      <c r="O35" s="42">
        <f t="shared" si="37"/>
        <v>7137.0143397729535</v>
      </c>
      <c r="P35" s="42">
        <f t="shared" si="37"/>
        <v>7187.4076877116104</v>
      </c>
      <c r="Q35" s="42">
        <f t="shared" si="37"/>
        <v>7399.3335324968466</v>
      </c>
      <c r="R35" s="42">
        <f t="shared" si="37"/>
        <v>8016.7860000000001</v>
      </c>
      <c r="S35" s="42">
        <f t="shared" si="37"/>
        <v>10024.197</v>
      </c>
      <c r="T35" s="42">
        <f t="shared" si="37"/>
        <v>12066.511</v>
      </c>
      <c r="U35" s="42">
        <f t="shared" si="37"/>
        <v>17316.073</v>
      </c>
      <c r="V35" s="42">
        <f t="shared" si="37"/>
        <v>24636.413</v>
      </c>
      <c r="W35" s="42">
        <f t="shared" si="37"/>
        <v>24692.809000000001</v>
      </c>
      <c r="X35" s="42">
        <f t="shared" si="37"/>
        <v>21797.280999999999</v>
      </c>
      <c r="Y35" s="42">
        <f t="shared" si="37"/>
        <v>21802.022000000001</v>
      </c>
      <c r="Z35" s="42">
        <f t="shared" si="37"/>
        <v>24891.708999999999</v>
      </c>
      <c r="AA35" s="42">
        <f t="shared" si="37"/>
        <v>24936.393999999997</v>
      </c>
      <c r="AB35" s="42">
        <f t="shared" ref="AB35:AC35" si="38">SUM(AB36:AB40)</f>
        <v>25925.167999999998</v>
      </c>
      <c r="AC35" s="42">
        <f t="shared" si="38"/>
        <v>28990.624</v>
      </c>
      <c r="AD35" s="42">
        <f t="shared" ref="AD35:AE35" si="39">SUM(AD36:AD40)</f>
        <v>30344.933000000001</v>
      </c>
      <c r="AE35" s="42">
        <f t="shared" si="39"/>
        <v>30534.758999999998</v>
      </c>
      <c r="AF35" s="42">
        <f t="shared" ref="AF35:AG35" si="40">SUM(AF36:AF40)</f>
        <v>35874.423000000003</v>
      </c>
      <c r="AG35" s="96">
        <f t="shared" si="40"/>
        <v>44898.125</v>
      </c>
      <c r="AH35" s="97">
        <f t="shared" ref="AH35" si="41">SUM(AH36:AH40)</f>
        <v>50180.146000000001</v>
      </c>
    </row>
    <row r="36" spans="1:34" ht="15" customHeight="1">
      <c r="A36" s="44" t="s">
        <v>9</v>
      </c>
      <c r="B36" s="42">
        <v>0</v>
      </c>
      <c r="C36" s="42">
        <v>0</v>
      </c>
      <c r="D36" s="42">
        <v>0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96">
        <v>0</v>
      </c>
      <c r="AH36" s="97">
        <v>0</v>
      </c>
    </row>
    <row r="37" spans="1:34" ht="15" customHeight="1">
      <c r="A37" s="44" t="s">
        <v>10</v>
      </c>
      <c r="B37" s="42">
        <v>7.6346013410343225</v>
      </c>
      <c r="C37" s="42">
        <v>7.6346013410343225</v>
      </c>
      <c r="D37" s="42">
        <v>77.341830976565092</v>
      </c>
      <c r="E37" s="42">
        <v>67.981145854079529</v>
      </c>
      <c r="F37" s="42">
        <v>65.7239593706433</v>
      </c>
      <c r="G37" s="42">
        <v>1336.2212042753767</v>
      </c>
      <c r="H37" s="42">
        <v>2148.675562636925</v>
      </c>
      <c r="I37" s="42">
        <v>2892.7836420367789</v>
      </c>
      <c r="J37" s="42">
        <v>3264.2015106220538</v>
      </c>
      <c r="K37" s="42">
        <v>3286.264356369913</v>
      </c>
      <c r="L37" s="42">
        <v>3514.6053243045872</v>
      </c>
      <c r="M37" s="42">
        <v>4918.4425413264289</v>
      </c>
      <c r="N37" s="42">
        <v>4669.4881497709621</v>
      </c>
      <c r="O37" s="42">
        <v>5738.0003983270262</v>
      </c>
      <c r="P37" s="42">
        <v>5956.6155480316002</v>
      </c>
      <c r="Q37" s="42">
        <v>6205.4039699926971</v>
      </c>
      <c r="R37" s="42">
        <v>6860.5640000000003</v>
      </c>
      <c r="S37" s="42">
        <v>8928.5460000000003</v>
      </c>
      <c r="T37" s="42">
        <v>10203.225</v>
      </c>
      <c r="U37" s="42">
        <v>14025.651</v>
      </c>
      <c r="V37" s="42">
        <v>20641.596000000001</v>
      </c>
      <c r="W37" s="42">
        <v>20846.575000000001</v>
      </c>
      <c r="X37" s="42">
        <v>17706.241999999998</v>
      </c>
      <c r="Y37" s="42">
        <v>17404.795999999998</v>
      </c>
      <c r="Z37" s="42">
        <v>20425.731</v>
      </c>
      <c r="AA37" s="42">
        <v>20470.975999999999</v>
      </c>
      <c r="AB37" s="42">
        <v>21200.728999999999</v>
      </c>
      <c r="AC37" s="42">
        <v>23171.648000000001</v>
      </c>
      <c r="AD37" s="42">
        <v>24143.195</v>
      </c>
      <c r="AE37" s="42">
        <v>24226.531999999999</v>
      </c>
      <c r="AF37" s="42">
        <v>29522.145</v>
      </c>
      <c r="AG37" s="96">
        <v>38401.123</v>
      </c>
      <c r="AH37" s="97">
        <v>43918.913</v>
      </c>
    </row>
    <row r="38" spans="1:34" ht="15" customHeight="1">
      <c r="A38" s="44" t="s">
        <v>11</v>
      </c>
      <c r="B38" s="42">
        <v>1446.9561176392485</v>
      </c>
      <c r="C38" s="42">
        <v>1292.3388435238664</v>
      </c>
      <c r="D38" s="42">
        <v>1004.1492398592577</v>
      </c>
      <c r="E38" s="42">
        <v>1471.8847507136693</v>
      </c>
      <c r="F38" s="42">
        <v>2175.1975038173005</v>
      </c>
      <c r="G38" s="42">
        <v>2031.003120228374</v>
      </c>
      <c r="H38" s="42">
        <v>2673.3718382792272</v>
      </c>
      <c r="I38" s="42">
        <v>3308.1391489079206</v>
      </c>
      <c r="J38" s="42">
        <v>3287.6833617181169</v>
      </c>
      <c r="K38" s="42">
        <v>2532.7623979286996</v>
      </c>
      <c r="L38" s="42">
        <v>2534.8536148177654</v>
      </c>
      <c r="M38" s="42">
        <v>2416.1189670052445</v>
      </c>
      <c r="N38" s="42">
        <v>1918.1437960565622</v>
      </c>
      <c r="O38" s="42">
        <v>1296.5544712208723</v>
      </c>
      <c r="P38" s="42">
        <v>1125.273849830711</v>
      </c>
      <c r="Q38" s="42">
        <v>1072.3295492265815</v>
      </c>
      <c r="R38" s="42">
        <v>1016.272</v>
      </c>
      <c r="S38" s="42">
        <v>955.63</v>
      </c>
      <c r="T38" s="42">
        <v>1563.6790000000001</v>
      </c>
      <c r="U38" s="42">
        <v>1676.692</v>
      </c>
      <c r="V38" s="42">
        <v>1977.7819999999999</v>
      </c>
      <c r="W38" s="42">
        <v>1737.8330000000001</v>
      </c>
      <c r="X38" s="42">
        <v>2116.2460000000001</v>
      </c>
      <c r="Y38" s="42">
        <v>2418.951</v>
      </c>
      <c r="Z38" s="42">
        <v>2499.5059999999999</v>
      </c>
      <c r="AA38" s="42">
        <v>2487.0509999999999</v>
      </c>
      <c r="AB38" s="42">
        <v>2755.2640000000001</v>
      </c>
      <c r="AC38" s="42">
        <v>3862.5720000000001</v>
      </c>
      <c r="AD38" s="42">
        <v>4234.6880000000001</v>
      </c>
      <c r="AE38" s="42">
        <v>4330.5919999999996</v>
      </c>
      <c r="AF38" s="42">
        <v>4379.1509999999998</v>
      </c>
      <c r="AG38" s="96">
        <v>4525.5910000000003</v>
      </c>
      <c r="AH38" s="97">
        <v>4306.1329999999998</v>
      </c>
    </row>
    <row r="39" spans="1:34" ht="15" customHeight="1">
      <c r="A39" s="45" t="s">
        <v>12</v>
      </c>
      <c r="B39" s="42">
        <v>482.14167164575446</v>
      </c>
      <c r="C39" s="42">
        <v>364.20367788621121</v>
      </c>
      <c r="D39" s="42">
        <v>350.49458939122354</v>
      </c>
      <c r="E39" s="42">
        <v>312.75310363141472</v>
      </c>
      <c r="F39" s="42">
        <v>305.61641107349135</v>
      </c>
      <c r="G39" s="42">
        <v>213.96800106220539</v>
      </c>
      <c r="H39" s="42">
        <v>169.91967071632476</v>
      </c>
      <c r="I39" s="42">
        <v>127.23229104428069</v>
      </c>
      <c r="J39" s="42">
        <v>66.990099424417451</v>
      </c>
      <c r="K39" s="42">
        <v>60.213768837548962</v>
      </c>
      <c r="L39" s="42">
        <v>47.965212773019978</v>
      </c>
      <c r="M39" s="42">
        <v>25.990838478390756</v>
      </c>
      <c r="N39" s="42">
        <v>80.618203545110518</v>
      </c>
      <c r="O39" s="42">
        <v>102.45947022505476</v>
      </c>
      <c r="P39" s="42">
        <v>105.51828984929961</v>
      </c>
      <c r="Q39" s="42">
        <v>121.60001327756756</v>
      </c>
      <c r="R39" s="42">
        <v>139.94999999999999</v>
      </c>
      <c r="S39" s="42">
        <v>139.94999999999999</v>
      </c>
      <c r="T39" s="42">
        <v>299.56299999999999</v>
      </c>
      <c r="U39" s="42">
        <v>1613.7149999999999</v>
      </c>
      <c r="V39" s="42">
        <v>2017.0350000000001</v>
      </c>
      <c r="W39" s="42">
        <v>2108.4009999999998</v>
      </c>
      <c r="X39" s="42">
        <v>1974.788</v>
      </c>
      <c r="Y39" s="42">
        <v>1978.239</v>
      </c>
      <c r="Z39" s="42">
        <v>1966.461</v>
      </c>
      <c r="AA39" s="42">
        <v>1978.354</v>
      </c>
      <c r="AB39" s="42">
        <v>1969.175</v>
      </c>
      <c r="AC39" s="42">
        <v>1956.404</v>
      </c>
      <c r="AD39" s="42">
        <v>1966.8610000000001</v>
      </c>
      <c r="AE39" s="42">
        <v>1977.53</v>
      </c>
      <c r="AF39" s="42">
        <v>1972.93</v>
      </c>
      <c r="AG39" s="96">
        <v>1971.229</v>
      </c>
      <c r="AH39" s="97">
        <v>1955.0740000000001</v>
      </c>
    </row>
    <row r="40" spans="1:34" ht="15" customHeight="1">
      <c r="A40" s="45" t="s">
        <v>45</v>
      </c>
      <c r="B40" s="42">
        <v>0</v>
      </c>
      <c r="C40" s="42">
        <v>0</v>
      </c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7.0999999999999994E-2</v>
      </c>
      <c r="T40" s="42">
        <v>4.3999999999999997E-2</v>
      </c>
      <c r="U40" s="42">
        <v>1.4999999999999999E-2</v>
      </c>
      <c r="V40" s="42">
        <v>0</v>
      </c>
      <c r="W40" s="42">
        <v>0</v>
      </c>
      <c r="X40" s="42">
        <v>5.0000000000000001E-3</v>
      </c>
      <c r="Y40" s="42">
        <v>3.5999999999999997E-2</v>
      </c>
      <c r="Z40" s="42">
        <v>1.0999999999999999E-2</v>
      </c>
      <c r="AA40" s="42">
        <v>1.2999999999999999E-2</v>
      </c>
      <c r="AB40" s="42">
        <v>0</v>
      </c>
      <c r="AC40" s="42">
        <v>0</v>
      </c>
      <c r="AD40" s="42">
        <v>0.189</v>
      </c>
      <c r="AE40" s="42">
        <v>0.105</v>
      </c>
      <c r="AF40" s="42">
        <v>0.19700000000000001</v>
      </c>
      <c r="AG40" s="96">
        <v>0.182</v>
      </c>
      <c r="AH40" s="97">
        <v>2.5999999999999999E-2</v>
      </c>
    </row>
    <row r="41" spans="1:34" ht="15.75" customHeight="1" thickBot="1">
      <c r="A41" s="46"/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98"/>
      <c r="AH41" s="99"/>
    </row>
    <row r="42" spans="1:34" ht="15" customHeight="1">
      <c r="A42" s="49" t="s">
        <v>17</v>
      </c>
      <c r="B42" s="50">
        <f>SUM(B44:B45)</f>
        <v>3859.0918143796052</v>
      </c>
      <c r="C42" s="51">
        <f t="shared" ref="C42:Q42" si="42">SUM(C44:C45)</f>
        <v>4084.4785235344884</v>
      </c>
      <c r="D42" s="51">
        <f t="shared" si="42"/>
        <v>4268.4392219345418</v>
      </c>
      <c r="E42" s="51">
        <f t="shared" si="42"/>
        <v>6749.8838212839401</v>
      </c>
      <c r="F42" s="51">
        <f t="shared" si="42"/>
        <v>8067.8238398725352</v>
      </c>
      <c r="G42" s="51">
        <f t="shared" si="42"/>
        <v>9071.0257950607447</v>
      </c>
      <c r="H42" s="51">
        <f t="shared" si="42"/>
        <v>13484.568010622053</v>
      </c>
      <c r="I42" s="51">
        <f t="shared" si="42"/>
        <v>16005.142363340634</v>
      </c>
      <c r="J42" s="51">
        <f t="shared" si="42"/>
        <v>17616.92701865498</v>
      </c>
      <c r="K42" s="51">
        <f t="shared" si="42"/>
        <v>17014.468793401051</v>
      </c>
      <c r="L42" s="51">
        <f t="shared" si="42"/>
        <v>17983.903424616608</v>
      </c>
      <c r="M42" s="51">
        <f t="shared" si="42"/>
        <v>19317.092507535017</v>
      </c>
      <c r="N42" s="51">
        <f t="shared" si="42"/>
        <v>17588.89134501759</v>
      </c>
      <c r="O42" s="51">
        <f t="shared" si="42"/>
        <v>17767.814060612094</v>
      </c>
      <c r="P42" s="51">
        <f t="shared" si="42"/>
        <v>19189.728085042818</v>
      </c>
      <c r="Q42" s="51">
        <f t="shared" si="42"/>
        <v>19629.750867357103</v>
      </c>
      <c r="R42" s="51">
        <f>SUM(R43,R45)</f>
        <v>23320.715</v>
      </c>
      <c r="S42" s="51">
        <f t="shared" ref="S42:X42" si="43">SUM(S43,S45)</f>
        <v>27939.902000000002</v>
      </c>
      <c r="T42" s="51">
        <f t="shared" si="43"/>
        <v>30994.246999999999</v>
      </c>
      <c r="U42" s="51">
        <f t="shared" si="43"/>
        <v>38107.964000000007</v>
      </c>
      <c r="V42" s="51">
        <f t="shared" si="43"/>
        <v>40762.885000000002</v>
      </c>
      <c r="W42" s="51">
        <f t="shared" si="43"/>
        <v>40878.201000000001</v>
      </c>
      <c r="X42" s="51">
        <f t="shared" si="43"/>
        <v>41473.620000000003</v>
      </c>
      <c r="Y42" s="51">
        <f t="shared" ref="Y42:Z42" si="44">SUM(Y43,Y45)</f>
        <v>42553.851000000002</v>
      </c>
      <c r="Z42" s="51">
        <f t="shared" si="44"/>
        <v>43653.938000000002</v>
      </c>
      <c r="AA42" s="51">
        <f t="shared" ref="AA42" si="45">SUM(AA43,AA45)</f>
        <v>44479.163999999997</v>
      </c>
      <c r="AB42" s="51">
        <f>SUM(AB43,AB45)</f>
        <v>45391.938000000002</v>
      </c>
      <c r="AC42" s="51">
        <f t="shared" ref="AC42:AD42" si="46">SUM(AC43,AC45)</f>
        <v>55090.907999999996</v>
      </c>
      <c r="AD42" s="51">
        <f t="shared" si="46"/>
        <v>61355.920000000006</v>
      </c>
      <c r="AE42" s="51">
        <f t="shared" ref="AE42:AF42" si="47">SUM(AE43,AE45)</f>
        <v>63508.570999999996</v>
      </c>
      <c r="AF42" s="51">
        <f t="shared" si="47"/>
        <v>68882.245999999999</v>
      </c>
      <c r="AG42" s="100">
        <f t="shared" ref="AG42:AH42" si="48">SUM(AG43,AG45)</f>
        <v>77734.845000000001</v>
      </c>
      <c r="AH42" s="101">
        <f t="shared" si="48"/>
        <v>83956.805999999997</v>
      </c>
    </row>
    <row r="43" spans="1:34" ht="15" customHeight="1">
      <c r="A43" s="52" t="s">
        <v>18</v>
      </c>
      <c r="B43" s="53" t="s">
        <v>19</v>
      </c>
      <c r="C43" s="54" t="s">
        <v>19</v>
      </c>
      <c r="D43" s="55" t="s">
        <v>19</v>
      </c>
      <c r="E43" s="54" t="s">
        <v>19</v>
      </c>
      <c r="F43" s="54" t="s">
        <v>19</v>
      </c>
      <c r="G43" s="54" t="s">
        <v>19</v>
      </c>
      <c r="H43" s="55" t="s">
        <v>19</v>
      </c>
      <c r="I43" s="55" t="s">
        <v>19</v>
      </c>
      <c r="J43" s="54" t="s">
        <v>19</v>
      </c>
      <c r="K43" s="54" t="s">
        <v>19</v>
      </c>
      <c r="L43" s="54" t="s">
        <v>19</v>
      </c>
      <c r="M43" s="54" t="s">
        <v>19</v>
      </c>
      <c r="N43" s="54" t="s">
        <v>19</v>
      </c>
      <c r="O43" s="54" t="s">
        <v>19</v>
      </c>
      <c r="P43" s="54" t="s">
        <v>19</v>
      </c>
      <c r="Q43" s="54" t="s">
        <v>19</v>
      </c>
      <c r="R43" s="42">
        <v>23218.116999999998</v>
      </c>
      <c r="S43" s="42">
        <v>27821.757000000001</v>
      </c>
      <c r="T43" s="42">
        <v>30885.476999999999</v>
      </c>
      <c r="U43" s="42">
        <v>35970.266000000003</v>
      </c>
      <c r="V43" s="42">
        <v>37941.012000000002</v>
      </c>
      <c r="W43" s="42">
        <v>37651.305</v>
      </c>
      <c r="X43" s="42">
        <v>38746.911</v>
      </c>
      <c r="Y43" s="42">
        <v>40029.245000000003</v>
      </c>
      <c r="Z43" s="42">
        <v>41137.046999999999</v>
      </c>
      <c r="AA43" s="42">
        <v>42266.491999999998</v>
      </c>
      <c r="AB43" s="42">
        <v>43509.338000000003</v>
      </c>
      <c r="AC43" s="42">
        <v>53213.582999999999</v>
      </c>
      <c r="AD43" s="42">
        <v>59485.334000000003</v>
      </c>
      <c r="AE43" s="42">
        <v>62945.184999999998</v>
      </c>
      <c r="AF43" s="42">
        <v>68468.899000000005</v>
      </c>
      <c r="AG43" s="96">
        <v>76814.812999999995</v>
      </c>
      <c r="AH43" s="97">
        <v>83037.031000000003</v>
      </c>
    </row>
    <row r="44" spans="1:34" ht="15" customHeight="1">
      <c r="A44" s="56" t="s">
        <v>20</v>
      </c>
      <c r="B44" s="42">
        <v>2339.0094934607978</v>
      </c>
      <c r="C44" s="42">
        <v>2644.3935471021709</v>
      </c>
      <c r="D44" s="42">
        <v>3060.5789019451636</v>
      </c>
      <c r="E44" s="42">
        <v>5081.4578769169484</v>
      </c>
      <c r="F44" s="42">
        <v>5686.8240390360479</v>
      </c>
      <c r="G44" s="42">
        <v>5553.3002423819953</v>
      </c>
      <c r="H44" s="42">
        <v>8662.7197732191453</v>
      </c>
      <c r="I44" s="42">
        <v>9972.8446802761719</v>
      </c>
      <c r="J44" s="42">
        <v>12000.48275124477</v>
      </c>
      <c r="K44" s="42">
        <v>12212.038998539469</v>
      </c>
      <c r="L44" s="42">
        <v>13322.016682267807</v>
      </c>
      <c r="M44" s="42">
        <v>14387.198064197037</v>
      </c>
      <c r="N44" s="42">
        <v>13709.542775675494</v>
      </c>
      <c r="O44" s="42">
        <v>13222.587445727942</v>
      </c>
      <c r="P44" s="42">
        <v>14001.804895771093</v>
      </c>
      <c r="Q44" s="42">
        <v>14919.510443802699</v>
      </c>
      <c r="R44" s="54" t="s">
        <v>19</v>
      </c>
      <c r="S44" s="54" t="s">
        <v>19</v>
      </c>
      <c r="T44" s="54" t="s">
        <v>19</v>
      </c>
      <c r="U44" s="54" t="s">
        <v>19</v>
      </c>
      <c r="V44" s="54" t="s">
        <v>19</v>
      </c>
      <c r="W44" s="54" t="s">
        <v>19</v>
      </c>
      <c r="X44" s="54" t="s">
        <v>19</v>
      </c>
      <c r="Y44" s="54" t="s">
        <v>19</v>
      </c>
      <c r="Z44" s="54" t="s">
        <v>19</v>
      </c>
      <c r="AA44" s="54" t="s">
        <v>19</v>
      </c>
      <c r="AB44" s="42" t="s">
        <v>19</v>
      </c>
      <c r="AC44" s="54" t="s">
        <v>19</v>
      </c>
      <c r="AD44" s="54" t="s">
        <v>19</v>
      </c>
      <c r="AE44" s="54" t="s">
        <v>19</v>
      </c>
      <c r="AF44" s="54" t="s">
        <v>19</v>
      </c>
      <c r="AG44" s="102" t="s">
        <v>19</v>
      </c>
      <c r="AH44" s="103" t="s">
        <v>19</v>
      </c>
    </row>
    <row r="45" spans="1:34" ht="15" customHeight="1">
      <c r="A45" s="56" t="s">
        <v>21</v>
      </c>
      <c r="B45" s="42">
        <v>1520.0823209188077</v>
      </c>
      <c r="C45" s="42">
        <v>1440.0849764323175</v>
      </c>
      <c r="D45" s="42">
        <v>1207.8603199893785</v>
      </c>
      <c r="E45" s="42">
        <v>1668.4259443669914</v>
      </c>
      <c r="F45" s="42">
        <v>2380.9998008364878</v>
      </c>
      <c r="G45" s="57">
        <f>SUM(G46:G51)</f>
        <v>3517.7255526787494</v>
      </c>
      <c r="H45" s="57">
        <f t="shared" ref="H45:P45" si="49">SUM(H46:H51)</f>
        <v>4821.8482374029072</v>
      </c>
      <c r="I45" s="57">
        <f t="shared" si="49"/>
        <v>6032.2976830644629</v>
      </c>
      <c r="J45" s="57">
        <f t="shared" si="49"/>
        <v>5616.4442674102102</v>
      </c>
      <c r="K45" s="57">
        <f t="shared" si="49"/>
        <v>4802.4297948615813</v>
      </c>
      <c r="L45" s="57">
        <f t="shared" si="49"/>
        <v>4661.8867423488009</v>
      </c>
      <c r="M45" s="57">
        <f t="shared" si="49"/>
        <v>4929.8944433379802</v>
      </c>
      <c r="N45" s="57">
        <f t="shared" si="49"/>
        <v>3879.3485693420967</v>
      </c>
      <c r="O45" s="57">
        <f t="shared" si="49"/>
        <v>4545.2266148841527</v>
      </c>
      <c r="P45" s="57">
        <f t="shared" si="49"/>
        <v>5187.9231892717244</v>
      </c>
      <c r="Q45" s="57">
        <f>SUM(Q46:Q51)</f>
        <v>4710.2404235544036</v>
      </c>
      <c r="R45" s="57">
        <f>SUM(R47:R51)</f>
        <v>102.59799999999998</v>
      </c>
      <c r="S45" s="57">
        <f t="shared" ref="S45:X45" si="50">SUM(S47:S51)</f>
        <v>118.14500000000001</v>
      </c>
      <c r="T45" s="57">
        <f t="shared" si="50"/>
        <v>108.77</v>
      </c>
      <c r="U45" s="57">
        <f t="shared" si="50"/>
        <v>2137.6980000000003</v>
      </c>
      <c r="V45" s="57">
        <f t="shared" si="50"/>
        <v>2821.873</v>
      </c>
      <c r="W45" s="57">
        <f t="shared" si="50"/>
        <v>3226.8960000000002</v>
      </c>
      <c r="X45" s="57">
        <f t="shared" si="50"/>
        <v>2726.7090000000003</v>
      </c>
      <c r="Y45" s="57">
        <f t="shared" ref="Y45:Z45" si="51">SUM(Y47:Y51)</f>
        <v>2524.6060000000002</v>
      </c>
      <c r="Z45" s="57">
        <f t="shared" si="51"/>
        <v>2516.8910000000001</v>
      </c>
      <c r="AA45" s="57">
        <f t="shared" ref="AA45:AE45" si="52">SUM(AA47:AA51)</f>
        <v>2212.672</v>
      </c>
      <c r="AB45" s="79">
        <f>SUM(AB47:AB51)</f>
        <v>1882.6</v>
      </c>
      <c r="AC45" s="57">
        <f t="shared" si="52"/>
        <v>1877.3250000000003</v>
      </c>
      <c r="AD45" s="57">
        <f t="shared" si="52"/>
        <v>1870.5859999999998</v>
      </c>
      <c r="AE45" s="57">
        <f t="shared" si="52"/>
        <v>563.38599999999997</v>
      </c>
      <c r="AF45" s="57">
        <f t="shared" ref="AF45:AG45" si="53">SUM(AF47:AF51)</f>
        <v>413.34699999999998</v>
      </c>
      <c r="AG45" s="104">
        <f t="shared" si="53"/>
        <v>920.03200000000015</v>
      </c>
      <c r="AH45" s="105">
        <f t="shared" ref="AH45" si="54">SUM(AH47:AH51)</f>
        <v>919.77500000000009</v>
      </c>
    </row>
    <row r="46" spans="1:34" ht="15" customHeight="1">
      <c r="A46" s="44" t="s">
        <v>22</v>
      </c>
      <c r="B46" s="58" t="s">
        <v>23</v>
      </c>
      <c r="C46" s="55" t="s">
        <v>23</v>
      </c>
      <c r="D46" s="55" t="s">
        <v>23</v>
      </c>
      <c r="E46" s="55" t="s">
        <v>23</v>
      </c>
      <c r="F46" s="55" t="s">
        <v>23</v>
      </c>
      <c r="G46" s="42">
        <v>0</v>
      </c>
      <c r="H46" s="42">
        <v>1596.0963951404103</v>
      </c>
      <c r="I46" s="42">
        <v>2973.677222332869</v>
      </c>
      <c r="J46" s="42">
        <v>3094.2707296023368</v>
      </c>
      <c r="K46" s="42">
        <v>3497.9751709486823</v>
      </c>
      <c r="L46" s="42">
        <v>4110.3033924185083</v>
      </c>
      <c r="M46" s="42">
        <v>4528.0488614485821</v>
      </c>
      <c r="N46" s="42">
        <v>3542.5771426674632</v>
      </c>
      <c r="O46" s="42">
        <v>4433.9732788953061</v>
      </c>
      <c r="P46" s="42">
        <v>5076.7274779260424</v>
      </c>
      <c r="Q46" s="42">
        <v>4593.9607979818093</v>
      </c>
      <c r="R46" s="54" t="s">
        <v>19</v>
      </c>
      <c r="S46" s="54" t="s">
        <v>19</v>
      </c>
      <c r="T46" s="54" t="s">
        <v>19</v>
      </c>
      <c r="U46" s="54" t="s">
        <v>19</v>
      </c>
      <c r="V46" s="54" t="s">
        <v>19</v>
      </c>
      <c r="W46" s="54" t="s">
        <v>19</v>
      </c>
      <c r="X46" s="54" t="s">
        <v>19</v>
      </c>
      <c r="Y46" s="54" t="s">
        <v>19</v>
      </c>
      <c r="Z46" s="54" t="s">
        <v>19</v>
      </c>
      <c r="AA46" s="54" t="s">
        <v>19</v>
      </c>
      <c r="AB46" s="42" t="s">
        <v>19</v>
      </c>
      <c r="AC46" s="54" t="s">
        <v>19</v>
      </c>
      <c r="AD46" s="54" t="s">
        <v>19</v>
      </c>
      <c r="AE46" s="54" t="s">
        <v>19</v>
      </c>
      <c r="AF46" s="54" t="s">
        <v>19</v>
      </c>
      <c r="AG46" s="102" t="s">
        <v>19</v>
      </c>
      <c r="AH46" s="103" t="s">
        <v>19</v>
      </c>
    </row>
    <row r="47" spans="1:34" ht="15" customHeight="1">
      <c r="A47" s="44" t="s">
        <v>24</v>
      </c>
      <c r="B47" s="58" t="s">
        <v>23</v>
      </c>
      <c r="C47" s="55" t="s">
        <v>23</v>
      </c>
      <c r="D47" s="55" t="s">
        <v>23</v>
      </c>
      <c r="E47" s="55" t="s">
        <v>23</v>
      </c>
      <c r="F47" s="55" t="s">
        <v>23</v>
      </c>
      <c r="G47" s="42">
        <v>1555.4670384385579</v>
      </c>
      <c r="H47" s="42">
        <v>1671.9776936865167</v>
      </c>
      <c r="I47" s="42">
        <v>1615.8467768704772</v>
      </c>
      <c r="J47" s="42">
        <v>1526.9534621257385</v>
      </c>
      <c r="K47" s="42">
        <v>1106.9176126933546</v>
      </c>
      <c r="L47" s="42">
        <v>466.67330545044143</v>
      </c>
      <c r="M47" s="42">
        <v>319.69063267609374</v>
      </c>
      <c r="N47" s="42">
        <v>214.76465511518288</v>
      </c>
      <c r="O47" s="42">
        <v>2.2903804023102965</v>
      </c>
      <c r="P47" s="42">
        <v>0.13277567549624908</v>
      </c>
      <c r="Q47" s="42">
        <v>0.13277567549624908</v>
      </c>
      <c r="R47" s="42">
        <v>0.13</v>
      </c>
      <c r="S47" s="42">
        <v>15.927</v>
      </c>
      <c r="T47" s="42">
        <v>20.373999999999999</v>
      </c>
      <c r="U47" s="42">
        <v>1160.45</v>
      </c>
      <c r="V47" s="42">
        <v>1160.0930000000001</v>
      </c>
      <c r="W47" s="42">
        <v>1160.0930000000001</v>
      </c>
      <c r="X47" s="42">
        <v>1160.0930000000001</v>
      </c>
      <c r="Y47" s="42">
        <v>1160.0930000000001</v>
      </c>
      <c r="Z47" s="42">
        <v>1160.0930000000001</v>
      </c>
      <c r="AA47" s="42">
        <v>1160.0989999999999</v>
      </c>
      <c r="AB47" s="42">
        <v>1162.875</v>
      </c>
      <c r="AC47" s="42">
        <v>1163.115</v>
      </c>
      <c r="AD47" s="42">
        <v>1161.444</v>
      </c>
      <c r="AE47" s="42">
        <v>4.0229999999999997</v>
      </c>
      <c r="AF47" s="42">
        <v>2.403</v>
      </c>
      <c r="AG47" s="96">
        <v>7.4999999999999997E-2</v>
      </c>
      <c r="AH47" s="97">
        <v>0.1</v>
      </c>
    </row>
    <row r="48" spans="1:34" ht="15" customHeight="1">
      <c r="A48" s="45" t="s">
        <v>25</v>
      </c>
      <c r="B48" s="58" t="s">
        <v>23</v>
      </c>
      <c r="C48" s="55" t="s">
        <v>23</v>
      </c>
      <c r="D48" s="55" t="s">
        <v>23</v>
      </c>
      <c r="E48" s="55" t="s">
        <v>23</v>
      </c>
      <c r="F48" s="55" t="s">
        <v>23</v>
      </c>
      <c r="G48" s="42">
        <v>321.84823740290778</v>
      </c>
      <c r="H48" s="42">
        <v>355.50687114120694</v>
      </c>
      <c r="I48" s="42">
        <v>337.94728805682797</v>
      </c>
      <c r="J48" s="42">
        <v>101.83894310562304</v>
      </c>
      <c r="K48" s="42">
        <v>79.233884352386639</v>
      </c>
      <c r="L48" s="42">
        <v>69.972780986523262</v>
      </c>
      <c r="M48" s="42">
        <v>71.898028281218885</v>
      </c>
      <c r="N48" s="42">
        <v>87.100843125539399</v>
      </c>
      <c r="O48" s="42">
        <v>69.740423554404828</v>
      </c>
      <c r="P48" s="42">
        <v>70.437495850760143</v>
      </c>
      <c r="Q48" s="42">
        <v>81.657040430193192</v>
      </c>
      <c r="R48" s="42">
        <v>70.480999999999995</v>
      </c>
      <c r="S48" s="42">
        <v>77.045000000000002</v>
      </c>
      <c r="T48" s="42">
        <v>75.527000000000001</v>
      </c>
      <c r="U48" s="42">
        <v>61.402999999999999</v>
      </c>
      <c r="V48" s="42">
        <v>272.82499999999999</v>
      </c>
      <c r="W48" s="42">
        <v>269.94200000000001</v>
      </c>
      <c r="X48" s="42">
        <v>269.73500000000001</v>
      </c>
      <c r="Y48" s="42">
        <v>67.715000000000003</v>
      </c>
      <c r="Z48" s="42">
        <v>60.12</v>
      </c>
      <c r="AA48" s="42">
        <v>27.213000000000001</v>
      </c>
      <c r="AB48" s="42">
        <v>23.231999999999999</v>
      </c>
      <c r="AC48" s="42">
        <v>17.716999999999999</v>
      </c>
      <c r="AD48" s="42">
        <v>12.648999999999999</v>
      </c>
      <c r="AE48" s="42">
        <v>7.5170000000000003</v>
      </c>
      <c r="AF48" s="42">
        <v>2.9769999999999999</v>
      </c>
      <c r="AG48" s="96">
        <v>1.0049999999999999</v>
      </c>
      <c r="AH48" s="97">
        <v>0.82899999999999996</v>
      </c>
    </row>
    <row r="49" spans="1:34" ht="15" customHeight="1">
      <c r="A49" s="59" t="s">
        <v>26</v>
      </c>
      <c r="B49" s="58">
        <v>0</v>
      </c>
      <c r="C49" s="55">
        <v>0</v>
      </c>
      <c r="D49" s="55">
        <v>0</v>
      </c>
      <c r="E49" s="55">
        <v>0</v>
      </c>
      <c r="F49" s="55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28.731859523335324</v>
      </c>
      <c r="O49" s="42">
        <v>30.326561773883025</v>
      </c>
      <c r="P49" s="42">
        <v>34.816504016464187</v>
      </c>
      <c r="Q49" s="42">
        <v>29.046006771559448</v>
      </c>
      <c r="R49" s="42">
        <v>12.202</v>
      </c>
      <c r="S49" s="42">
        <v>7.7729999999999997</v>
      </c>
      <c r="T49" s="42">
        <v>2.3210000000000002</v>
      </c>
      <c r="U49" s="42">
        <v>0</v>
      </c>
      <c r="V49" s="42">
        <v>888.95500000000004</v>
      </c>
      <c r="W49" s="42">
        <v>888.89400000000001</v>
      </c>
      <c r="X49" s="42">
        <v>888.91399999999999</v>
      </c>
      <c r="Y49" s="42">
        <v>888.83100000000002</v>
      </c>
      <c r="Z49" s="42">
        <v>888.71100000000001</v>
      </c>
      <c r="AA49" s="42">
        <v>617.39300000000003</v>
      </c>
      <c r="AB49" s="42">
        <v>288.52600000000001</v>
      </c>
      <c r="AC49" s="42">
        <v>288.52600000000001</v>
      </c>
      <c r="AD49" s="42">
        <v>288.52600000000001</v>
      </c>
      <c r="AE49" s="42">
        <v>143.87899999999999</v>
      </c>
      <c r="AF49" s="42">
        <v>0</v>
      </c>
      <c r="AG49" s="96">
        <v>648.97400000000005</v>
      </c>
      <c r="AH49" s="97">
        <v>648.86800000000005</v>
      </c>
    </row>
    <row r="50" spans="1:34" ht="15" customHeight="1">
      <c r="A50" s="59" t="s">
        <v>27</v>
      </c>
      <c r="B50" s="58">
        <v>0</v>
      </c>
      <c r="C50" s="55">
        <v>0</v>
      </c>
      <c r="D50" s="55">
        <v>0</v>
      </c>
      <c r="E50" s="55">
        <v>0</v>
      </c>
      <c r="F50" s="55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7.2649999999999997</v>
      </c>
      <c r="S50" s="42">
        <v>0</v>
      </c>
      <c r="T50" s="42">
        <v>0</v>
      </c>
      <c r="U50" s="42">
        <v>500</v>
      </c>
      <c r="V50" s="42">
        <v>500</v>
      </c>
      <c r="W50" s="42">
        <v>907.96699999999998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96">
        <v>0</v>
      </c>
      <c r="AH50" s="97">
        <v>0</v>
      </c>
    </row>
    <row r="51" spans="1:34" ht="15" customHeight="1">
      <c r="A51" s="60" t="s">
        <v>28</v>
      </c>
      <c r="B51" s="58" t="s">
        <v>23</v>
      </c>
      <c r="C51" s="55" t="s">
        <v>23</v>
      </c>
      <c r="D51" s="55" t="s">
        <v>23</v>
      </c>
      <c r="E51" s="55" t="s">
        <v>23</v>
      </c>
      <c r="F51" s="55" t="s">
        <v>23</v>
      </c>
      <c r="G51" s="42">
        <v>1640.4102768372834</v>
      </c>
      <c r="H51" s="42">
        <v>1198.2672774347736</v>
      </c>
      <c r="I51" s="42">
        <v>1104.8263958042887</v>
      </c>
      <c r="J51" s="42">
        <v>893.38113257651196</v>
      </c>
      <c r="K51" s="42">
        <v>118.30312686715793</v>
      </c>
      <c r="L51" s="42">
        <v>14.937263493328022</v>
      </c>
      <c r="M51" s="42">
        <v>10.256920932085242</v>
      </c>
      <c r="N51" s="42">
        <v>6.1740689105755822</v>
      </c>
      <c r="O51" s="42">
        <v>8.8959702582486884</v>
      </c>
      <c r="P51" s="42">
        <v>5.8089358029608977</v>
      </c>
      <c r="Q51" s="42">
        <v>5.4438026953462124</v>
      </c>
      <c r="R51" s="42">
        <v>12.52</v>
      </c>
      <c r="S51" s="42">
        <v>17.399999999999999</v>
      </c>
      <c r="T51" s="42">
        <v>10.548</v>
      </c>
      <c r="U51" s="42">
        <v>415.84500000000003</v>
      </c>
      <c r="V51" s="42">
        <v>0</v>
      </c>
      <c r="W51" s="42">
        <v>0</v>
      </c>
      <c r="X51" s="42">
        <v>407.96699999999998</v>
      </c>
      <c r="Y51" s="42">
        <v>407.96699999999998</v>
      </c>
      <c r="Z51" s="42">
        <v>407.96699999999998</v>
      </c>
      <c r="AA51" s="42">
        <v>407.96699999999998</v>
      </c>
      <c r="AB51" s="42">
        <v>407.96699999999998</v>
      </c>
      <c r="AC51" s="42">
        <v>407.96699999999998</v>
      </c>
      <c r="AD51" s="42">
        <v>407.96699999999998</v>
      </c>
      <c r="AE51" s="42">
        <v>407.96699999999998</v>
      </c>
      <c r="AF51" s="42">
        <v>407.96699999999998</v>
      </c>
      <c r="AG51" s="96">
        <v>269.97800000000001</v>
      </c>
      <c r="AH51" s="97">
        <v>269.97800000000001</v>
      </c>
    </row>
    <row r="52" spans="1:34" ht="15.75" customHeight="1" thickBot="1">
      <c r="A52" s="61"/>
      <c r="B52" s="62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106"/>
      <c r="AH52" s="107"/>
    </row>
    <row r="53" spans="1:34" ht="15" customHeight="1">
      <c r="A53" s="64" t="s">
        <v>29</v>
      </c>
      <c r="B53" s="65">
        <f>SUM(B55,B60)</f>
        <v>3859.0918143796052</v>
      </c>
      <c r="C53" s="66">
        <f t="shared" ref="C53:X53" si="55">SUM(C55,C60)</f>
        <v>4084.478523534488</v>
      </c>
      <c r="D53" s="66">
        <f t="shared" si="55"/>
        <v>4268.4392219345418</v>
      </c>
      <c r="E53" s="66">
        <f t="shared" si="55"/>
        <v>6749.883821283941</v>
      </c>
      <c r="F53" s="66">
        <f t="shared" si="55"/>
        <v>8067.8238398725352</v>
      </c>
      <c r="G53" s="66">
        <f t="shared" si="55"/>
        <v>9071.0257950607447</v>
      </c>
      <c r="H53" s="66">
        <f t="shared" si="55"/>
        <v>13484.568010622053</v>
      </c>
      <c r="I53" s="66">
        <f t="shared" si="55"/>
        <v>16005.142363340634</v>
      </c>
      <c r="J53" s="66">
        <f t="shared" si="55"/>
        <v>17616.9270186344</v>
      </c>
      <c r="K53" s="66">
        <f t="shared" si="55"/>
        <v>17014.468793401051</v>
      </c>
      <c r="L53" s="66">
        <f t="shared" si="55"/>
        <v>17983.903424616608</v>
      </c>
      <c r="M53" s="66">
        <f t="shared" si="55"/>
        <v>19317.092507535017</v>
      </c>
      <c r="N53" s="66">
        <f t="shared" si="55"/>
        <v>17588.8913389763</v>
      </c>
      <c r="O53" s="66">
        <f t="shared" si="55"/>
        <v>17767.814053176655</v>
      </c>
      <c r="P53" s="66">
        <f t="shared" si="55"/>
        <v>19189.728070570272</v>
      </c>
      <c r="Q53" s="66">
        <f t="shared" si="55"/>
        <v>19629.75086357299</v>
      </c>
      <c r="R53" s="66">
        <f t="shared" si="55"/>
        <v>23320.715</v>
      </c>
      <c r="S53" s="66">
        <f t="shared" si="55"/>
        <v>27939.902000000002</v>
      </c>
      <c r="T53" s="66">
        <f t="shared" si="55"/>
        <v>30994.247000000003</v>
      </c>
      <c r="U53" s="66">
        <f t="shared" si="55"/>
        <v>38107.964</v>
      </c>
      <c r="V53" s="66">
        <f t="shared" si="55"/>
        <v>40762.885000000002</v>
      </c>
      <c r="W53" s="66">
        <f t="shared" si="55"/>
        <v>40878.201000000001</v>
      </c>
      <c r="X53" s="66">
        <f t="shared" si="55"/>
        <v>41473.619999999995</v>
      </c>
      <c r="Y53" s="66">
        <f t="shared" ref="Y53:Z53" si="56">SUM(Y55,Y60)</f>
        <v>42553.850999999995</v>
      </c>
      <c r="Z53" s="66">
        <f t="shared" si="56"/>
        <v>43653.937999999995</v>
      </c>
      <c r="AA53" s="66">
        <f t="shared" ref="AA53:AB53" si="57">SUM(AA55,AA60)</f>
        <v>44479.16399999999</v>
      </c>
      <c r="AB53" s="66">
        <f t="shared" si="57"/>
        <v>45391.937999999995</v>
      </c>
      <c r="AC53" s="66">
        <f t="shared" ref="AC53:AD53" si="58">SUM(AC55,AC60)</f>
        <v>55090.907999999996</v>
      </c>
      <c r="AD53" s="66">
        <f t="shared" si="58"/>
        <v>61355.92</v>
      </c>
      <c r="AE53" s="66">
        <f t="shared" ref="AE53:AF53" si="59">SUM(AE55,AE60)</f>
        <v>63508.570999999996</v>
      </c>
      <c r="AF53" s="66">
        <f t="shared" si="59"/>
        <v>68882.246000000014</v>
      </c>
      <c r="AG53" s="108">
        <f t="shared" ref="AG53:AH53" si="60">SUM(AG55,AG60)</f>
        <v>77734.845000000001</v>
      </c>
      <c r="AH53" s="109">
        <f t="shared" si="60"/>
        <v>83956.805999999982</v>
      </c>
    </row>
    <row r="54" spans="1:34" ht="15" customHeight="1">
      <c r="A54" s="67"/>
      <c r="B54" s="68"/>
      <c r="C54" s="69"/>
      <c r="D54" s="69"/>
      <c r="E54" s="69"/>
      <c r="F54" s="69"/>
      <c r="G54" s="69">
        <v>0</v>
      </c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110"/>
      <c r="AH54" s="111"/>
    </row>
    <row r="55" spans="1:34" ht="15" customHeight="1">
      <c r="A55" s="70" t="s">
        <v>30</v>
      </c>
      <c r="B55" s="71">
        <f>SUM(B56:B59)</f>
        <v>1922.3594237535683</v>
      </c>
      <c r="C55" s="72">
        <f t="shared" ref="C55:AE55" si="61">SUM(C56:C59)</f>
        <v>2420.3014007833763</v>
      </c>
      <c r="D55" s="72">
        <f t="shared" si="61"/>
        <v>2836.4535617074953</v>
      </c>
      <c r="E55" s="72">
        <f t="shared" si="61"/>
        <v>4897.2648210847774</v>
      </c>
      <c r="F55" s="72">
        <f t="shared" si="61"/>
        <v>5521.2859656110995</v>
      </c>
      <c r="G55" s="72">
        <f t="shared" si="61"/>
        <v>5489.833469494788</v>
      </c>
      <c r="H55" s="72">
        <f t="shared" si="61"/>
        <v>8492.6009389895771</v>
      </c>
      <c r="I55" s="72">
        <f t="shared" si="61"/>
        <v>9676.9872813516558</v>
      </c>
      <c r="J55" s="72">
        <f t="shared" si="61"/>
        <v>10991.413263095001</v>
      </c>
      <c r="K55" s="72">
        <f t="shared" si="61"/>
        <v>11135.228270264888</v>
      </c>
      <c r="L55" s="72">
        <f t="shared" si="61"/>
        <v>11870.811743012679</v>
      </c>
      <c r="M55" s="72">
        <f t="shared" si="61"/>
        <v>11758.538434641172</v>
      </c>
      <c r="N55" s="72">
        <f t="shared" si="61"/>
        <v>10916.02723488017</v>
      </c>
      <c r="O55" s="72">
        <f t="shared" si="61"/>
        <v>10630.799713403703</v>
      </c>
      <c r="P55" s="72">
        <f t="shared" si="61"/>
        <v>12002.320382858661</v>
      </c>
      <c r="Q55" s="72">
        <f t="shared" si="61"/>
        <v>12230.417331076145</v>
      </c>
      <c r="R55" s="72">
        <f t="shared" si="61"/>
        <v>15303.929</v>
      </c>
      <c r="S55" s="72">
        <f t="shared" si="61"/>
        <v>17787.442999999999</v>
      </c>
      <c r="T55" s="72">
        <f t="shared" si="61"/>
        <v>18755.736000000001</v>
      </c>
      <c r="U55" s="72">
        <f t="shared" si="61"/>
        <v>20337.690999999999</v>
      </c>
      <c r="V55" s="72">
        <f t="shared" si="61"/>
        <v>16124.972</v>
      </c>
      <c r="W55" s="72">
        <f t="shared" si="61"/>
        <v>16185.242</v>
      </c>
      <c r="X55" s="72">
        <f t="shared" si="61"/>
        <v>19448.068999999996</v>
      </c>
      <c r="Y55" s="72">
        <f>SUM(Y56:Y59)</f>
        <v>20308.048999999999</v>
      </c>
      <c r="Z55" s="72">
        <f t="shared" si="61"/>
        <v>18742.099999999999</v>
      </c>
      <c r="AA55" s="72">
        <f t="shared" si="61"/>
        <v>19006.885999999995</v>
      </c>
      <c r="AB55" s="72">
        <f t="shared" si="61"/>
        <v>19358.101999999999</v>
      </c>
      <c r="AC55" s="72">
        <f t="shared" si="61"/>
        <v>25405.017</v>
      </c>
      <c r="AD55" s="72">
        <f t="shared" si="61"/>
        <v>30867.664999999997</v>
      </c>
      <c r="AE55" s="72">
        <f t="shared" si="61"/>
        <v>32960.142999999996</v>
      </c>
      <c r="AF55" s="72">
        <f t="shared" ref="AF55:AG55" si="62">SUM(AF56:AF59)</f>
        <v>33001.772000000004</v>
      </c>
      <c r="AG55" s="112">
        <f t="shared" si="62"/>
        <v>32811.853000000003</v>
      </c>
      <c r="AH55" s="113">
        <f t="shared" ref="AH55" si="63">SUM(AH56:AH59)</f>
        <v>33746.12999999999</v>
      </c>
    </row>
    <row r="56" spans="1:34" ht="15" customHeight="1">
      <c r="A56" s="73" t="s">
        <v>31</v>
      </c>
      <c r="B56" s="42">
        <v>0.96262364734780581</v>
      </c>
      <c r="C56" s="42">
        <v>1.1949810794662417</v>
      </c>
      <c r="D56" s="42">
        <v>2.1576047268140477</v>
      </c>
      <c r="E56" s="42">
        <v>54.603996547832438</v>
      </c>
      <c r="F56" s="42">
        <v>40.89490805284472</v>
      </c>
      <c r="G56" s="42">
        <v>47.301334395538738</v>
      </c>
      <c r="H56" s="42">
        <v>51.981676956781513</v>
      </c>
      <c r="I56" s="42">
        <v>193.91887406227178</v>
      </c>
      <c r="J56" s="42">
        <v>536.54650468034254</v>
      </c>
      <c r="K56" s="42">
        <v>499.23653986589653</v>
      </c>
      <c r="L56" s="42">
        <v>381.79645488946426</v>
      </c>
      <c r="M56" s="42">
        <v>296.38850162650203</v>
      </c>
      <c r="N56" s="42">
        <v>268.77321914625242</v>
      </c>
      <c r="O56" s="42">
        <v>322.02045163646022</v>
      </c>
      <c r="P56" s="42">
        <v>318.35049458939125</v>
      </c>
      <c r="Q56" s="42">
        <v>391.15773750248951</v>
      </c>
      <c r="R56" s="42">
        <v>381.67200000000003</v>
      </c>
      <c r="S56" s="42">
        <v>390.654</v>
      </c>
      <c r="T56" s="42">
        <v>320.44299999999998</v>
      </c>
      <c r="U56" s="42">
        <v>303.40699999999998</v>
      </c>
      <c r="V56" s="42">
        <v>317.07</v>
      </c>
      <c r="W56" s="42">
        <v>296.197</v>
      </c>
      <c r="X56" s="42">
        <v>325.60199999999998</v>
      </c>
      <c r="Y56" s="42">
        <v>540.85500000000002</v>
      </c>
      <c r="Z56" s="42">
        <v>564.06399999999996</v>
      </c>
      <c r="AA56" s="42">
        <v>622.17100000000005</v>
      </c>
      <c r="AB56" s="42">
        <v>565.15</v>
      </c>
      <c r="AC56" s="42">
        <v>645.51400000000001</v>
      </c>
      <c r="AD56" s="42">
        <v>2367.6770000000001</v>
      </c>
      <c r="AE56" s="42">
        <v>580.26300000000003</v>
      </c>
      <c r="AF56" s="42">
        <v>343.07100000000003</v>
      </c>
      <c r="AG56" s="96">
        <v>495.48</v>
      </c>
      <c r="AH56" s="97">
        <v>591.98400000000004</v>
      </c>
    </row>
    <row r="57" spans="1:34" ht="15" customHeight="1">
      <c r="A57" s="73" t="s">
        <v>32</v>
      </c>
      <c r="B57" s="42">
        <v>1921.3968001062206</v>
      </c>
      <c r="C57" s="42">
        <v>2419.10641970391</v>
      </c>
      <c r="D57" s="42">
        <v>2834.2959569806812</v>
      </c>
      <c r="E57" s="42">
        <v>3762.929031401447</v>
      </c>
      <c r="F57" s="42">
        <v>4559.990075018256</v>
      </c>
      <c r="G57" s="42">
        <v>4629.3475105224716</v>
      </c>
      <c r="H57" s="42">
        <v>7668.1303819956183</v>
      </c>
      <c r="I57" s="42">
        <v>8813.4142879240517</v>
      </c>
      <c r="J57" s="42">
        <v>10337.393479519353</v>
      </c>
      <c r="K57" s="42">
        <v>10616.174960831177</v>
      </c>
      <c r="L57" s="42">
        <v>11470.293917878244</v>
      </c>
      <c r="M57" s="42">
        <v>11444.391186417048</v>
      </c>
      <c r="N57" s="42">
        <v>10630.092759676027</v>
      </c>
      <c r="O57" s="42">
        <v>10292.049526654715</v>
      </c>
      <c r="P57" s="42">
        <v>11667.472510588861</v>
      </c>
      <c r="Q57" s="42">
        <v>11822.928185487617</v>
      </c>
      <c r="R57" s="42">
        <v>14906.085999999999</v>
      </c>
      <c r="S57" s="42">
        <v>17380.758000000002</v>
      </c>
      <c r="T57" s="42">
        <v>18419.455000000002</v>
      </c>
      <c r="U57" s="42">
        <v>20018.591</v>
      </c>
      <c r="V57" s="42">
        <v>15792.359</v>
      </c>
      <c r="W57" s="42">
        <v>15873.63</v>
      </c>
      <c r="X57" s="42">
        <v>19107.153999999999</v>
      </c>
      <c r="Y57" s="42">
        <v>19764.580999999998</v>
      </c>
      <c r="Z57" s="42">
        <v>18178.005000000001</v>
      </c>
      <c r="AA57" s="42">
        <v>18384.669999999998</v>
      </c>
      <c r="AB57" s="42">
        <v>18792.448</v>
      </c>
      <c r="AC57" s="42">
        <v>24746.79</v>
      </c>
      <c r="AD57" s="42">
        <v>28486.047999999999</v>
      </c>
      <c r="AE57" s="42">
        <v>32359.894</v>
      </c>
      <c r="AF57" s="42">
        <v>32637.421999999999</v>
      </c>
      <c r="AG57" s="96">
        <v>32280.394</v>
      </c>
      <c r="AH57" s="97">
        <v>32633.353999999999</v>
      </c>
    </row>
    <row r="58" spans="1:34" ht="15" customHeight="1">
      <c r="A58" s="73" t="s">
        <v>33</v>
      </c>
      <c r="B58" s="42">
        <v>0</v>
      </c>
      <c r="C58" s="42">
        <v>0</v>
      </c>
      <c r="D58" s="42">
        <v>0</v>
      </c>
      <c r="E58" s="42">
        <v>1079.7317931354976</v>
      </c>
      <c r="F58" s="42">
        <v>920.40098253999861</v>
      </c>
      <c r="G58" s="42">
        <v>813.18462457677754</v>
      </c>
      <c r="H58" s="42">
        <v>772.48888003717718</v>
      </c>
      <c r="I58" s="42">
        <v>669.65411936533224</v>
      </c>
      <c r="J58" s="42">
        <v>117.47327889530638</v>
      </c>
      <c r="K58" s="42">
        <v>19.816769567815175</v>
      </c>
      <c r="L58" s="42">
        <v>18.721370244971119</v>
      </c>
      <c r="M58" s="42">
        <v>17.758746597623315</v>
      </c>
      <c r="N58" s="42">
        <v>17.161256057890196</v>
      </c>
      <c r="O58" s="42">
        <v>16.729735112527383</v>
      </c>
      <c r="P58" s="42">
        <v>16.497377680408949</v>
      </c>
      <c r="Q58" s="42">
        <v>16.331408086038635</v>
      </c>
      <c r="R58" s="42">
        <v>16.170999999999999</v>
      </c>
      <c r="S58" s="42">
        <v>16.030999999999999</v>
      </c>
      <c r="T58" s="42">
        <v>15.837999999999999</v>
      </c>
      <c r="U58" s="42">
        <v>15.693</v>
      </c>
      <c r="V58" s="42">
        <v>15.542999999999999</v>
      </c>
      <c r="W58" s="42">
        <v>15.414999999999999</v>
      </c>
      <c r="X58" s="42">
        <v>15.313000000000001</v>
      </c>
      <c r="Y58" s="42">
        <v>5.2999999999999999E-2</v>
      </c>
      <c r="Z58" s="42">
        <v>3.1E-2</v>
      </c>
      <c r="AA58" s="42">
        <v>4.4999999999999998E-2</v>
      </c>
      <c r="AB58" s="42">
        <v>0.36899999999999999</v>
      </c>
      <c r="AC58" s="42">
        <v>0.72399999999999998</v>
      </c>
      <c r="AD58" s="42">
        <v>0.502</v>
      </c>
      <c r="AE58" s="42">
        <v>0.43</v>
      </c>
      <c r="AF58" s="42">
        <v>0.41699999999999998</v>
      </c>
      <c r="AG58" s="96">
        <v>34.484000000000002</v>
      </c>
      <c r="AH58" s="97">
        <v>519.20000000000005</v>
      </c>
    </row>
    <row r="59" spans="1:34" ht="15" customHeight="1">
      <c r="A59" s="73" t="s">
        <v>46</v>
      </c>
      <c r="B59" s="42">
        <v>0</v>
      </c>
      <c r="C59" s="42">
        <v>0</v>
      </c>
      <c r="D59" s="42">
        <v>0</v>
      </c>
      <c r="E59" s="42">
        <v>0</v>
      </c>
      <c r="F59" s="42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2.56</v>
      </c>
      <c r="Z59" s="42">
        <v>0</v>
      </c>
      <c r="AA59" s="42">
        <v>0</v>
      </c>
      <c r="AB59" s="42">
        <v>0.13500000000000001</v>
      </c>
      <c r="AC59" s="42">
        <v>11.989000000000001</v>
      </c>
      <c r="AD59" s="42">
        <v>13.438000000000001</v>
      </c>
      <c r="AE59" s="42">
        <v>19.556000000000001</v>
      </c>
      <c r="AF59" s="42">
        <v>20.861999999999998</v>
      </c>
      <c r="AG59" s="96">
        <v>1.4950000000000001</v>
      </c>
      <c r="AH59" s="97">
        <v>1.5920000000000001</v>
      </c>
    </row>
    <row r="60" spans="1:34" ht="15.75" customHeight="1" thickBot="1">
      <c r="A60" s="74" t="s">
        <v>34</v>
      </c>
      <c r="B60" s="48">
        <v>1936.7323906260372</v>
      </c>
      <c r="C60" s="48">
        <v>1664.1771227511119</v>
      </c>
      <c r="D60" s="48">
        <v>1431.9856602270463</v>
      </c>
      <c r="E60" s="48">
        <v>1852.6190001991633</v>
      </c>
      <c r="F60" s="48">
        <v>2546.5378742614353</v>
      </c>
      <c r="G60" s="48">
        <v>3581.1923255659563</v>
      </c>
      <c r="H60" s="48">
        <v>4991.9670716324763</v>
      </c>
      <c r="I60" s="48">
        <v>6328.155081988979</v>
      </c>
      <c r="J60" s="48">
        <v>6625.5137555394012</v>
      </c>
      <c r="K60" s="48">
        <v>5879.2405231361608</v>
      </c>
      <c r="L60" s="48">
        <v>6113.0916816039298</v>
      </c>
      <c r="M60" s="48">
        <v>7558.5540728938458</v>
      </c>
      <c r="N60" s="48">
        <v>6672.8641040961293</v>
      </c>
      <c r="O60" s="48">
        <v>7137.0143397729526</v>
      </c>
      <c r="P60" s="48">
        <v>7187.4076877116113</v>
      </c>
      <c r="Q60" s="48">
        <v>7399.3335324968457</v>
      </c>
      <c r="R60" s="48">
        <v>8016.7860000000001</v>
      </c>
      <c r="S60" s="48">
        <v>10152.459000000001</v>
      </c>
      <c r="T60" s="48">
        <v>12238.511</v>
      </c>
      <c r="U60" s="48">
        <v>17770.273000000001</v>
      </c>
      <c r="V60" s="48">
        <v>24637.913</v>
      </c>
      <c r="W60" s="48">
        <v>24692.958999999999</v>
      </c>
      <c r="X60" s="48">
        <v>22025.550999999999</v>
      </c>
      <c r="Y60" s="48">
        <v>22245.802</v>
      </c>
      <c r="Z60" s="48">
        <v>24911.838</v>
      </c>
      <c r="AA60" s="48">
        <v>25472.277999999998</v>
      </c>
      <c r="AB60" s="48">
        <v>26033.835999999999</v>
      </c>
      <c r="AC60" s="48">
        <v>29685.891</v>
      </c>
      <c r="AD60" s="48">
        <v>30488.255000000001</v>
      </c>
      <c r="AE60" s="48">
        <v>30548.428</v>
      </c>
      <c r="AF60" s="48">
        <v>35880.474000000002</v>
      </c>
      <c r="AG60" s="98">
        <v>44922.991999999998</v>
      </c>
      <c r="AH60" s="99">
        <v>50210.675999999999</v>
      </c>
    </row>
    <row r="61" spans="1:34" ht="15" customHeight="1">
      <c r="A61" s="7" t="s">
        <v>35</v>
      </c>
      <c r="B61" s="7"/>
      <c r="C61" s="2"/>
      <c r="E61" s="2"/>
      <c r="F61" s="2"/>
      <c r="G61" s="2"/>
      <c r="H61" s="2"/>
    </row>
    <row r="62" spans="1:34" ht="15" customHeight="1">
      <c r="A62" s="3" t="s">
        <v>44</v>
      </c>
      <c r="B62" s="4"/>
      <c r="J62" s="5"/>
    </row>
    <row r="63" spans="1:34" ht="15" customHeight="1">
      <c r="A63" s="6" t="s">
        <v>36</v>
      </c>
      <c r="J63" s="5"/>
    </row>
    <row r="64" spans="1:34" ht="15" customHeight="1">
      <c r="A64" s="2" t="s">
        <v>37</v>
      </c>
      <c r="J64" s="5"/>
    </row>
    <row r="66" spans="1:34" ht="15" customHeight="1">
      <c r="A66" s="75" t="s">
        <v>38</v>
      </c>
      <c r="B66" s="76">
        <f>B8-B42</f>
        <v>0</v>
      </c>
      <c r="C66" s="76">
        <f t="shared" ref="C66:W66" si="64">C8-C42</f>
        <v>0</v>
      </c>
      <c r="D66" s="76">
        <f t="shared" si="64"/>
        <v>0</v>
      </c>
      <c r="E66" s="76">
        <f t="shared" si="64"/>
        <v>0</v>
      </c>
      <c r="F66" s="76">
        <f t="shared" si="64"/>
        <v>0</v>
      </c>
      <c r="G66" s="76">
        <f t="shared" si="64"/>
        <v>0</v>
      </c>
      <c r="H66" s="76">
        <f t="shared" si="64"/>
        <v>0</v>
      </c>
      <c r="I66" s="76">
        <f t="shared" si="64"/>
        <v>0</v>
      </c>
      <c r="J66" s="76">
        <f t="shared" si="64"/>
        <v>-2.0576408132910728E-8</v>
      </c>
      <c r="K66" s="76">
        <f t="shared" si="64"/>
        <v>0</v>
      </c>
      <c r="L66" s="76">
        <f t="shared" si="64"/>
        <v>0</v>
      </c>
      <c r="M66" s="76">
        <f t="shared" si="64"/>
        <v>0</v>
      </c>
      <c r="N66" s="76">
        <f t="shared" si="64"/>
        <v>-6.0412894526962191E-6</v>
      </c>
      <c r="O66" s="76">
        <f t="shared" si="64"/>
        <v>-3.4355706156929955E-4</v>
      </c>
      <c r="P66" s="76">
        <f t="shared" si="64"/>
        <v>-1.4472549082711339E-5</v>
      </c>
      <c r="Q66" s="76">
        <f>Q8-Q42</f>
        <v>-3.78411277779378E-6</v>
      </c>
      <c r="R66" s="76">
        <f t="shared" si="64"/>
        <v>0</v>
      </c>
      <c r="S66" s="76">
        <f t="shared" si="64"/>
        <v>0</v>
      </c>
      <c r="T66" s="76">
        <f t="shared" si="64"/>
        <v>0</v>
      </c>
      <c r="U66" s="76">
        <f t="shared" si="64"/>
        <v>0</v>
      </c>
      <c r="V66" s="76">
        <f t="shared" si="64"/>
        <v>0</v>
      </c>
      <c r="W66" s="76">
        <f t="shared" si="64"/>
        <v>0</v>
      </c>
      <c r="X66" s="76">
        <f t="shared" ref="X66:Y66" si="65">X8-X42</f>
        <v>0</v>
      </c>
      <c r="Y66" s="76">
        <f t="shared" si="65"/>
        <v>0</v>
      </c>
      <c r="Z66" s="76">
        <f t="shared" ref="Z66:AA66" si="66">Z8-Z42</f>
        <v>0</v>
      </c>
      <c r="AA66" s="76">
        <f t="shared" si="66"/>
        <v>0</v>
      </c>
      <c r="AB66" s="76">
        <f>AB8-AB42</f>
        <v>0</v>
      </c>
      <c r="AC66" s="76">
        <f t="shared" ref="AC66" si="67">AC8-AC42</f>
        <v>0</v>
      </c>
      <c r="AD66" s="76">
        <f t="shared" ref="AD66:AE66" si="68">AD8-AD42</f>
        <v>0</v>
      </c>
      <c r="AE66" s="76">
        <f t="shared" si="68"/>
        <v>0</v>
      </c>
      <c r="AF66" s="76">
        <f>AF8-AF42</f>
        <v>0</v>
      </c>
      <c r="AG66" s="76">
        <f>AG8-AG42</f>
        <v>0</v>
      </c>
      <c r="AH66" s="76">
        <f>AH8-AH42</f>
        <v>0</v>
      </c>
    </row>
    <row r="67" spans="1:34" ht="15" customHeight="1">
      <c r="A67" s="75" t="s">
        <v>39</v>
      </c>
      <c r="B67" s="76">
        <f>B8-B53</f>
        <v>0</v>
      </c>
      <c r="C67" s="76">
        <f t="shared" ref="C67:W67" si="69">C8-C53</f>
        <v>0</v>
      </c>
      <c r="D67" s="76">
        <f t="shared" si="69"/>
        <v>0</v>
      </c>
      <c r="E67" s="76">
        <f t="shared" si="69"/>
        <v>0</v>
      </c>
      <c r="F67" s="76">
        <f t="shared" si="69"/>
        <v>0</v>
      </c>
      <c r="G67" s="76">
        <f t="shared" si="69"/>
        <v>0</v>
      </c>
      <c r="H67" s="76">
        <f t="shared" si="69"/>
        <v>0</v>
      </c>
      <c r="I67" s="76">
        <f t="shared" si="69"/>
        <v>0</v>
      </c>
      <c r="J67" s="76">
        <f t="shared" si="69"/>
        <v>0</v>
      </c>
      <c r="K67" s="76">
        <f t="shared" si="69"/>
        <v>0</v>
      </c>
      <c r="L67" s="76">
        <f t="shared" si="69"/>
        <v>0</v>
      </c>
      <c r="M67" s="76">
        <f t="shared" si="69"/>
        <v>0</v>
      </c>
      <c r="N67" s="76">
        <f t="shared" si="69"/>
        <v>0</v>
      </c>
      <c r="O67" s="76">
        <f t="shared" si="69"/>
        <v>-3.3612162224017084E-4</v>
      </c>
      <c r="P67" s="76">
        <f t="shared" si="69"/>
        <v>0</v>
      </c>
      <c r="Q67" s="76">
        <f t="shared" si="69"/>
        <v>0</v>
      </c>
      <c r="R67" s="76">
        <f t="shared" si="69"/>
        <v>0</v>
      </c>
      <c r="S67" s="76">
        <f t="shared" si="69"/>
        <v>0</v>
      </c>
      <c r="T67" s="76">
        <f t="shared" si="69"/>
        <v>0</v>
      </c>
      <c r="U67" s="76">
        <f t="shared" si="69"/>
        <v>0</v>
      </c>
      <c r="V67" s="76">
        <f t="shared" si="69"/>
        <v>0</v>
      </c>
      <c r="W67" s="76">
        <f t="shared" si="69"/>
        <v>0</v>
      </c>
      <c r="X67" s="76">
        <f t="shared" ref="X67:Y67" si="70">X8-X53</f>
        <v>0</v>
      </c>
      <c r="Y67" s="76">
        <f t="shared" si="70"/>
        <v>0</v>
      </c>
      <c r="Z67" s="76">
        <f t="shared" ref="Z67:AA67" si="71">Z8-Z53</f>
        <v>0</v>
      </c>
      <c r="AA67" s="76">
        <f t="shared" si="71"/>
        <v>0</v>
      </c>
      <c r="AB67" s="76">
        <f t="shared" ref="AB67:AC67" si="72">AB8-AB53</f>
        <v>0</v>
      </c>
      <c r="AC67" s="76">
        <f t="shared" si="72"/>
        <v>0</v>
      </c>
      <c r="AD67" s="76">
        <f t="shared" ref="AD67:AE67" si="73">AD8-AD53</f>
        <v>0</v>
      </c>
      <c r="AE67" s="76">
        <f t="shared" si="73"/>
        <v>0</v>
      </c>
      <c r="AF67" s="76">
        <f t="shared" ref="AF67:AG67" si="74">AF8-AF53</f>
        <v>0</v>
      </c>
      <c r="AG67" s="76">
        <f t="shared" si="74"/>
        <v>0</v>
      </c>
      <c r="AH67" s="76">
        <f t="shared" ref="AH67" si="75">AH8-AH53</f>
        <v>0</v>
      </c>
    </row>
    <row r="68" spans="1:34" ht="15" customHeight="1">
      <c r="A68" s="75" t="s">
        <v>40</v>
      </c>
      <c r="B68" s="76">
        <f>B12-B55</f>
        <v>0</v>
      </c>
      <c r="C68" s="76">
        <f t="shared" ref="C68:W68" si="76">C12-C55</f>
        <v>0</v>
      </c>
      <c r="D68" s="76">
        <f t="shared" si="76"/>
        <v>0</v>
      </c>
      <c r="E68" s="76">
        <f t="shared" si="76"/>
        <v>0</v>
      </c>
      <c r="F68" s="76">
        <f t="shared" si="76"/>
        <v>0</v>
      </c>
      <c r="G68" s="76">
        <f t="shared" si="76"/>
        <v>0</v>
      </c>
      <c r="H68" s="76">
        <f t="shared" si="76"/>
        <v>0</v>
      </c>
      <c r="I68" s="76">
        <f t="shared" si="76"/>
        <v>0</v>
      </c>
      <c r="J68" s="76">
        <f t="shared" si="76"/>
        <v>0</v>
      </c>
      <c r="K68" s="76">
        <f t="shared" si="76"/>
        <v>0</v>
      </c>
      <c r="L68" s="76">
        <f t="shared" si="76"/>
        <v>0</v>
      </c>
      <c r="M68" s="76">
        <f t="shared" si="76"/>
        <v>0</v>
      </c>
      <c r="N68" s="76">
        <f t="shared" si="76"/>
        <v>0</v>
      </c>
      <c r="O68" s="76">
        <f t="shared" si="76"/>
        <v>-3.3612162224017084E-4</v>
      </c>
      <c r="P68" s="76">
        <f t="shared" si="76"/>
        <v>0</v>
      </c>
      <c r="Q68" s="76">
        <f t="shared" si="76"/>
        <v>0</v>
      </c>
      <c r="R68" s="76">
        <f t="shared" si="76"/>
        <v>0</v>
      </c>
      <c r="S68" s="76">
        <f t="shared" si="76"/>
        <v>0</v>
      </c>
      <c r="T68" s="76">
        <f t="shared" si="76"/>
        <v>0</v>
      </c>
      <c r="U68" s="76">
        <f t="shared" si="76"/>
        <v>0</v>
      </c>
      <c r="V68" s="76">
        <f t="shared" si="76"/>
        <v>0</v>
      </c>
      <c r="W68" s="76">
        <f t="shared" si="76"/>
        <v>0</v>
      </c>
      <c r="X68" s="76">
        <f t="shared" ref="X68:Y68" si="77">X12-X55</f>
        <v>0</v>
      </c>
      <c r="Y68" s="76">
        <f t="shared" si="77"/>
        <v>0</v>
      </c>
      <c r="Z68" s="76">
        <f t="shared" ref="Z68:AA68" si="78">Z12-Z55</f>
        <v>0</v>
      </c>
      <c r="AA68" s="76">
        <f t="shared" si="78"/>
        <v>0</v>
      </c>
      <c r="AB68" s="76">
        <f t="shared" ref="AB68:AC68" si="79">AB12-AB55</f>
        <v>0</v>
      </c>
      <c r="AC68" s="76">
        <f t="shared" si="79"/>
        <v>0</v>
      </c>
      <c r="AD68" s="76">
        <f t="shared" ref="AD68:AE68" si="80">AD12-AD55</f>
        <v>0</v>
      </c>
      <c r="AE68" s="76">
        <f t="shared" si="80"/>
        <v>0</v>
      </c>
      <c r="AF68" s="76">
        <f t="shared" ref="AF68:AG68" si="81">AF12-AF55</f>
        <v>0</v>
      </c>
      <c r="AG68" s="76">
        <f t="shared" si="81"/>
        <v>0</v>
      </c>
      <c r="AH68" s="76">
        <f t="shared" ref="AH68" si="82">AH12-AH55</f>
        <v>0</v>
      </c>
    </row>
    <row r="69" spans="1:34" ht="15" customHeight="1">
      <c r="A69" s="77" t="s">
        <v>41</v>
      </c>
      <c r="B69" s="76">
        <f>B27-B60</f>
        <v>0</v>
      </c>
      <c r="C69" s="76">
        <f t="shared" ref="C69:W69" si="83">C27-C60</f>
        <v>0</v>
      </c>
      <c r="D69" s="76">
        <f t="shared" si="83"/>
        <v>0</v>
      </c>
      <c r="E69" s="76">
        <f t="shared" si="83"/>
        <v>0</v>
      </c>
      <c r="F69" s="76">
        <f t="shared" si="83"/>
        <v>0</v>
      </c>
      <c r="G69" s="76">
        <f t="shared" si="83"/>
        <v>0</v>
      </c>
      <c r="H69" s="76">
        <f t="shared" si="83"/>
        <v>0</v>
      </c>
      <c r="I69" s="76">
        <f t="shared" si="83"/>
        <v>0</v>
      </c>
      <c r="J69" s="76">
        <f t="shared" si="83"/>
        <v>0</v>
      </c>
      <c r="K69" s="76">
        <f t="shared" si="83"/>
        <v>0</v>
      </c>
      <c r="L69" s="76">
        <f t="shared" si="83"/>
        <v>0</v>
      </c>
      <c r="M69" s="76">
        <f t="shared" si="83"/>
        <v>0</v>
      </c>
      <c r="N69" s="76">
        <f t="shared" si="83"/>
        <v>0</v>
      </c>
      <c r="O69" s="76">
        <f t="shared" si="83"/>
        <v>0</v>
      </c>
      <c r="P69" s="76">
        <f t="shared" si="83"/>
        <v>0</v>
      </c>
      <c r="Q69" s="76">
        <f t="shared" si="83"/>
        <v>0</v>
      </c>
      <c r="R69" s="76">
        <f t="shared" si="83"/>
        <v>0</v>
      </c>
      <c r="S69" s="76">
        <f t="shared" si="83"/>
        <v>0</v>
      </c>
      <c r="T69" s="76">
        <f t="shared" si="83"/>
        <v>0</v>
      </c>
      <c r="U69" s="76">
        <f t="shared" si="83"/>
        <v>0</v>
      </c>
      <c r="V69" s="76">
        <f t="shared" si="83"/>
        <v>0</v>
      </c>
      <c r="W69" s="76">
        <f t="shared" si="83"/>
        <v>0</v>
      </c>
      <c r="X69" s="76">
        <f t="shared" ref="X69:Y69" si="84">X27-X60</f>
        <v>0</v>
      </c>
      <c r="Y69" s="76">
        <f t="shared" si="84"/>
        <v>0</v>
      </c>
      <c r="Z69" s="76">
        <f t="shared" ref="Z69:AA69" si="85">Z27-Z60</f>
        <v>0</v>
      </c>
      <c r="AA69" s="76">
        <f t="shared" si="85"/>
        <v>0</v>
      </c>
      <c r="AB69" s="76">
        <f t="shared" ref="AB69:AC69" si="86">AB27-AB60</f>
        <v>0</v>
      </c>
      <c r="AC69" s="76">
        <f t="shared" si="86"/>
        <v>0</v>
      </c>
      <c r="AD69" s="76">
        <f t="shared" ref="AD69:AE69" si="87">AD27-AD60</f>
        <v>0</v>
      </c>
      <c r="AE69" s="76">
        <f t="shared" si="87"/>
        <v>0</v>
      </c>
      <c r="AF69" s="76">
        <f t="shared" ref="AF69:AG69" si="88">AF27-AF60</f>
        <v>0</v>
      </c>
      <c r="AG69" s="76">
        <f t="shared" si="88"/>
        <v>0</v>
      </c>
      <c r="AH69" s="76">
        <f t="shared" ref="AH69" si="89">AH27-AH60</f>
        <v>0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Mokova Linda</dc:creator>
  <cp:lastModifiedBy>Moková Linda</cp:lastModifiedBy>
  <dcterms:created xsi:type="dcterms:W3CDTF">2015-10-28T14:04:03Z</dcterms:created>
  <dcterms:modified xsi:type="dcterms:W3CDTF">2026-07-13T08:34:28Z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2025-11-03T08:00:15Z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9b5c95cf-7397-41ab-aaad-9c506aa0262b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