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VYKAZNICTVO_STATU_S3\03_ŠZU a ZU kapitol\ŠZU za rok 2023\Dokumenty na web\"/>
    </mc:Choice>
  </mc:AlternateContent>
  <bookViews>
    <workbookView xWindow="0" yWindow="0" windowWidth="23040" windowHeight="10050"/>
  </bookViews>
  <sheets>
    <sheet name="Zoznam príloh ŠZÚ za rok 2023" sheetId="29" r:id="rId1"/>
    <sheet name="Tab. č. 1" sheetId="1" r:id="rId2"/>
    <sheet name="Tab. č. 2" sheetId="2" r:id="rId3"/>
    <sheet name="Tab. č. 3" sheetId="3" r:id="rId4"/>
    <sheet name="Tab. č. 4" sheetId="4" r:id="rId5"/>
    <sheet name="Tab. č. 5" sheetId="5" r:id="rId6"/>
    <sheet name="Tab. č. 6" sheetId="6" r:id="rId7"/>
    <sheet name="Tab. č. 7" sheetId="7" r:id="rId8"/>
    <sheet name="Tab. č. 8" sheetId="8" r:id="rId9"/>
    <sheet name="Tab. č. 9" sheetId="9" r:id="rId10"/>
    <sheet name="Tab. č. 10" sheetId="10" r:id="rId11"/>
    <sheet name="Tab. č. 11" sheetId="11" r:id="rId12"/>
    <sheet name="Tab. č. 12" sheetId="12" r:id="rId13"/>
    <sheet name="Tab. č. 13" sheetId="13" r:id="rId14"/>
    <sheet name="Tab. č. 14" sheetId="14" r:id="rId15"/>
    <sheet name="Tab. č. 15" sheetId="15" r:id="rId16"/>
    <sheet name="Tab. č. 16" sheetId="16" r:id="rId17"/>
    <sheet name="Tab. č. 17" sheetId="17" r:id="rId18"/>
    <sheet name="Tab. č. 18" sheetId="18" r:id="rId19"/>
    <sheet name="Tab. č. 19" sheetId="19" r:id="rId20"/>
    <sheet name="Tab. č. 20" sheetId="20" r:id="rId21"/>
    <sheet name="Tab. č. 21" sheetId="21" r:id="rId22"/>
    <sheet name="Tab. č. 22" sheetId="22" r:id="rId23"/>
    <sheet name="Tab. č. 23" sheetId="23" r:id="rId24"/>
    <sheet name="Tab. č. 24" sheetId="25" r:id="rId25"/>
    <sheet name="Tab. č. 25,26,27,28" sheetId="24" r:id="rId26"/>
    <sheet name="Tab. č. 29" sheetId="26" r:id="rId27"/>
    <sheet name="Tab. č. 30" sheetId="27" r:id="rId28"/>
    <sheet name="Tab. č. 31" sheetId="28" r:id="rId29"/>
    <sheet name="Tab. č. 32" sheetId="30" r:id="rId3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48" i="23" l="1"/>
  <c r="U48" i="23"/>
  <c r="T48" i="23"/>
  <c r="S48" i="23"/>
  <c r="R48" i="23"/>
  <c r="Q48" i="23"/>
  <c r="P48" i="23"/>
  <c r="O48" i="23"/>
  <c r="N48" i="23"/>
  <c r="M48" i="23"/>
  <c r="L48" i="23"/>
  <c r="K48" i="23"/>
  <c r="J48" i="23"/>
  <c r="I48" i="23"/>
  <c r="H48" i="23"/>
  <c r="G48" i="23"/>
  <c r="F48" i="23"/>
  <c r="E48" i="23"/>
  <c r="D48" i="23"/>
  <c r="C48" i="23"/>
  <c r="B48" i="23"/>
  <c r="D11" i="22" l="1"/>
  <c r="E11" i="22" s="1"/>
  <c r="C11" i="22"/>
  <c r="B11" i="22"/>
  <c r="E10" i="22"/>
  <c r="D8" i="22"/>
  <c r="C8" i="22"/>
  <c r="B8" i="22"/>
  <c r="E7" i="22"/>
  <c r="E25" i="21"/>
  <c r="E23" i="21"/>
  <c r="D21" i="21"/>
  <c r="C21" i="21"/>
  <c r="B21" i="21"/>
  <c r="E20" i="21"/>
  <c r="E18" i="21"/>
  <c r="E17" i="21"/>
  <c r="E15" i="21"/>
  <c r="E14" i="21"/>
  <c r="E13" i="21"/>
  <c r="E11" i="21"/>
  <c r="D8" i="21"/>
  <c r="D7" i="21" s="1"/>
  <c r="C8" i="21"/>
  <c r="B8" i="21"/>
  <c r="S41" i="18"/>
  <c r="Q41" i="18"/>
  <c r="P41" i="18"/>
  <c r="O41" i="18"/>
  <c r="N41" i="18"/>
  <c r="M41" i="18"/>
  <c r="L41" i="18"/>
  <c r="K41" i="18"/>
  <c r="F41" i="18"/>
  <c r="E40" i="18"/>
  <c r="D40" i="18"/>
  <c r="C40" i="18"/>
  <c r="T39" i="18"/>
  <c r="S39" i="18"/>
  <c r="D39" i="18" s="1"/>
  <c r="R39" i="18"/>
  <c r="I39" i="18"/>
  <c r="C39" i="18" s="1"/>
  <c r="E39" i="18"/>
  <c r="E38" i="18"/>
  <c r="D38" i="18"/>
  <c r="C38" i="18"/>
  <c r="E37" i="18"/>
  <c r="D37" i="18"/>
  <c r="C37" i="18"/>
  <c r="E36" i="18"/>
  <c r="D36" i="18"/>
  <c r="C36" i="18"/>
  <c r="E35" i="18"/>
  <c r="D35" i="18"/>
  <c r="C35" i="18"/>
  <c r="E34" i="18"/>
  <c r="D34" i="18"/>
  <c r="C34" i="18"/>
  <c r="E33" i="18"/>
  <c r="D33" i="18"/>
  <c r="C33" i="18"/>
  <c r="E32" i="18"/>
  <c r="D32" i="18"/>
  <c r="C32" i="18"/>
  <c r="E31" i="18"/>
  <c r="D31" i="18"/>
  <c r="C31" i="18"/>
  <c r="E30" i="18"/>
  <c r="D30" i="18"/>
  <c r="C30" i="18"/>
  <c r="E29" i="18"/>
  <c r="D29" i="18"/>
  <c r="C29" i="18"/>
  <c r="E28" i="18"/>
  <c r="D28" i="18"/>
  <c r="C28" i="18"/>
  <c r="K27" i="18"/>
  <c r="J27" i="18"/>
  <c r="I27" i="18"/>
  <c r="H27" i="18"/>
  <c r="H41" i="18" s="1"/>
  <c r="G27" i="18"/>
  <c r="D27" i="18" s="1"/>
  <c r="F27" i="18"/>
  <c r="C27" i="18" s="1"/>
  <c r="K26" i="18"/>
  <c r="J26" i="18"/>
  <c r="D26" i="18" s="1"/>
  <c r="I26" i="18"/>
  <c r="C26" i="18" s="1"/>
  <c r="E26" i="18"/>
  <c r="E25" i="18"/>
  <c r="D25" i="18"/>
  <c r="C25" i="18"/>
  <c r="K24" i="18"/>
  <c r="E24" i="18" s="1"/>
  <c r="J24" i="18"/>
  <c r="D24" i="18" s="1"/>
  <c r="I24" i="18"/>
  <c r="C24" i="18" s="1"/>
  <c r="E23" i="18"/>
  <c r="D23" i="18"/>
  <c r="C23" i="18"/>
  <c r="E22" i="18"/>
  <c r="D22" i="18"/>
  <c r="C22" i="18"/>
  <c r="K21" i="18"/>
  <c r="J21" i="18"/>
  <c r="I21" i="18"/>
  <c r="E21" i="18"/>
  <c r="D21" i="18"/>
  <c r="C21" i="18"/>
  <c r="E20" i="18"/>
  <c r="D20" i="18"/>
  <c r="C20" i="18"/>
  <c r="E19" i="18"/>
  <c r="D19" i="18"/>
  <c r="C19" i="18"/>
  <c r="J18" i="18"/>
  <c r="D18" i="18" s="1"/>
  <c r="I18" i="18"/>
  <c r="C18" i="18" s="1"/>
  <c r="E18" i="18"/>
  <c r="E17" i="18"/>
  <c r="D17" i="18"/>
  <c r="C17" i="18"/>
  <c r="E16" i="18"/>
  <c r="D16" i="18"/>
  <c r="C16" i="18"/>
  <c r="E15" i="18"/>
  <c r="D15" i="18"/>
  <c r="C15" i="18"/>
  <c r="E14" i="18"/>
  <c r="D14" i="18"/>
  <c r="C14" i="18"/>
  <c r="E13" i="18"/>
  <c r="D13" i="18"/>
  <c r="C13" i="18"/>
  <c r="E12" i="18"/>
  <c r="D12" i="18"/>
  <c r="C12" i="18"/>
  <c r="E11" i="18"/>
  <c r="D11" i="18"/>
  <c r="C11" i="18"/>
  <c r="T10" i="18"/>
  <c r="T41" i="18" s="1"/>
  <c r="S10" i="18"/>
  <c r="R10" i="18"/>
  <c r="R41" i="18" s="1"/>
  <c r="K10" i="18"/>
  <c r="J10" i="18"/>
  <c r="J41" i="18" s="1"/>
  <c r="I10" i="18"/>
  <c r="I41" i="18" s="1"/>
  <c r="D10" i="18"/>
  <c r="C10" i="18"/>
  <c r="E9" i="18"/>
  <c r="D9" i="18"/>
  <c r="C9" i="18"/>
  <c r="E8" i="18"/>
  <c r="D8" i="18"/>
  <c r="C8" i="18"/>
  <c r="E8" i="22" l="1"/>
  <c r="C7" i="21"/>
  <c r="C26" i="21" s="1"/>
  <c r="E8" i="21"/>
  <c r="B7" i="21"/>
  <c r="B26" i="21" s="1"/>
  <c r="E21" i="21"/>
  <c r="E7" i="21"/>
  <c r="D26" i="21"/>
  <c r="E26" i="21" s="1"/>
  <c r="C41" i="18"/>
  <c r="D41" i="18"/>
  <c r="E10" i="18"/>
  <c r="G41" i="18"/>
  <c r="E27" i="18"/>
  <c r="E41" i="18" l="1"/>
  <c r="Q112" i="17" l="1"/>
  <c r="P112" i="17"/>
  <c r="O112" i="17"/>
  <c r="N112" i="17"/>
  <c r="M112" i="17"/>
  <c r="L112" i="17"/>
  <c r="K112" i="17"/>
  <c r="J112" i="17"/>
  <c r="I112" i="17"/>
  <c r="H112" i="17"/>
  <c r="G112" i="17"/>
  <c r="F112" i="17"/>
  <c r="Q111" i="17"/>
  <c r="P111" i="17"/>
  <c r="O111" i="17"/>
  <c r="N111" i="17"/>
  <c r="M111" i="17"/>
  <c r="L111" i="17"/>
  <c r="K111" i="17"/>
  <c r="J111" i="17"/>
  <c r="I111" i="17"/>
  <c r="H111" i="17"/>
  <c r="G111" i="17"/>
  <c r="F111" i="17"/>
  <c r="Q110" i="17"/>
  <c r="P110" i="17"/>
  <c r="O110" i="17"/>
  <c r="N110" i="17"/>
  <c r="M110" i="17"/>
  <c r="L110" i="17"/>
  <c r="K110" i="17"/>
  <c r="J110" i="17"/>
  <c r="I110" i="17"/>
  <c r="H110" i="17"/>
  <c r="G110" i="17"/>
  <c r="F110" i="17"/>
  <c r="Q109" i="17"/>
  <c r="P109" i="17"/>
  <c r="O109" i="17"/>
  <c r="N109" i="17"/>
  <c r="M109" i="17"/>
  <c r="L109" i="17"/>
  <c r="K109" i="17"/>
  <c r="J109" i="17"/>
  <c r="I109" i="17"/>
  <c r="H109" i="17"/>
  <c r="G109" i="17"/>
  <c r="F109" i="17"/>
  <c r="Q108" i="17"/>
  <c r="P108" i="17"/>
  <c r="O108" i="17"/>
  <c r="N108" i="17"/>
  <c r="M108" i="17"/>
  <c r="L108" i="17"/>
  <c r="K108" i="17"/>
  <c r="J108" i="17"/>
  <c r="I108" i="17"/>
  <c r="H108" i="17"/>
  <c r="G108" i="17"/>
  <c r="F108" i="17"/>
  <c r="Q107" i="17"/>
  <c r="P107" i="17"/>
  <c r="O107" i="17"/>
  <c r="N107" i="17"/>
  <c r="M107" i="17"/>
  <c r="L107" i="17"/>
  <c r="K107" i="17"/>
  <c r="J107" i="17"/>
  <c r="I107" i="17"/>
  <c r="H107" i="17"/>
  <c r="G107" i="17"/>
  <c r="F107" i="17"/>
  <c r="Q106" i="17"/>
  <c r="P106" i="17"/>
  <c r="O106" i="17"/>
  <c r="N106" i="17"/>
  <c r="M106" i="17"/>
  <c r="L106" i="17"/>
  <c r="K106" i="17"/>
  <c r="J106" i="17"/>
  <c r="I106" i="17"/>
  <c r="H106" i="17"/>
  <c r="G106" i="17"/>
  <c r="F106" i="17"/>
  <c r="Q105" i="17"/>
  <c r="P105" i="17"/>
  <c r="O105" i="17"/>
  <c r="N105" i="17"/>
  <c r="M105" i="17"/>
  <c r="L105" i="17"/>
  <c r="K105" i="17"/>
  <c r="J105" i="17"/>
  <c r="I105" i="17"/>
  <c r="H105" i="17"/>
  <c r="G105" i="17"/>
  <c r="F105" i="17"/>
  <c r="C105" i="17"/>
  <c r="Q104" i="17"/>
  <c r="P104" i="17"/>
  <c r="O104" i="17"/>
  <c r="N104" i="17"/>
  <c r="M104" i="17"/>
  <c r="L104" i="17"/>
  <c r="K104" i="17"/>
  <c r="J104" i="17"/>
  <c r="I104" i="17"/>
  <c r="H104" i="17"/>
  <c r="G104" i="17"/>
  <c r="F104" i="17"/>
  <c r="Q103" i="17"/>
  <c r="P103" i="17"/>
  <c r="O103" i="17"/>
  <c r="N103" i="17"/>
  <c r="M103" i="17"/>
  <c r="L103" i="17"/>
  <c r="K103" i="17"/>
  <c r="J103" i="17"/>
  <c r="I103" i="17"/>
  <c r="H103" i="17"/>
  <c r="G103" i="17"/>
  <c r="F103" i="17"/>
  <c r="Q102" i="17"/>
  <c r="P102" i="17"/>
  <c r="O102" i="17"/>
  <c r="N102" i="17"/>
  <c r="M102" i="17"/>
  <c r="L102" i="17"/>
  <c r="K102" i="17"/>
  <c r="J102" i="17"/>
  <c r="I102" i="17"/>
  <c r="H102" i="17"/>
  <c r="G102" i="17"/>
  <c r="F102" i="17"/>
  <c r="Q101" i="17"/>
  <c r="P101" i="17"/>
  <c r="O101" i="17"/>
  <c r="N101" i="17"/>
  <c r="M101" i="17"/>
  <c r="L101" i="17"/>
  <c r="K101" i="17"/>
  <c r="J101" i="17"/>
  <c r="I101" i="17"/>
  <c r="H101" i="17"/>
  <c r="G101" i="17"/>
  <c r="F101" i="17"/>
  <c r="Q100" i="17"/>
  <c r="P100" i="17"/>
  <c r="O100" i="17"/>
  <c r="N100" i="17"/>
  <c r="M100" i="17"/>
  <c r="L100" i="17"/>
  <c r="K100" i="17"/>
  <c r="J100" i="17"/>
  <c r="I100" i="17"/>
  <c r="H100" i="17"/>
  <c r="G100" i="17"/>
  <c r="F100" i="17"/>
  <c r="Q99" i="17"/>
  <c r="P99" i="17"/>
  <c r="O99" i="17"/>
  <c r="N99" i="17"/>
  <c r="M99" i="17"/>
  <c r="L99" i="17"/>
  <c r="H99" i="17"/>
  <c r="Q98" i="17"/>
  <c r="P98" i="17"/>
  <c r="O98" i="17"/>
  <c r="N98" i="17"/>
  <c r="M98" i="17"/>
  <c r="L98" i="17"/>
  <c r="K98" i="17"/>
  <c r="J98" i="17"/>
  <c r="I98" i="17"/>
  <c r="H98" i="17"/>
  <c r="G98" i="17"/>
  <c r="F98" i="17"/>
  <c r="Q97" i="17"/>
  <c r="P97" i="17"/>
  <c r="O97" i="17"/>
  <c r="N97" i="17"/>
  <c r="M97" i="17"/>
  <c r="L97" i="17"/>
  <c r="K97" i="17"/>
  <c r="J97" i="17"/>
  <c r="I97" i="17"/>
  <c r="H97" i="17"/>
  <c r="G97" i="17"/>
  <c r="F97" i="17"/>
  <c r="Q96" i="17"/>
  <c r="P96" i="17"/>
  <c r="O96" i="17"/>
  <c r="N96" i="17"/>
  <c r="M96" i="17"/>
  <c r="L96" i="17"/>
  <c r="J96" i="17"/>
  <c r="H96" i="17"/>
  <c r="G96" i="17"/>
  <c r="F96" i="17"/>
  <c r="Q95" i="17"/>
  <c r="P95" i="17"/>
  <c r="O95" i="17"/>
  <c r="N95" i="17"/>
  <c r="M95" i="17"/>
  <c r="L95" i="17"/>
  <c r="K95" i="17"/>
  <c r="J95" i="17"/>
  <c r="I95" i="17"/>
  <c r="H95" i="17"/>
  <c r="G95" i="17"/>
  <c r="F95" i="17"/>
  <c r="Q94" i="17"/>
  <c r="P94" i="17"/>
  <c r="O94" i="17"/>
  <c r="N94" i="17"/>
  <c r="M94" i="17"/>
  <c r="L94" i="17"/>
  <c r="K94" i="17"/>
  <c r="J94" i="17"/>
  <c r="I94" i="17"/>
  <c r="H94" i="17"/>
  <c r="G94" i="17"/>
  <c r="F94" i="17"/>
  <c r="Q93" i="17"/>
  <c r="P93" i="17"/>
  <c r="O93" i="17"/>
  <c r="N93" i="17"/>
  <c r="M93" i="17"/>
  <c r="L93" i="17"/>
  <c r="K93" i="17"/>
  <c r="J93" i="17"/>
  <c r="I93" i="17"/>
  <c r="H93" i="17"/>
  <c r="G93" i="17"/>
  <c r="F93" i="17"/>
  <c r="Q92" i="17"/>
  <c r="P92" i="17"/>
  <c r="O92" i="17"/>
  <c r="N92" i="17"/>
  <c r="M92" i="17"/>
  <c r="L92" i="17"/>
  <c r="K92" i="17"/>
  <c r="J92" i="17"/>
  <c r="I92" i="17"/>
  <c r="H92" i="17"/>
  <c r="G92" i="17"/>
  <c r="F92" i="17"/>
  <c r="Q91" i="17"/>
  <c r="P91" i="17"/>
  <c r="O91" i="17"/>
  <c r="N91" i="17"/>
  <c r="M91" i="17"/>
  <c r="L91" i="17"/>
  <c r="I91" i="17"/>
  <c r="H91" i="17"/>
  <c r="G91" i="17"/>
  <c r="F91" i="17"/>
  <c r="Q90" i="17"/>
  <c r="P90" i="17"/>
  <c r="O90" i="17"/>
  <c r="N90" i="17"/>
  <c r="M90" i="17"/>
  <c r="L90" i="17"/>
  <c r="K90" i="17"/>
  <c r="H90" i="17"/>
  <c r="G90" i="17"/>
  <c r="F90" i="17"/>
  <c r="Q89" i="17"/>
  <c r="P89" i="17"/>
  <c r="O89" i="17"/>
  <c r="N89" i="17"/>
  <c r="M89" i="17"/>
  <c r="L89" i="17"/>
  <c r="K89" i="17"/>
  <c r="J89" i="17"/>
  <c r="I89" i="17"/>
  <c r="H89" i="17"/>
  <c r="G89" i="17"/>
  <c r="F89" i="17"/>
  <c r="D89" i="17"/>
  <c r="C89" i="17"/>
  <c r="Q88" i="17"/>
  <c r="P88" i="17"/>
  <c r="O88" i="17"/>
  <c r="N88" i="17"/>
  <c r="M88" i="17"/>
  <c r="L88" i="17"/>
  <c r="K88" i="17"/>
  <c r="J88" i="17"/>
  <c r="I88" i="17"/>
  <c r="H88" i="17"/>
  <c r="G88" i="17"/>
  <c r="F88" i="17"/>
  <c r="Q87" i="17"/>
  <c r="P87" i="17"/>
  <c r="O87" i="17"/>
  <c r="N87" i="17"/>
  <c r="M87" i="17"/>
  <c r="L87" i="17"/>
  <c r="K87" i="17"/>
  <c r="J87" i="17"/>
  <c r="I87" i="17"/>
  <c r="H87" i="17"/>
  <c r="G87" i="17"/>
  <c r="F87" i="17"/>
  <c r="Q86" i="17"/>
  <c r="P86" i="17"/>
  <c r="O86" i="17"/>
  <c r="N86" i="17"/>
  <c r="M86" i="17"/>
  <c r="L86" i="17"/>
  <c r="K86" i="17"/>
  <c r="J86" i="17"/>
  <c r="I86" i="17"/>
  <c r="H86" i="17"/>
  <c r="G86" i="17"/>
  <c r="F86" i="17"/>
  <c r="Q85" i="17"/>
  <c r="P85" i="17"/>
  <c r="O85" i="17"/>
  <c r="N85" i="17"/>
  <c r="M85" i="17"/>
  <c r="L85" i="17"/>
  <c r="K85" i="17"/>
  <c r="J85" i="17"/>
  <c r="I85" i="17"/>
  <c r="H85" i="17"/>
  <c r="G85" i="17"/>
  <c r="F85" i="17"/>
  <c r="Q84" i="17"/>
  <c r="P84" i="17"/>
  <c r="O84" i="17"/>
  <c r="N84" i="17"/>
  <c r="M84" i="17"/>
  <c r="L84" i="17"/>
  <c r="K84" i="17"/>
  <c r="J84" i="17"/>
  <c r="I84" i="17"/>
  <c r="H84" i="17"/>
  <c r="G84" i="17"/>
  <c r="F84" i="17"/>
  <c r="Q83" i="17"/>
  <c r="P83" i="17"/>
  <c r="P78" i="17" s="1"/>
  <c r="O83" i="17"/>
  <c r="N83" i="17"/>
  <c r="M83" i="17"/>
  <c r="L83" i="17"/>
  <c r="K83" i="17"/>
  <c r="J83" i="17"/>
  <c r="I83" i="17"/>
  <c r="H83" i="17"/>
  <c r="H78" i="17" s="1"/>
  <c r="G83" i="17"/>
  <c r="F83" i="17"/>
  <c r="E83" i="17"/>
  <c r="Q82" i="17"/>
  <c r="P82" i="17"/>
  <c r="O82" i="17"/>
  <c r="N82" i="17"/>
  <c r="M82" i="17"/>
  <c r="L82" i="17"/>
  <c r="K82" i="17"/>
  <c r="J82" i="17"/>
  <c r="I82" i="17"/>
  <c r="H82" i="17"/>
  <c r="G82" i="17"/>
  <c r="F82" i="17"/>
  <c r="Q81" i="17"/>
  <c r="P81" i="17"/>
  <c r="O81" i="17"/>
  <c r="N81" i="17"/>
  <c r="M81" i="17"/>
  <c r="L81" i="17"/>
  <c r="L78" i="17" s="1"/>
  <c r="K81" i="17"/>
  <c r="J81" i="17"/>
  <c r="I81" i="17"/>
  <c r="H81" i="17"/>
  <c r="G81" i="17"/>
  <c r="F81" i="17"/>
  <c r="D81" i="17"/>
  <c r="C81" i="17"/>
  <c r="Q80" i="17"/>
  <c r="P80" i="17"/>
  <c r="O80" i="17"/>
  <c r="O78" i="17" s="1"/>
  <c r="N80" i="17"/>
  <c r="N78" i="17" s="1"/>
  <c r="M80" i="17"/>
  <c r="M78" i="17" s="1"/>
  <c r="L80" i="17"/>
  <c r="K80" i="17"/>
  <c r="J80" i="17"/>
  <c r="I80" i="17"/>
  <c r="H80" i="17"/>
  <c r="G80" i="17"/>
  <c r="F80" i="17"/>
  <c r="Q78" i="17"/>
  <c r="E77" i="17"/>
  <c r="D77" i="17"/>
  <c r="C77" i="17"/>
  <c r="E76" i="17"/>
  <c r="D76" i="17"/>
  <c r="C76" i="17"/>
  <c r="E75" i="17"/>
  <c r="D75" i="17"/>
  <c r="C75" i="17"/>
  <c r="E74" i="17"/>
  <c r="D74" i="17"/>
  <c r="C74" i="17"/>
  <c r="E73" i="17"/>
  <c r="D73" i="17"/>
  <c r="C73" i="17"/>
  <c r="E72" i="17"/>
  <c r="D72" i="17"/>
  <c r="C72" i="17"/>
  <c r="E71" i="17"/>
  <c r="D71" i="17"/>
  <c r="C71" i="17"/>
  <c r="E70" i="17"/>
  <c r="D70" i="17"/>
  <c r="D105" i="17" s="1"/>
  <c r="C70" i="17"/>
  <c r="E69" i="17"/>
  <c r="D69" i="17"/>
  <c r="C69" i="17"/>
  <c r="E68" i="17"/>
  <c r="D68" i="17"/>
  <c r="C68" i="17"/>
  <c r="E67" i="17"/>
  <c r="D67" i="17"/>
  <c r="C67" i="17"/>
  <c r="E66" i="17"/>
  <c r="D66" i="17"/>
  <c r="C66" i="17"/>
  <c r="E65" i="17"/>
  <c r="D65" i="17"/>
  <c r="C65" i="17"/>
  <c r="K64" i="17"/>
  <c r="K99" i="17" s="1"/>
  <c r="J64" i="17"/>
  <c r="D64" i="17" s="1"/>
  <c r="I64" i="17"/>
  <c r="H64" i="17"/>
  <c r="E64" i="17" s="1"/>
  <c r="G64" i="17"/>
  <c r="F64" i="17"/>
  <c r="C64" i="17" s="1"/>
  <c r="E63" i="17"/>
  <c r="E98" i="17" s="1"/>
  <c r="D63" i="17"/>
  <c r="C63" i="17"/>
  <c r="C98" i="17" s="1"/>
  <c r="E62" i="17"/>
  <c r="D62" i="17"/>
  <c r="C62" i="17"/>
  <c r="K61" i="17"/>
  <c r="K96" i="17" s="1"/>
  <c r="J61" i="17"/>
  <c r="I61" i="17"/>
  <c r="I96" i="17" s="1"/>
  <c r="E61" i="17"/>
  <c r="E96" i="17" s="1"/>
  <c r="D61" i="17"/>
  <c r="E60" i="17"/>
  <c r="D60" i="17"/>
  <c r="C60" i="17"/>
  <c r="E59" i="17"/>
  <c r="D59" i="17"/>
  <c r="C59" i="17"/>
  <c r="C94" i="17" s="1"/>
  <c r="E58" i="17"/>
  <c r="D58" i="17"/>
  <c r="C58" i="17"/>
  <c r="E57" i="17"/>
  <c r="D57" i="17"/>
  <c r="C57" i="17"/>
  <c r="K56" i="17"/>
  <c r="E56" i="17" s="1"/>
  <c r="E91" i="17" s="1"/>
  <c r="J56" i="17"/>
  <c r="D56" i="17" s="1"/>
  <c r="D91" i="17" s="1"/>
  <c r="C56" i="17"/>
  <c r="I55" i="17"/>
  <c r="I43" i="17" s="1"/>
  <c r="E55" i="17"/>
  <c r="D55" i="17"/>
  <c r="C55" i="17"/>
  <c r="E54" i="17"/>
  <c r="D54" i="17"/>
  <c r="C54" i="17"/>
  <c r="E53" i="17"/>
  <c r="D53" i="17"/>
  <c r="C53" i="17"/>
  <c r="E52" i="17"/>
  <c r="D52" i="17"/>
  <c r="C52" i="17"/>
  <c r="E51" i="17"/>
  <c r="D51" i="17"/>
  <c r="C51" i="17"/>
  <c r="E50" i="17"/>
  <c r="D50" i="17"/>
  <c r="C50" i="17"/>
  <c r="E49" i="17"/>
  <c r="D49" i="17"/>
  <c r="C49" i="17"/>
  <c r="E48" i="17"/>
  <c r="D48" i="17"/>
  <c r="C48" i="17"/>
  <c r="E47" i="17"/>
  <c r="D47" i="17"/>
  <c r="C47" i="17"/>
  <c r="E46" i="17"/>
  <c r="D46" i="17"/>
  <c r="C46" i="17"/>
  <c r="E45" i="17"/>
  <c r="E43" i="17" s="1"/>
  <c r="D45" i="17"/>
  <c r="C45" i="17"/>
  <c r="Q43" i="17"/>
  <c r="P43" i="17"/>
  <c r="O43" i="17"/>
  <c r="N43" i="17"/>
  <c r="M43" i="17"/>
  <c r="L43" i="17"/>
  <c r="H43" i="17"/>
  <c r="G43" i="17"/>
  <c r="F43" i="17"/>
  <c r="E42" i="17"/>
  <c r="E112" i="17" s="1"/>
  <c r="D42" i="17"/>
  <c r="D112" i="17" s="1"/>
  <c r="C42" i="17"/>
  <c r="C112" i="17" s="1"/>
  <c r="E41" i="17"/>
  <c r="E111" i="17" s="1"/>
  <c r="D41" i="17"/>
  <c r="D111" i="17" s="1"/>
  <c r="C41" i="17"/>
  <c r="C111" i="17" s="1"/>
  <c r="E40" i="17"/>
  <c r="E110" i="17" s="1"/>
  <c r="D40" i="17"/>
  <c r="D110" i="17" s="1"/>
  <c r="C40" i="17"/>
  <c r="C110" i="17" s="1"/>
  <c r="E39" i="17"/>
  <c r="E109" i="17" s="1"/>
  <c r="D39" i="17"/>
  <c r="D109" i="17" s="1"/>
  <c r="C39" i="17"/>
  <c r="C109" i="17" s="1"/>
  <c r="E38" i="17"/>
  <c r="E108" i="17" s="1"/>
  <c r="D38" i="17"/>
  <c r="D108" i="17" s="1"/>
  <c r="C38" i="17"/>
  <c r="C108" i="17" s="1"/>
  <c r="E37" i="17"/>
  <c r="E107" i="17" s="1"/>
  <c r="D37" i="17"/>
  <c r="D107" i="17" s="1"/>
  <c r="C37" i="17"/>
  <c r="C107" i="17" s="1"/>
  <c r="E36" i="17"/>
  <c r="E106" i="17" s="1"/>
  <c r="D36" i="17"/>
  <c r="D106" i="17" s="1"/>
  <c r="C36" i="17"/>
  <c r="C106" i="17" s="1"/>
  <c r="E35" i="17"/>
  <c r="E105" i="17" s="1"/>
  <c r="D35" i="17"/>
  <c r="C35" i="17"/>
  <c r="E34" i="17"/>
  <c r="E104" i="17" s="1"/>
  <c r="D34" i="17"/>
  <c r="D104" i="17" s="1"/>
  <c r="C34" i="17"/>
  <c r="C104" i="17" s="1"/>
  <c r="E33" i="17"/>
  <c r="E103" i="17" s="1"/>
  <c r="D33" i="17"/>
  <c r="D103" i="17" s="1"/>
  <c r="C33" i="17"/>
  <c r="C103" i="17" s="1"/>
  <c r="E32" i="17"/>
  <c r="E102" i="17" s="1"/>
  <c r="D32" i="17"/>
  <c r="D102" i="17" s="1"/>
  <c r="C32" i="17"/>
  <c r="C102" i="17" s="1"/>
  <c r="E31" i="17"/>
  <c r="E101" i="17" s="1"/>
  <c r="D31" i="17"/>
  <c r="D101" i="17" s="1"/>
  <c r="C31" i="17"/>
  <c r="C101" i="17" s="1"/>
  <c r="E30" i="17"/>
  <c r="E100" i="17" s="1"/>
  <c r="D30" i="17"/>
  <c r="D100" i="17" s="1"/>
  <c r="C30" i="17"/>
  <c r="C100" i="17" s="1"/>
  <c r="J29" i="17"/>
  <c r="J99" i="17" s="1"/>
  <c r="I29" i="17"/>
  <c r="I99" i="17" s="1"/>
  <c r="H29" i="17"/>
  <c r="G29" i="17"/>
  <c r="D29" i="17" s="1"/>
  <c r="D99" i="17" s="1"/>
  <c r="F29" i="17"/>
  <c r="F8" i="17" s="1"/>
  <c r="E29" i="17"/>
  <c r="E99" i="17" s="1"/>
  <c r="E28" i="17"/>
  <c r="D28" i="17"/>
  <c r="D98" i="17" s="1"/>
  <c r="C28" i="17"/>
  <c r="E27" i="17"/>
  <c r="E97" i="17" s="1"/>
  <c r="D27" i="17"/>
  <c r="D97" i="17" s="1"/>
  <c r="C27" i="17"/>
  <c r="C97" i="17" s="1"/>
  <c r="I26" i="17"/>
  <c r="E26" i="17"/>
  <c r="D26" i="17"/>
  <c r="D96" i="17" s="1"/>
  <c r="C26" i="17"/>
  <c r="E25" i="17"/>
  <c r="E95" i="17" s="1"/>
  <c r="D25" i="17"/>
  <c r="D95" i="17" s="1"/>
  <c r="C25" i="17"/>
  <c r="C95" i="17" s="1"/>
  <c r="E24" i="17"/>
  <c r="E94" i="17" s="1"/>
  <c r="D24" i="17"/>
  <c r="D94" i="17" s="1"/>
  <c r="C24" i="17"/>
  <c r="E23" i="17"/>
  <c r="E93" i="17" s="1"/>
  <c r="D23" i="17"/>
  <c r="D93" i="17" s="1"/>
  <c r="C23" i="17"/>
  <c r="C93" i="17" s="1"/>
  <c r="E22" i="17"/>
  <c r="E92" i="17" s="1"/>
  <c r="D22" i="17"/>
  <c r="D92" i="17" s="1"/>
  <c r="C22" i="17"/>
  <c r="C92" i="17" s="1"/>
  <c r="E21" i="17"/>
  <c r="D21" i="17"/>
  <c r="C21" i="17"/>
  <c r="C91" i="17" s="1"/>
  <c r="J20" i="17"/>
  <c r="J90" i="17" s="1"/>
  <c r="I20" i="17"/>
  <c r="I90" i="17" s="1"/>
  <c r="E20" i="17"/>
  <c r="E90" i="17" s="1"/>
  <c r="D20" i="17"/>
  <c r="D90" i="17" s="1"/>
  <c r="C20" i="17"/>
  <c r="C90" i="17" s="1"/>
  <c r="E19" i="17"/>
  <c r="E89" i="17" s="1"/>
  <c r="D19" i="17"/>
  <c r="C19" i="17"/>
  <c r="E18" i="17"/>
  <c r="E88" i="17" s="1"/>
  <c r="D18" i="17"/>
  <c r="D88" i="17" s="1"/>
  <c r="C18" i="17"/>
  <c r="C88" i="17" s="1"/>
  <c r="E17" i="17"/>
  <c r="E87" i="17" s="1"/>
  <c r="D17" i="17"/>
  <c r="D87" i="17" s="1"/>
  <c r="C17" i="17"/>
  <c r="C87" i="17" s="1"/>
  <c r="E16" i="17"/>
  <c r="E86" i="17" s="1"/>
  <c r="D16" i="17"/>
  <c r="D86" i="17" s="1"/>
  <c r="C16" i="17"/>
  <c r="C86" i="17" s="1"/>
  <c r="E15" i="17"/>
  <c r="E85" i="17" s="1"/>
  <c r="D15" i="17"/>
  <c r="D85" i="17" s="1"/>
  <c r="C15" i="17"/>
  <c r="C85" i="17" s="1"/>
  <c r="E14" i="17"/>
  <c r="E84" i="17" s="1"/>
  <c r="D14" i="17"/>
  <c r="D84" i="17" s="1"/>
  <c r="C14" i="17"/>
  <c r="C84" i="17" s="1"/>
  <c r="E13" i="17"/>
  <c r="D13" i="17"/>
  <c r="D83" i="17" s="1"/>
  <c r="C13" i="17"/>
  <c r="C83" i="17" s="1"/>
  <c r="E12" i="17"/>
  <c r="E82" i="17" s="1"/>
  <c r="D12" i="17"/>
  <c r="C12" i="17"/>
  <c r="C82" i="17" s="1"/>
  <c r="E11" i="17"/>
  <c r="E81" i="17" s="1"/>
  <c r="D11" i="17"/>
  <c r="C11" i="17"/>
  <c r="E10" i="17"/>
  <c r="E80" i="17" s="1"/>
  <c r="D10" i="17"/>
  <c r="D80" i="17" s="1"/>
  <c r="C10" i="17"/>
  <c r="Q8" i="17"/>
  <c r="P8" i="17"/>
  <c r="O8" i="17"/>
  <c r="N8" i="17"/>
  <c r="M8" i="17"/>
  <c r="L8" i="17"/>
  <c r="K8" i="17"/>
  <c r="J8" i="17"/>
  <c r="I8" i="17"/>
  <c r="H8" i="17"/>
  <c r="D43" i="17" l="1"/>
  <c r="D8" i="17"/>
  <c r="I78" i="17"/>
  <c r="K78" i="17"/>
  <c r="F78" i="17"/>
  <c r="E78" i="17"/>
  <c r="D82" i="17"/>
  <c r="D78" i="17" s="1"/>
  <c r="C80" i="17"/>
  <c r="F99" i="17"/>
  <c r="G99" i="17"/>
  <c r="G78" i="17" s="1"/>
  <c r="E8" i="17"/>
  <c r="K43" i="17"/>
  <c r="C29" i="17"/>
  <c r="C99" i="17" s="1"/>
  <c r="J91" i="17"/>
  <c r="J78" i="17" s="1"/>
  <c r="J43" i="17"/>
  <c r="G8" i="17"/>
  <c r="C61" i="17"/>
  <c r="C96" i="17" s="1"/>
  <c r="K91" i="17"/>
  <c r="C43" i="17" l="1"/>
  <c r="C8" i="17"/>
  <c r="C78" i="17"/>
  <c r="E167" i="15" l="1"/>
  <c r="D167" i="15"/>
  <c r="AW1" i="9" l="1"/>
  <c r="AK1" i="9"/>
  <c r="Y1" i="9"/>
  <c r="M1" i="9"/>
  <c r="BU1" i="8"/>
  <c r="BI1" i="8"/>
  <c r="AW1" i="8"/>
  <c r="AK1" i="8"/>
  <c r="Y1" i="8"/>
  <c r="M1" i="8"/>
  <c r="I45" i="4"/>
  <c r="J45" i="4" s="1"/>
  <c r="H45" i="4"/>
  <c r="F45" i="4"/>
  <c r="G45" i="4" s="1"/>
  <c r="E45" i="4"/>
  <c r="C45" i="4"/>
  <c r="D45" i="4" s="1"/>
  <c r="B45" i="4"/>
  <c r="D41" i="4"/>
  <c r="J40" i="4"/>
  <c r="D39" i="4"/>
  <c r="D38" i="4"/>
  <c r="D37" i="4"/>
  <c r="D36" i="4"/>
  <c r="D35" i="4"/>
  <c r="D34" i="4"/>
  <c r="D33" i="4"/>
  <c r="D32" i="4"/>
  <c r="D31" i="4"/>
  <c r="D30" i="4"/>
  <c r="G29" i="4"/>
  <c r="D29" i="4"/>
  <c r="G28" i="4"/>
  <c r="D28" i="4"/>
  <c r="G27" i="4"/>
  <c r="D27" i="4"/>
  <c r="D26" i="4"/>
  <c r="G25" i="4"/>
  <c r="D25" i="4"/>
  <c r="D24" i="4"/>
  <c r="G23" i="4"/>
  <c r="D23" i="4"/>
  <c r="G22" i="4"/>
  <c r="D22" i="4"/>
  <c r="D21" i="4"/>
  <c r="D20" i="4"/>
  <c r="G19" i="4"/>
  <c r="D19" i="4"/>
  <c r="D18" i="4"/>
  <c r="D17" i="4"/>
  <c r="D16" i="4"/>
  <c r="D15" i="4"/>
  <c r="D14" i="4"/>
  <c r="D13" i="4"/>
  <c r="D12" i="4"/>
  <c r="G11" i="4"/>
  <c r="D10" i="4"/>
  <c r="D9" i="4"/>
  <c r="D8" i="4"/>
</calcChain>
</file>

<file path=xl/sharedStrings.xml><?xml version="1.0" encoding="utf-8"?>
<sst xmlns="http://schemas.openxmlformats.org/spreadsheetml/2006/main" count="5261" uniqueCount="1500">
  <si>
    <t>Tabuľka: 1</t>
  </si>
  <si>
    <t>Strana: 1</t>
  </si>
  <si>
    <t>(v tis. eur)</t>
  </si>
  <si>
    <t>% k upravenému rozpočtu</t>
  </si>
  <si>
    <t xml:space="preserve">          v tom: - daň z príjmov fyzickej osoby</t>
  </si>
  <si>
    <t xml:space="preserve">                     - daň z príjmov právnickej osoby</t>
  </si>
  <si>
    <t xml:space="preserve">                     - daň z príjmov vyberaná zrážkou</t>
  </si>
  <si>
    <t xml:space="preserve">          v tom: - daň z pridanej hodnoty</t>
  </si>
  <si>
    <t xml:space="preserve">          z toho: - podiel na vybraných finančných prostriedkoch</t>
  </si>
  <si>
    <t>6.</t>
  </si>
  <si>
    <t>5.</t>
  </si>
  <si>
    <t>1.</t>
  </si>
  <si>
    <t>2.</t>
  </si>
  <si>
    <t>3.</t>
  </si>
  <si>
    <t>4.</t>
  </si>
  <si>
    <t xml:space="preserve">          z toho: - transfery obciam a VÚC</t>
  </si>
  <si>
    <t>I.-II.</t>
  </si>
  <si>
    <t xml:space="preserve">Tab. č. 1  </t>
  </si>
  <si>
    <t xml:space="preserve">Tab. č. 2  </t>
  </si>
  <si>
    <t xml:space="preserve">Tab. č. 3  </t>
  </si>
  <si>
    <t xml:space="preserve">Tab. č. 4  </t>
  </si>
  <si>
    <t xml:space="preserve">Tab. č. 5 </t>
  </si>
  <si>
    <t xml:space="preserve">Tab. č. 6  </t>
  </si>
  <si>
    <t xml:space="preserve">Tab. č. 7  </t>
  </si>
  <si>
    <t>Tab. č. 12</t>
  </si>
  <si>
    <t>Tab. č. 14</t>
  </si>
  <si>
    <t>Tab. č. 15</t>
  </si>
  <si>
    <t>Tab. č. 16</t>
  </si>
  <si>
    <t>Tab. č. 17</t>
  </si>
  <si>
    <t>Prostriedky ŠR na financovanie spoločných programov SR a EÚ podľa kapitol ŠR</t>
  </si>
  <si>
    <t>Tab. č. 18</t>
  </si>
  <si>
    <t>Tab. č. 19</t>
  </si>
  <si>
    <t>Tab. č. 22</t>
  </si>
  <si>
    <t>Tab. č. 23</t>
  </si>
  <si>
    <t>Tab. č. 24</t>
  </si>
  <si>
    <t>Tab. č. 25</t>
  </si>
  <si>
    <t>Tab. č. 26</t>
  </si>
  <si>
    <t>Tab. č. 27</t>
  </si>
  <si>
    <t>Tab. č. 28</t>
  </si>
  <si>
    <t>Tab. č. 29</t>
  </si>
  <si>
    <t>Tab. č. 30</t>
  </si>
  <si>
    <t>Tab. č. 31</t>
  </si>
  <si>
    <t>Tab. č. 20</t>
  </si>
  <si>
    <t>Tab. č. 21</t>
  </si>
  <si>
    <t>Tab. č. 8</t>
  </si>
  <si>
    <t>Tab. č. 9</t>
  </si>
  <si>
    <t>Tab. č. 10</t>
  </si>
  <si>
    <t>Tab. č. 11</t>
  </si>
  <si>
    <t>Tab. č. 13</t>
  </si>
  <si>
    <t>Prehľad príjmov a výdavkov z rozpočtu Európskej únie zaradených do príjmov a výdavkov štátneho rozpočtu podľa kapitol ŠR</t>
  </si>
  <si>
    <t>Tab. č. 32</t>
  </si>
  <si>
    <t xml:space="preserve">                                  (v tis. eur)</t>
  </si>
  <si>
    <t>Dane z príjmov a kapitálového majetku</t>
  </si>
  <si>
    <t>Daň z príjmov fyzickej osoby</t>
  </si>
  <si>
    <t>Zo závislej činnosti</t>
  </si>
  <si>
    <t>Z podnikania, z inej samostatnej zárobkovej činnosti a z prenájmu</t>
  </si>
  <si>
    <t>Výnos dane z príjmov poukázaný územnej samospráve</t>
  </si>
  <si>
    <t>Prevod podielu dane z príjmov fyzických osôb na osobitný účel</t>
  </si>
  <si>
    <t>Daň z príjmov právnickej osoby</t>
  </si>
  <si>
    <t>Prevod podielu dane z príjmov právnických osôb na osobitný účel</t>
  </si>
  <si>
    <t>Daň z príjmov vyberaná zrážkou</t>
  </si>
  <si>
    <t>Dane z majetku</t>
  </si>
  <si>
    <t>Dane z dedičstva a darovania</t>
  </si>
  <si>
    <t>Dane z finančných a kapitálových transakcií</t>
  </si>
  <si>
    <t>Z prevodu a prechodu nehnuteľností</t>
  </si>
  <si>
    <t>Dane za tovary a služby</t>
  </si>
  <si>
    <t>Daň z pridanej hodnoty</t>
  </si>
  <si>
    <t>Spotrebné dane</t>
  </si>
  <si>
    <t>Z minerálneho oleja</t>
  </si>
  <si>
    <t>Z liehu</t>
  </si>
  <si>
    <t>Z piva</t>
  </si>
  <si>
    <t>Z vína</t>
  </si>
  <si>
    <t>Z tabakových výrobkov</t>
  </si>
  <si>
    <t>Z elektriny</t>
  </si>
  <si>
    <t>Z uhlia</t>
  </si>
  <si>
    <t>Zo zemného plynu</t>
  </si>
  <si>
    <t>Dane z používania tovarov a z povolenia na výkon činnosti</t>
  </si>
  <si>
    <t>Z úhrad za dobývací priestor</t>
  </si>
  <si>
    <t>Z motorových vozidiel</t>
  </si>
  <si>
    <t>Iné dane za tovary a služby</t>
  </si>
  <si>
    <t>Dane z medzinárodného obchodu a transakcií</t>
  </si>
  <si>
    <t>Dovozné clo</t>
  </si>
  <si>
    <t>Dovozná prirážka</t>
  </si>
  <si>
    <t>Podiel na vybraných finančných prostriedkoch</t>
  </si>
  <si>
    <t>Ostatné colné príjmy</t>
  </si>
  <si>
    <t>Sankcie uložené  v daň. konaní a sankcie súvisiace s úhrad. za služby verej. poskytov. Rozhlasom a televízou Slovenska</t>
  </si>
  <si>
    <t>Iné dane (dane z emisných kvót)</t>
  </si>
  <si>
    <t>Daňové príjmy spolu</t>
  </si>
  <si>
    <t>Tabuľka: 3</t>
  </si>
  <si>
    <t xml:space="preserve"> (v tis. eur)</t>
  </si>
  <si>
    <t>Príjmy z podnikania a z vlastníctva majetku</t>
  </si>
  <si>
    <t>Príjmy z podnikania</t>
  </si>
  <si>
    <t>Dividendy</t>
  </si>
  <si>
    <t>Iné príjmy z podnikania</t>
  </si>
  <si>
    <t>Príjmy z vlastníctva</t>
  </si>
  <si>
    <t>Administratívne poplatky a iné poplatky a platby</t>
  </si>
  <si>
    <t>Administratívne poplatky</t>
  </si>
  <si>
    <t>Súdne poplatky</t>
  </si>
  <si>
    <t>Tržby z predaja kolkových známok</t>
  </si>
  <si>
    <t>Puncové poplatky</t>
  </si>
  <si>
    <t>Ostatné poplatky</t>
  </si>
  <si>
    <t>Licencie</t>
  </si>
  <si>
    <t>Pokuty, penále a iné sankcie</t>
  </si>
  <si>
    <t>Poplatky a platby z nepriemyselného a náhodného predaja a služieb</t>
  </si>
  <si>
    <t>Kapitálové príjmy</t>
  </si>
  <si>
    <t>Úroky z tuzemských úverov, pôžičiek, návratných finančných výpomocí, vkladov a ážio</t>
  </si>
  <si>
    <t>Úroky zo zahraničných úverov, pôžičiek, návratných finančných výpomocí a vkladov</t>
  </si>
  <si>
    <t>Iné nedaňové príjmy</t>
  </si>
  <si>
    <t>Vrátené neoprávnene použité alebo zadržané finančné prostriedky</t>
  </si>
  <si>
    <t>Ostatné príjmy</t>
  </si>
  <si>
    <t>z toho:   292006</t>
  </si>
  <si>
    <t>Z náhrad z poistného plnenia</t>
  </si>
  <si>
    <t>Z odvodov z hazardných hier a iných podobných hier</t>
  </si>
  <si>
    <t>Ostatné</t>
  </si>
  <si>
    <t>Nedaňové príjmy spolu</t>
  </si>
  <si>
    <t>Granty a tranfery</t>
  </si>
  <si>
    <t>Tabuľka: 4</t>
  </si>
  <si>
    <t xml:space="preserve">                               (v tis. eur)</t>
  </si>
  <si>
    <t>Kapitola štátneho rozpočtu</t>
  </si>
  <si>
    <t>Príjmy - záväzný ukazovateľ</t>
  </si>
  <si>
    <t>Prostriedky z rozpočtu EÚ</t>
  </si>
  <si>
    <t>Prostriedky z Plánu obnovy a odolnosti</t>
  </si>
  <si>
    <t>Rozpočet</t>
  </si>
  <si>
    <t>Skutočnosť</t>
  </si>
  <si>
    <t>% plnenia</t>
  </si>
  <si>
    <t>Kancelária Národnej rady SR</t>
  </si>
  <si>
    <t>Kancelária prezidenta SR</t>
  </si>
  <si>
    <t>Úrad vlády SR</t>
  </si>
  <si>
    <t>x</t>
  </si>
  <si>
    <t>Ministerstvo investícií, reg.rozoja a informatizácie SR</t>
  </si>
  <si>
    <t>Kancelária Ústavného súdu SR</t>
  </si>
  <si>
    <t>Kancelária Najvyššieho súdu SR</t>
  </si>
  <si>
    <t>Generálna prokuratúra SR</t>
  </si>
  <si>
    <t>Najvyšší kontrolný úrad SR</t>
  </si>
  <si>
    <t>Slovenská informačná služba</t>
  </si>
  <si>
    <t>Ministerstvo zahraničných vecí a európskych záležitostí SR</t>
  </si>
  <si>
    <t>Ministerstvo obrany SR</t>
  </si>
  <si>
    <t>Ministerstvo vnútra SR</t>
  </si>
  <si>
    <t>Ministerstvo spravodlivosti SR</t>
  </si>
  <si>
    <t>Ministerstvo financií SR</t>
  </si>
  <si>
    <t>Ministerstvo životného prostredia SR</t>
  </si>
  <si>
    <t>Ministerstvo školstva, vedy, výskumu a športu SR</t>
  </si>
  <si>
    <t>Ministerstvo zdravotníctva SR</t>
  </si>
  <si>
    <t>Ministerstvo práce, sociálnych vecí a rodiny SR</t>
  </si>
  <si>
    <t>Ministerstvo kultúry SR</t>
  </si>
  <si>
    <t>Ministerstvo hospodárstva SR</t>
  </si>
  <si>
    <t>Ministerstvo pôdohospodárstva a rozvoja vidieka SR</t>
  </si>
  <si>
    <t>Úrad geodézie, kartografie a katastra SR</t>
  </si>
  <si>
    <t>Štatistický úrad SR</t>
  </si>
  <si>
    <t>Úrad pre verejné obstarávanie</t>
  </si>
  <si>
    <t>Úrad pre reguláciu sieťových odvetví</t>
  </si>
  <si>
    <t>Úrad jadrového dozoru SR</t>
  </si>
  <si>
    <t>Úrad priemyselného vlastníctva SR</t>
  </si>
  <si>
    <t>Úrad pre normalizáciu, metrológiu skúšobníctvo SR</t>
  </si>
  <si>
    <t>Protimonopolný úrad SR</t>
  </si>
  <si>
    <t>Národný bezpečnostný úrad</t>
  </si>
  <si>
    <t>Správa štátnych hmotných rezerv SR</t>
  </si>
  <si>
    <t xml:space="preserve">Všeobecná pokladničná správa </t>
  </si>
  <si>
    <t>Slovenská akadémia vied</t>
  </si>
  <si>
    <t>Kancelária Súdnej rady SR</t>
  </si>
  <si>
    <t>Kancelária Najvyššieho správneho súdu SR</t>
  </si>
  <si>
    <t xml:space="preserve"> S P O L U</t>
  </si>
  <si>
    <t>100 - DAŇOVÉ PRÍJMY</t>
  </si>
  <si>
    <t>210 - PRÍJMY Z PODNIKANIA A Z VLASTNÍCTVA MAJETKU</t>
  </si>
  <si>
    <t>220 - ADMINISTRATÍVNE POPLATKY A INÉ POPLATKY A PLATBY</t>
  </si>
  <si>
    <t>1, Dane</t>
  </si>
  <si>
    <t>2, Úroky</t>
  </si>
  <si>
    <t>3, Nedaňové príjmy</t>
  </si>
  <si>
    <t>4, Úhrn</t>
  </si>
  <si>
    <t>230 - KAPITÁLOVÉ PRÍJMY</t>
  </si>
  <si>
    <t>240 - ÚROKY Z TUZEMSKÝCH ÚVEROV,PÔŽIČIEK, NÁV. FIN. VÝPOMOCÍ, VKLADOV A ÁŽIO</t>
  </si>
  <si>
    <t>250 - ÚROKY ZO ZAHRANIČNÝCH ÚVEROV,PÔŽIČIEK, NÁV. FIN. VÝPOMOCÍ A VKLADOV</t>
  </si>
  <si>
    <t>290 - INÉ NEDAŇOVÉ PRÍJMY</t>
  </si>
  <si>
    <t>200 - NEDAŇOVÉ PRÍJMY</t>
  </si>
  <si>
    <t>300 - GRANTY A TRANSFERY</t>
  </si>
  <si>
    <t>340 - ZAHRANIČNÉ TRANSFERY</t>
  </si>
  <si>
    <t>PRÍJMY ŠR spolu</t>
  </si>
  <si>
    <t>Názov zdroja</t>
  </si>
  <si>
    <t xml:space="preserve">Schválený rozpočet </t>
  </si>
  <si>
    <t>Upravený rozpočet</t>
  </si>
  <si>
    <t>111</t>
  </si>
  <si>
    <t>11H</t>
  </si>
  <si>
    <t>11K2</t>
  </si>
  <si>
    <t>11S2</t>
  </si>
  <si>
    <t>11T1</t>
  </si>
  <si>
    <t>11T2</t>
  </si>
  <si>
    <t>11U2</t>
  </si>
  <si>
    <t>1302</t>
  </si>
  <si>
    <t>131K</t>
  </si>
  <si>
    <t>131L</t>
  </si>
  <si>
    <t>13K2</t>
  </si>
  <si>
    <t>13S1</t>
  </si>
  <si>
    <t>13S2</t>
  </si>
  <si>
    <t>13S3</t>
  </si>
  <si>
    <t>1AA1</t>
  </si>
  <si>
    <t>1AA2</t>
  </si>
  <si>
    <t>1AA3</t>
  </si>
  <si>
    <t>1AB1</t>
  </si>
  <si>
    <t>1AB2</t>
  </si>
  <si>
    <t>1AC1</t>
  </si>
  <si>
    <t>1AC2</t>
  </si>
  <si>
    <t>1AC3</t>
  </si>
  <si>
    <t>1AF2</t>
  </si>
  <si>
    <t>1AG1</t>
  </si>
  <si>
    <t>1AG2</t>
  </si>
  <si>
    <t>1AH2</t>
  </si>
  <si>
    <t>1AK1</t>
  </si>
  <si>
    <t>1AL1</t>
  </si>
  <si>
    <t>1AM1</t>
  </si>
  <si>
    <t>1AM2</t>
  </si>
  <si>
    <t>1AT1</t>
  </si>
  <si>
    <t>1AY1</t>
  </si>
  <si>
    <t>1AZ1</t>
  </si>
  <si>
    <t>1BA1</t>
  </si>
  <si>
    <t>1BB1</t>
  </si>
  <si>
    <t>1BC1</t>
  </si>
  <si>
    <t>1BD1</t>
  </si>
  <si>
    <t>1BE1</t>
  </si>
  <si>
    <t>1P01</t>
  </si>
  <si>
    <t>3AA1</t>
  </si>
  <si>
    <t>3AB1</t>
  </si>
  <si>
    <t>3AC1</t>
  </si>
  <si>
    <t>3AC2</t>
  </si>
  <si>
    <t>3AD1</t>
  </si>
  <si>
    <t>3AF1</t>
  </si>
  <si>
    <t>3AG1</t>
  </si>
  <si>
    <t>3AG2</t>
  </si>
  <si>
    <t>3AH1</t>
  </si>
  <si>
    <t>3AK1</t>
  </si>
  <si>
    <t>3AL1</t>
  </si>
  <si>
    <t>3AM1</t>
  </si>
  <si>
    <t>3AY1</t>
  </si>
  <si>
    <t>3AZ1</t>
  </si>
  <si>
    <t>3P01</t>
  </si>
  <si>
    <t>71</t>
  </si>
  <si>
    <t>72d</t>
  </si>
  <si>
    <t>72e</t>
  </si>
  <si>
    <t>72g</t>
  </si>
  <si>
    <t>72h</t>
  </si>
  <si>
    <t>72i</t>
  </si>
  <si>
    <t>72k</t>
  </si>
  <si>
    <t>Spolu</t>
  </si>
  <si>
    <t xml:space="preserve">Výdavky štátneho rozpočtu  podľa kategórií a </t>
  </si>
  <si>
    <t>(v  tis. eur)</t>
  </si>
  <si>
    <t>610 - MZDY,PLATY,SLUŽOBNÉ PRÍJMY A OSTATNÉ OSOBNÉ VYROVNANIA</t>
  </si>
  <si>
    <t>620 - POISTNÉ A PRÍSPEVOK DO POISŤOVNÍ</t>
  </si>
  <si>
    <t>630 - TOVARY A SLUŽBY</t>
  </si>
  <si>
    <t>2, Bežné transfery</t>
  </si>
  <si>
    <t>3, Kapitálové výdavky</t>
  </si>
  <si>
    <t>640 - BEŽNÉ TRANSFERY</t>
  </si>
  <si>
    <t>650 - SPLÁCANIE ÚROKOV A OSTATNÉ PLATBY SÚVISIACE  S ÚVEROM, PÔŽIČKOU, NÁV. FIN. VÝPOMOCOU a FIN. PRENÁJMOM</t>
  </si>
  <si>
    <t>600 - BEŽNÉ VÝDAVKY</t>
  </si>
  <si>
    <t>710 - OBSTARÁVANIE KAPITÁLOVÝCH AKTÍV</t>
  </si>
  <si>
    <t>720 - KAPITÁLOVÉ TRANSFERY</t>
  </si>
  <si>
    <t>700  - KAPITÁLOVÉ VÝDAVKY</t>
  </si>
  <si>
    <t xml:space="preserve">641 - Transfery v rámci verejnej správy </t>
  </si>
  <si>
    <t>641001 - Príspevkovej organizácii</t>
  </si>
  <si>
    <t xml:space="preserve">641002 - Štátnemu účelovému fondu  </t>
  </si>
  <si>
    <t>641003 - Sociálnej poisťovni a zdravotným poisťovniam</t>
  </si>
  <si>
    <t>641010 - Vyššiemu územnému celku</t>
  </si>
  <si>
    <t>641012 - Ostatným subjektom verejnej správy</t>
  </si>
  <si>
    <t>642 - Transfery jednotlivcom a neziskovým právnickým osobám</t>
  </si>
  <si>
    <t>644 - Transfery nef. sub. a transf. PO nezaradeným vo verej.sektore v registri organizácií vedenom ŠÚ SR</t>
  </si>
  <si>
    <t>644003 - Fyzickej osobe - podnikateľovi</t>
  </si>
  <si>
    <t>647 - Transfery do tuzemských finančných inštitúcií</t>
  </si>
  <si>
    <t>649 - Transfery do zahraničia</t>
  </si>
  <si>
    <t xml:space="preserve">649003 - Medzinárodnej organizácii </t>
  </si>
  <si>
    <t>649005 - Odvody do rozpočtu EÚ</t>
  </si>
  <si>
    <t>700 - Kapitálové výdavky</t>
  </si>
  <si>
    <t xml:space="preserve">710 - Obstarávanie kapitálových aktív </t>
  </si>
  <si>
    <t>720 - Kapitálové transfery</t>
  </si>
  <si>
    <t xml:space="preserve">721 - Transfery v rámci verejnej správy </t>
  </si>
  <si>
    <t>721001 - Príspevkovej organizácii</t>
  </si>
  <si>
    <t>721002 - Rozpočtovej organizácii</t>
  </si>
  <si>
    <t>721003 - Verejnej vysokej škole</t>
  </si>
  <si>
    <t>721006 - Obci</t>
  </si>
  <si>
    <t xml:space="preserve">721007 - Vyššiemu územnému celku </t>
  </si>
  <si>
    <t>721009 - Ostatným subjektom verejnej správy</t>
  </si>
  <si>
    <t xml:space="preserve">722 - Transfery jednotlivcom a neziskovým právnickým osobám </t>
  </si>
  <si>
    <t xml:space="preserve">723 - Transfery nefinančným subjektom </t>
  </si>
  <si>
    <t>725 - Transfery do zahraničia</t>
  </si>
  <si>
    <t>726 - Transfery finančným inštitúciám</t>
  </si>
  <si>
    <t xml:space="preserve"> </t>
  </si>
  <si>
    <t>Tabuľka: 10</t>
  </si>
  <si>
    <t>Kód EK</t>
  </si>
  <si>
    <t>Ukazovateľ</t>
  </si>
  <si>
    <t>400</t>
  </si>
  <si>
    <t>Príjmy z transakcií s finančnými aktívami a finančnými pasívami</t>
  </si>
  <si>
    <t>v tom:</t>
  </si>
  <si>
    <t>410</t>
  </si>
  <si>
    <t>zo splátok tuzemských úverov, pôžičiek a návratných finančných výpomocí (len istín)</t>
  </si>
  <si>
    <t>420</t>
  </si>
  <si>
    <t>zo splátok zahraničných úverov, pôžičiek a návratných finančných výpomocí (len istín)</t>
  </si>
  <si>
    <t>430</t>
  </si>
  <si>
    <t>z predaja majetkových účastí</t>
  </si>
  <si>
    <t>440</t>
  </si>
  <si>
    <t>z predaja privatizovaného majetku a prevádzaného majetku</t>
  </si>
  <si>
    <t>450</t>
  </si>
  <si>
    <t>z ostatných finančných operácií</t>
  </si>
  <si>
    <t>500</t>
  </si>
  <si>
    <t>Prijaté úvery, pôžičky a návratné finančné výpomoci</t>
  </si>
  <si>
    <t>510</t>
  </si>
  <si>
    <t>Tuzemské úvery, pôžičky a návratné finančné výpomoci</t>
  </si>
  <si>
    <t>520</t>
  </si>
  <si>
    <t>Zahraničné úvery, pôžičky a návratné finančné výpomoci</t>
  </si>
  <si>
    <t>800</t>
  </si>
  <si>
    <t>Výdavky z transakcií s finančnými aktívami a finančnými pasívami</t>
  </si>
  <si>
    <t>810</t>
  </si>
  <si>
    <t>Úvery, pôžičky, návratné finančné výpomoci, účasť na majetku a ostatné výdavkové operácie</t>
  </si>
  <si>
    <t>820</t>
  </si>
  <si>
    <t>Splácanie istín</t>
  </si>
  <si>
    <t>821</t>
  </si>
  <si>
    <t>splácanie tuzemskej istiny</t>
  </si>
  <si>
    <t>822</t>
  </si>
  <si>
    <t>splácanie istiny krátkodobého úveru, pôžičky a návratnej finančnej výpomoci do zahraničia</t>
  </si>
  <si>
    <t>823</t>
  </si>
  <si>
    <t>splácanie istiny dlhodobého úveru, pôžičky a návratnej finančnej výpomoci do zahraničia</t>
  </si>
  <si>
    <t>824</t>
  </si>
  <si>
    <t>splácanie finančného prenájmu</t>
  </si>
  <si>
    <t>Kód a názov</t>
  </si>
  <si>
    <t>600 - Bežné výdavky</t>
  </si>
  <si>
    <t>Výdavky spolu</t>
  </si>
  <si>
    <t xml:space="preserve">Skutočnosť </t>
  </si>
  <si>
    <t>01 VŠEOBECNÉ VEREJNÉ SLUŽBY</t>
  </si>
  <si>
    <t>0111 Výkonné a zákonodarné orgány</t>
  </si>
  <si>
    <t>0112 Finančné a rozpočtové záležitosti</t>
  </si>
  <si>
    <t>0113 Zahraničné vzťahy</t>
  </si>
  <si>
    <t>012 Zahraničná ekonomická pomoc</t>
  </si>
  <si>
    <t>013 Všeobecné služby</t>
  </si>
  <si>
    <t>0132 Rámcové plánovacie a štatistické služby</t>
  </si>
  <si>
    <t>0133 Iné všeobecné služby</t>
  </si>
  <si>
    <t>014 Základný výskum</t>
  </si>
  <si>
    <t>0140 Základný výskum</t>
  </si>
  <si>
    <t>015 Výskum a vývoj v oblasti všeobecných verejných služieb</t>
  </si>
  <si>
    <t>016 Všeobecné verejné služby inde neklasifikované</t>
  </si>
  <si>
    <t>0160 Všeobecné verejné služby inde neklasifikované</t>
  </si>
  <si>
    <t>017 Transakcie verejného dlhu</t>
  </si>
  <si>
    <t>0170 Transakcie verejného dlhu</t>
  </si>
  <si>
    <t>02 OBRANA</t>
  </si>
  <si>
    <t>021 Vojenská obrana</t>
  </si>
  <si>
    <t>0210 Vojenská obrana</t>
  </si>
  <si>
    <t>022 Civilná ochrana</t>
  </si>
  <si>
    <t>0220 Civilná ochrana</t>
  </si>
  <si>
    <t>023 Zahraničná vojenská pomoc</t>
  </si>
  <si>
    <t>0230 Zahraničná vojenská pomoc</t>
  </si>
  <si>
    <t>024 Výskum a vývoj v oblasti obrany</t>
  </si>
  <si>
    <t>0240 Výskum a vývoj v oblasti obrany</t>
  </si>
  <si>
    <t>025 Obrana inde neklasifikovaná</t>
  </si>
  <si>
    <t>0250 Obrana inde neklasifikovaná</t>
  </si>
  <si>
    <t>03 VEREJNÝ PORIADOK A BEZPEČNOSŤ</t>
  </si>
  <si>
    <t>031 Policajné služby</t>
  </si>
  <si>
    <t>0310 Policajné služby</t>
  </si>
  <si>
    <t>032 Ochrana pred požiarmi</t>
  </si>
  <si>
    <t>0320 Ochrana pred požiarmi</t>
  </si>
  <si>
    <t>033 Súdy</t>
  </si>
  <si>
    <t>0330 Súdy</t>
  </si>
  <si>
    <t>034 Väzenstvo</t>
  </si>
  <si>
    <t>0340 Väzenstvo</t>
  </si>
  <si>
    <t>036 Verejný poriadok a bezpečnosť inde neklasifikované</t>
  </si>
  <si>
    <t>0360 Verejný poriadok a bezpečnosť inde neklasifikované</t>
  </si>
  <si>
    <t>04 EKONOMICKÁ OBLASŤ</t>
  </si>
  <si>
    <t>041 Všeobecná ekonomická, obchodná a pracovná oblasť</t>
  </si>
  <si>
    <t>0411 Všeobecná ekonomická a obchodná oblasť</t>
  </si>
  <si>
    <t>0412 Všeobecná pracovná oblasť</t>
  </si>
  <si>
    <t>0421 Poľnohospodárstvo</t>
  </si>
  <si>
    <t>0422 Lesníctvo</t>
  </si>
  <si>
    <t>0423 Rybné hospodárstvo a poľovníctvo</t>
  </si>
  <si>
    <t>043 Palivá a energia</t>
  </si>
  <si>
    <t>0431 Uhlie a iné nerastné suroviny (energetické)</t>
  </si>
  <si>
    <t>0433 Jadrové palivo</t>
  </si>
  <si>
    <t>0435 Elektrická energia</t>
  </si>
  <si>
    <t>044 Ťažba, výroba a výstavba</t>
  </si>
  <si>
    <t>0441 Ťažba nerastných surovín (neenergetických)</t>
  </si>
  <si>
    <t>0443 Výstavba</t>
  </si>
  <si>
    <t>045 Doprava</t>
  </si>
  <si>
    <t>0451 Cestná doprava</t>
  </si>
  <si>
    <t>0452 Vodná doprava</t>
  </si>
  <si>
    <t>0453 Železničná doprava</t>
  </si>
  <si>
    <t>0454 Letecká doprava</t>
  </si>
  <si>
    <t>0455 Potrubná a iná doprava</t>
  </si>
  <si>
    <t>046 Komunikácia</t>
  </si>
  <si>
    <t>0460 Komunikácia</t>
  </si>
  <si>
    <t>047 Iné odvetvia</t>
  </si>
  <si>
    <t>0471 Distribučné siete a skladovanie</t>
  </si>
  <si>
    <t>0473 Cestovný ruch</t>
  </si>
  <si>
    <t>0474 Viacúčelové rozvojové projekty</t>
  </si>
  <si>
    <t>048 Výskum a vývoj v ekonomickej oblasti</t>
  </si>
  <si>
    <t>0484 Výskum a vývoj v oblasti ťažby, výroby a výstavby</t>
  </si>
  <si>
    <t>0485 Výskum a vývoj v oblasti dopravy</t>
  </si>
  <si>
    <t>0487 Výskum a vývoj v iných odvetviach</t>
  </si>
  <si>
    <t>049 Ekonomická oblasť inde neklasifikovaná</t>
  </si>
  <si>
    <t>0490 Ekonomická oblasť inde neklasifikovaná</t>
  </si>
  <si>
    <t>05 OCHRANA ŽIVOTNÉHO PROSTREDIA</t>
  </si>
  <si>
    <t>051 Nakladanie s odpadmi</t>
  </si>
  <si>
    <t>0510 Nakladanie s odpadmi</t>
  </si>
  <si>
    <t>052 Nakladanie s odpadovými vodami</t>
  </si>
  <si>
    <t>0520 Nakladanie s odpadovými vodami</t>
  </si>
  <si>
    <t>054 Ochrana prírody a krajiny</t>
  </si>
  <si>
    <t>0540 Ochrana prírody a krajiny</t>
  </si>
  <si>
    <t>055 Výskum a vývoj v oblasti ochrany životného prostredia</t>
  </si>
  <si>
    <t>0550 Výskum a vývoj v oblasti ochrany životného prostredia</t>
  </si>
  <si>
    <t>056 Ochrana životného prostredia inde neklasifikovaná</t>
  </si>
  <si>
    <t>0560 Ochrana životného prostredia inde neklasifikovaná</t>
  </si>
  <si>
    <t>06 BÝVANIE A OBČIANSKA VYBAVENOSŤ</t>
  </si>
  <si>
    <t>061 Rozvoj bývania</t>
  </si>
  <si>
    <t>0610 Rozvoj bývania</t>
  </si>
  <si>
    <t>062 Rozvoj obcí</t>
  </si>
  <si>
    <t>0620 Rozvoj obcí</t>
  </si>
  <si>
    <t>063 Zásobovanie vodou</t>
  </si>
  <si>
    <t>0630 Zásobovanie vodou</t>
  </si>
  <si>
    <t>07 ZDRAVOTNÍCTVO</t>
  </si>
  <si>
    <t>071 Zdravotnícke výrobky, prístroje a zariadenia</t>
  </si>
  <si>
    <t>072 Ambulantná zdravotná starostlivosť</t>
  </si>
  <si>
    <t>0721 Všeobecná zdravotná starostlivosť</t>
  </si>
  <si>
    <t>0723 Zubno-lekárska zdravotná starostlivosť</t>
  </si>
  <si>
    <t>0724 Iná ambulantná zdravotná starostlivosť</t>
  </si>
  <si>
    <t>073 Ústavná zdravotná starostlivosť</t>
  </si>
  <si>
    <t>0734 Iná ústavná zdravotná starostlivosť</t>
  </si>
  <si>
    <t>074 Ochrana, podpora a rozvoj verejného zdravia</t>
  </si>
  <si>
    <t>0740 Ochrana, podpora a rozvoj verejného zdravia</t>
  </si>
  <si>
    <t>075 Výskum a vývoj v oblasti zdravotníctva</t>
  </si>
  <si>
    <t>0750 Výskum a vývoj v oblasti zdravotníctva</t>
  </si>
  <si>
    <t>076 Zdravotníctvo inde neklasifikované</t>
  </si>
  <si>
    <t>0760 Zdravotníctvo inde neklasifikované</t>
  </si>
  <si>
    <t>08 REKREÁCIA, KULTÚRA A NÁBOŽENSTVO</t>
  </si>
  <si>
    <t>081 Rekreačné a športové služby</t>
  </si>
  <si>
    <t>0810 Rekreačné a športové služby</t>
  </si>
  <si>
    <t>082 Kultúrne služby</t>
  </si>
  <si>
    <t>0820 Kultúrne služby</t>
  </si>
  <si>
    <t>083 Vysielacie a vydavateľské služby</t>
  </si>
  <si>
    <t>0830 Vysielacie a vydavateľské služby</t>
  </si>
  <si>
    <t>084 Náboženské a iné spoločenské služby</t>
  </si>
  <si>
    <t>0840 Náboženské a iné spoločenské služby</t>
  </si>
  <si>
    <t>086 Rekreácia, kultúra a náboženstvo inde neklasifikované</t>
  </si>
  <si>
    <t>0860 Rekreácia, kultúra a náboženstvo inde neklasifikované</t>
  </si>
  <si>
    <t>09 VZDELÁVANIE</t>
  </si>
  <si>
    <t>091 Predprimárne a primárne vzdelávanie</t>
  </si>
  <si>
    <t>0911 Predprimárne vzdelávanie</t>
  </si>
  <si>
    <t>0912 Primárne vzdelávanie</t>
  </si>
  <si>
    <t>092 Sekundárne vzdelávanie</t>
  </si>
  <si>
    <t>0921 Nižšie sekundárne vzdelávanie</t>
  </si>
  <si>
    <t>0922 Vyššie sekundárne vzdelávanie</t>
  </si>
  <si>
    <t>094 Terciárne vzdelávanie</t>
  </si>
  <si>
    <t>0941 Prvý stupeň terciárneho vzdelávania</t>
  </si>
  <si>
    <t>0942 Druhý stupeň terciárneho vzdelávania</t>
  </si>
  <si>
    <t>095 Vzdelávanie nedefinované podľa úrovne</t>
  </si>
  <si>
    <t>0950 Vzdelávanie nedefinované podľa úrovne</t>
  </si>
  <si>
    <t>096 Vedľajšie služby v školstve</t>
  </si>
  <si>
    <t>0960 Vedľajšie služby v školstve</t>
  </si>
  <si>
    <t>097 Výskum a vývoj v oblasti vzdelávania</t>
  </si>
  <si>
    <t>0970 Výskum a vývoj v oblasti vzdelávania</t>
  </si>
  <si>
    <t>098 Vzdelávanie inde neklasifikované</t>
  </si>
  <si>
    <t>0980 Vzdelávanie inde neklasifikované</t>
  </si>
  <si>
    <t>10 SOCIÁLNE ZABEZPEČENIE</t>
  </si>
  <si>
    <t>101 Choroba, invalidita a ťažké zdravotné postihnutie</t>
  </si>
  <si>
    <t>1011 Choroba</t>
  </si>
  <si>
    <t>1012 Invalidita a ťažké zdravotné postihnutie</t>
  </si>
  <si>
    <t>102 Staroba</t>
  </si>
  <si>
    <t>1020 Staroba</t>
  </si>
  <si>
    <t>103 Pozostalí</t>
  </si>
  <si>
    <t>1030 Pozostalí</t>
  </si>
  <si>
    <t>104 Rodina a deti</t>
  </si>
  <si>
    <t>1040 Rodina a deti</t>
  </si>
  <si>
    <t>105 Nezamestnanosť</t>
  </si>
  <si>
    <t>107 Sociálna pomoc občanom v hmotnej a sociálnej núdzi</t>
  </si>
  <si>
    <t>1070 Sociálna pomoc občanom v hmotnej a sociálnej núdzi</t>
  </si>
  <si>
    <t>108 Výskum a vývoj v oblasti sociálneho zabezpečenia</t>
  </si>
  <si>
    <t>1080 Výskum a vývoj v oblasti sociálneho zabezpečenia</t>
  </si>
  <si>
    <t>109 Sociálne zabezpečenie inde neklasifikované</t>
  </si>
  <si>
    <t>1090 Sociálne zabezpečenie inde neklasifikované</t>
  </si>
  <si>
    <t>Kapitola štátneho rozpočtu / Zdroj</t>
  </si>
  <si>
    <t>Kód</t>
  </si>
  <si>
    <t>11UA</t>
  </si>
  <si>
    <t>72</t>
  </si>
  <si>
    <t>1P02</t>
  </si>
  <si>
    <t>3AA2</t>
  </si>
  <si>
    <t>3AA3</t>
  </si>
  <si>
    <t>3AC3</t>
  </si>
  <si>
    <t>3P02</t>
  </si>
  <si>
    <t>131Z</t>
  </si>
  <si>
    <t>1AJ2</t>
  </si>
  <si>
    <t>1AJ4</t>
  </si>
  <si>
    <t>1AZ2</t>
  </si>
  <si>
    <t>3AJ2</t>
  </si>
  <si>
    <t>3AM2</t>
  </si>
  <si>
    <t>06 Kancelária Najvyššieho súdu SR</t>
  </si>
  <si>
    <t>3AB2</t>
  </si>
  <si>
    <t>11R4</t>
  </si>
  <si>
    <t>13R4</t>
  </si>
  <si>
    <t>1AT2</t>
  </si>
  <si>
    <t>1AY2</t>
  </si>
  <si>
    <t>11B6</t>
  </si>
  <si>
    <t>13B6</t>
  </si>
  <si>
    <t>1AK2</t>
  </si>
  <si>
    <t>3AK2</t>
  </si>
  <si>
    <t>3AY2</t>
  </si>
  <si>
    <t>1AW2</t>
  </si>
  <si>
    <t>1BD2</t>
  </si>
  <si>
    <t>3AF2</t>
  </si>
  <si>
    <t>3AH2</t>
  </si>
  <si>
    <t>3AI2</t>
  </si>
  <si>
    <t>11E2</t>
  </si>
  <si>
    <t>11E4</t>
  </si>
  <si>
    <t>55 Kancelária Súdnej rady SR</t>
  </si>
  <si>
    <t>56 Kancelária Najvyššieho správneho súdu SR</t>
  </si>
  <si>
    <t>57 Úrad pre územné plánovanie a výstavbu SR</t>
  </si>
  <si>
    <t>01.4 Základný výskum</t>
  </si>
  <si>
    <t>02.4 Výskum a vývoj v oblasti obrany</t>
  </si>
  <si>
    <t>05.5 Výskum a vývoj v oblasti ochrany životného prostredia</t>
  </si>
  <si>
    <t>01.3 Všeobecné služby</t>
  </si>
  <si>
    <t>01.3.3 Iné všeobecné služby</t>
  </si>
  <si>
    <t>04.8 Výskum a vývoj v ekonomickej oblasti</t>
  </si>
  <si>
    <t>09.7 Výskum a vývoj v oblasti vzdelávania</t>
  </si>
  <si>
    <t>10.8 Výskum a vývoj v oblasti sociálneho zabezpečenia</t>
  </si>
  <si>
    <t>04.8.5 Výskum a vývoj v oblasti dopravy</t>
  </si>
  <si>
    <t>01.5 Výskum a vývoj v oblasti všeobecných verejných služieb</t>
  </si>
  <si>
    <t>01</t>
  </si>
  <si>
    <t>01.3</t>
  </si>
  <si>
    <t>01.3.3</t>
  </si>
  <si>
    <t>01.4</t>
  </si>
  <si>
    <t>01.4.0</t>
  </si>
  <si>
    <t>01.5</t>
  </si>
  <si>
    <t>01.5.0</t>
  </si>
  <si>
    <t>02</t>
  </si>
  <si>
    <t>02.4</t>
  </si>
  <si>
    <t>02.4.0</t>
  </si>
  <si>
    <t>04</t>
  </si>
  <si>
    <t>04.8</t>
  </si>
  <si>
    <t>04.8.1</t>
  </si>
  <si>
    <t>04.8.2</t>
  </si>
  <si>
    <t>04.8.7</t>
  </si>
  <si>
    <t>05</t>
  </si>
  <si>
    <t>08</t>
  </si>
  <si>
    <t>08.5</t>
  </si>
  <si>
    <t>08.5.0</t>
  </si>
  <si>
    <t>09</t>
  </si>
  <si>
    <t>09.7</t>
  </si>
  <si>
    <t>10</t>
  </si>
  <si>
    <t>10.8</t>
  </si>
  <si>
    <t>Rozpočtová rezerva predsedu vlády Slovenskej republiky</t>
  </si>
  <si>
    <t>P. č.</t>
  </si>
  <si>
    <t>Prijímateľ dotácie</t>
  </si>
  <si>
    <t>Účel, na ktorý bola dotácia poskytnutá</t>
  </si>
  <si>
    <t>Žilinský samosprávny kraj, Komenského 48, 011 09 Žilina</t>
  </si>
  <si>
    <t>Mesto Hnúšťa, Francisciho 74/2, 981 01 Hnúšťa</t>
  </si>
  <si>
    <t>,</t>
  </si>
  <si>
    <t>Názov programu</t>
  </si>
  <si>
    <t>06M</t>
  </si>
  <si>
    <t>0EK</t>
  </si>
  <si>
    <t>06N</t>
  </si>
  <si>
    <t>06P</t>
  </si>
  <si>
    <t>0DV</t>
  </si>
  <si>
    <t>0EC</t>
  </si>
  <si>
    <t>0EJ</t>
  </si>
  <si>
    <t>0ET</t>
  </si>
  <si>
    <t>00A</t>
  </si>
  <si>
    <t>01W</t>
  </si>
  <si>
    <t>06R</t>
  </si>
  <si>
    <t>0AU</t>
  </si>
  <si>
    <t>06S</t>
  </si>
  <si>
    <t>06T</t>
  </si>
  <si>
    <t>05T</t>
  </si>
  <si>
    <t>06U</t>
  </si>
  <si>
    <t>097</t>
  </si>
  <si>
    <t>0D3</t>
  </si>
  <si>
    <t>06E</t>
  </si>
  <si>
    <t>06H</t>
  </si>
  <si>
    <t>095</t>
  </si>
  <si>
    <t>096</t>
  </si>
  <si>
    <t>0DB</t>
  </si>
  <si>
    <t>002</t>
  </si>
  <si>
    <t>06G</t>
  </si>
  <si>
    <t>0AS</t>
  </si>
  <si>
    <t>0D6</t>
  </si>
  <si>
    <t>070</t>
  </si>
  <si>
    <t>08P</t>
  </si>
  <si>
    <t>08R</t>
  </si>
  <si>
    <t>0AR</t>
  </si>
  <si>
    <t>072</t>
  </si>
  <si>
    <t>074</t>
  </si>
  <si>
    <t>075</t>
  </si>
  <si>
    <t>076</t>
  </si>
  <si>
    <t>021</t>
  </si>
  <si>
    <t>026</t>
  </si>
  <si>
    <t>06K</t>
  </si>
  <si>
    <t>077</t>
  </si>
  <si>
    <t>078</t>
  </si>
  <si>
    <t>0EA</t>
  </si>
  <si>
    <t>079</t>
  </si>
  <si>
    <t>07A</t>
  </si>
  <si>
    <t>07B</t>
  </si>
  <si>
    <t>07C</t>
  </si>
  <si>
    <t>07E</t>
  </si>
  <si>
    <t>08S</t>
  </si>
  <si>
    <t>08T</t>
  </si>
  <si>
    <t>07K</t>
  </si>
  <si>
    <t>07L</t>
  </si>
  <si>
    <t>Tvorba a implementácia politík</t>
  </si>
  <si>
    <t>08V</t>
  </si>
  <si>
    <t>08W</t>
  </si>
  <si>
    <t>090</t>
  </si>
  <si>
    <t>0CC</t>
  </si>
  <si>
    <t>0CD</t>
  </si>
  <si>
    <t>017</t>
  </si>
  <si>
    <t>053</t>
  </si>
  <si>
    <t>055</t>
  </si>
  <si>
    <t>07S</t>
  </si>
  <si>
    <t>07T</t>
  </si>
  <si>
    <t>0BC</t>
  </si>
  <si>
    <t>0EB</t>
  </si>
  <si>
    <t>07U</t>
  </si>
  <si>
    <t>07V</t>
  </si>
  <si>
    <t>07W</t>
  </si>
  <si>
    <t>0CB</t>
  </si>
  <si>
    <t>080</t>
  </si>
  <si>
    <t>081</t>
  </si>
  <si>
    <t>082</t>
  </si>
  <si>
    <t>084</t>
  </si>
  <si>
    <t>0D9</t>
  </si>
  <si>
    <t>086</t>
  </si>
  <si>
    <t>06Q</t>
  </si>
  <si>
    <t>08H</t>
  </si>
  <si>
    <t>0A0</t>
  </si>
  <si>
    <t>0GH</t>
  </si>
  <si>
    <t>087</t>
  </si>
  <si>
    <t>08L</t>
  </si>
  <si>
    <t>0GQ</t>
  </si>
  <si>
    <t>0HG</t>
  </si>
  <si>
    <t xml:space="preserve">Prehľad príjmov a výdavkov z rozpočtu Európskej únie zaradených do príjmov a výdavkov štátneho rozpočtu podľa kapitol ŠR </t>
  </si>
  <si>
    <t>Skutočnosť 2022</t>
  </si>
  <si>
    <t>Poľnohospodárske fondy spolu - MPRV SR</t>
  </si>
  <si>
    <t>Štrukturálne operácie - MF SR</t>
  </si>
  <si>
    <t>Štrukturálne operácie - MPSVR SR</t>
  </si>
  <si>
    <t>Štrukturálne operácie - MV SR</t>
  </si>
  <si>
    <t>schválený</t>
  </si>
  <si>
    <t>upravený</t>
  </si>
  <si>
    <t>Príjmy z prostriedkov EÚ (zahraničné transfery)</t>
  </si>
  <si>
    <t>Ministerstvo investícií, regionálneho rozvoja a informatizácií SR</t>
  </si>
  <si>
    <t>Kancelária Najvyššieho súdu Slovenskej republiky</t>
  </si>
  <si>
    <t>Ministerstvo dopravy SR</t>
  </si>
  <si>
    <t>Úrad pre normalizáciu, metrológiu a skúšobníctvo SR</t>
  </si>
  <si>
    <t>Protimonopolný úrad</t>
  </si>
  <si>
    <t>Správa štátnych hmotných rezerv SR Celková hodnota</t>
  </si>
  <si>
    <t>Všeobecná pokladničná správa</t>
  </si>
  <si>
    <t xml:space="preserve">Výdavky za prostriedky EÚ </t>
  </si>
  <si>
    <t>Saldo príjmov a výdavkov</t>
  </si>
  <si>
    <t>Ministerstvo zahraničných vecí SR</t>
  </si>
  <si>
    <t xml:space="preserve">Prostriedky štátneho rozpočtu na financovanie spoločných programov Slovenskej republiky a EÚ podľa kapitol ŠR </t>
  </si>
  <si>
    <t>Prostriedky na spolufinancovanie zo ŠR k  zahraničným grantom z prostriedkov EU (ETC, LIFE+)  a zahraničným grantom poskytnutým na základe medzinárodných zmlúv
(EHP a NFM)</t>
  </si>
  <si>
    <t>Spolu spolufinancovanie k prostriedkom EÚ, zaradeným do výdavkov ŠR</t>
  </si>
  <si>
    <t>Schválený rozpočet</t>
  </si>
  <si>
    <t>Vzťah k upravenému ŠR</t>
  </si>
  <si>
    <t>Príjmy</t>
  </si>
  <si>
    <t>Saldo</t>
  </si>
  <si>
    <t>Zlepšujúci + Zhoršujúci -</t>
  </si>
  <si>
    <t>Vplyv príjmov</t>
  </si>
  <si>
    <t>Vplyv výdavkov</t>
  </si>
  <si>
    <t>Tabuľka: 20</t>
  </si>
  <si>
    <t xml:space="preserve">          z toho: - dovozné clo</t>
  </si>
  <si>
    <t>Bežné výdavky</t>
  </si>
  <si>
    <t>z toho:</t>
  </si>
  <si>
    <t>Ministerstvo vnútra SR spolu:</t>
  </si>
  <si>
    <t xml:space="preserve">     a/  matričná činnosť podľa zákona NR SR č. 154/1994 Z.z.</t>
  </si>
  <si>
    <t xml:space="preserve">          o matrikách v znení neskorších predpisov</t>
  </si>
  <si>
    <t xml:space="preserve">     b/ hlásenie pobytu občanov  a register obyvateľov</t>
  </si>
  <si>
    <t xml:space="preserve">          podľa zákona č. 253/1998 Z.z.</t>
  </si>
  <si>
    <t xml:space="preserve">     c/ register adries podľa zákona č. 125/2015 Z.z. o registri adries</t>
  </si>
  <si>
    <t xml:space="preserve">          volebného práva</t>
  </si>
  <si>
    <t>Ministerstvo školstva, vedy, výskumu a športu SR spolu:</t>
  </si>
  <si>
    <t>regionálne školstvo</t>
  </si>
  <si>
    <t xml:space="preserve">     a/  doprava</t>
  </si>
  <si>
    <t xml:space="preserve">      b/  pôsobnosti na úseku stavebného poriadku podľa zákona</t>
  </si>
  <si>
    <t xml:space="preserve">           č. 50/1976 Zb. o územ. plánovaní a staveb. poriadku a na úseku bývania</t>
  </si>
  <si>
    <t xml:space="preserve">            regionálne školstvo</t>
  </si>
  <si>
    <t>Tab_na_vpisovanie</t>
  </si>
  <si>
    <t>Rozpočtové organizácie</t>
  </si>
  <si>
    <t>Mzdy, platy, služobné príjmy a OOV
aparátu</t>
  </si>
  <si>
    <t>Skutočnosť Fin 1-12 (mail) ak nemá PRO</t>
  </si>
  <si>
    <t>Rozdiel</t>
  </si>
  <si>
    <t>bez administratívnych kapacít osobitne sledovaných</t>
  </si>
  <si>
    <t>a</t>
  </si>
  <si>
    <t>Ministerstvo investícií regionálneho rozvoja a informatizácie SR</t>
  </si>
  <si>
    <t xml:space="preserve">Ministerstvo zahraničných vecí a európskych záležitostí SR </t>
  </si>
  <si>
    <t xml:space="preserve">Ministerstvo obrany SR </t>
  </si>
  <si>
    <t xml:space="preserve">Ministerstvo spravodlivosti SR </t>
  </si>
  <si>
    <t xml:space="preserve">Ministerstvo dopravy, výstavby a regionálneho rozvoja SR </t>
  </si>
  <si>
    <t>Úrad pre  verejné obstarávanie</t>
  </si>
  <si>
    <t>Úrad pre normalizáciu, metrológiu  a skúšobníctvo SR</t>
  </si>
  <si>
    <t xml:space="preserve">Kancelária verejného ochrancu práv </t>
  </si>
  <si>
    <t>Rada pre mediálne služby</t>
  </si>
  <si>
    <t>Úrad na ochranu osobných údajov</t>
  </si>
  <si>
    <t>Úrad na ochranu oznamovateľov protispoločenskej činnosti</t>
  </si>
  <si>
    <t>Úrad pre územné plánovanie a výstavbu SR</t>
  </si>
  <si>
    <t>SPOLU</t>
  </si>
  <si>
    <t>Prehľad o čerpaní miezd, platov, služobných príjmov a ostatných osobných vyrovnaní</t>
  </si>
  <si>
    <t xml:space="preserve">(v tis. eur)  </t>
  </si>
  <si>
    <t xml:space="preserve">Upravený rozpočet </t>
  </si>
  <si>
    <t>Tabuľka: 25</t>
  </si>
  <si>
    <t>Strana:  1</t>
  </si>
  <si>
    <r>
      <t>Počet miest spolu</t>
    </r>
    <r>
      <rPr>
        <sz val="10"/>
        <rFont val="Times New Roman"/>
        <family val="1"/>
        <charset val="238"/>
      </rPr>
      <t xml:space="preserve">   (osoby)</t>
    </r>
  </si>
  <si>
    <r>
      <t>Objem finančných prostriedkov
na služobné príjmy</t>
    </r>
    <r>
      <rPr>
        <sz val="10"/>
        <rFont val="Times New Roman"/>
        <family val="1"/>
        <charset val="238"/>
      </rPr>
      <t xml:space="preserve">   (v tis. eur)</t>
    </r>
  </si>
  <si>
    <r>
      <rPr>
        <i/>
        <sz val="10"/>
        <rFont val="Times New Roman"/>
        <family val="1"/>
        <charset val="238"/>
      </rPr>
      <t>z toho:</t>
    </r>
    <r>
      <rPr>
        <sz val="10"/>
        <rFont val="Times New Roman"/>
        <family val="1"/>
        <charset val="238"/>
      </rPr>
      <t xml:space="preserve">   ozbrojení príslušníci finančnej správy</t>
    </r>
  </si>
  <si>
    <t>neozbrojení príslušníci finančnej správy</t>
  </si>
  <si>
    <t>Tabuľka: 26</t>
  </si>
  <si>
    <t>Strana:   1</t>
  </si>
  <si>
    <r>
      <t>Objem finančných prostriedkov
na služobné príjmy v štátnej službe</t>
    </r>
    <r>
      <rPr>
        <sz val="10"/>
        <rFont val="Times New Roman"/>
        <family val="1"/>
        <charset val="238"/>
      </rPr>
      <t xml:space="preserve">   (v tis. eur)</t>
    </r>
  </si>
  <si>
    <t>Tabuľka: 27</t>
  </si>
  <si>
    <t xml:space="preserve">Národný bezpečnostný úrad </t>
  </si>
  <si>
    <t>Tabuľka: 28</t>
  </si>
  <si>
    <r>
      <t>Počet miest profesionálnych vojakov</t>
    </r>
    <r>
      <rPr>
        <sz val="10"/>
        <rFont val="Times New Roman"/>
        <family val="1"/>
        <charset val="238"/>
      </rPr>
      <t xml:space="preserve">   (osoby)</t>
    </r>
  </si>
  <si>
    <r>
      <t>Objem finančných prostriedkov
na platy profesionálnych vojakov</t>
    </r>
    <r>
      <rPr>
        <sz val="10"/>
        <rFont val="Times New Roman"/>
        <family val="1"/>
        <charset val="238"/>
      </rPr>
      <t xml:space="preserve">   (v tis. eur)</t>
    </r>
  </si>
  <si>
    <t>Príjmy štátnych príspevkových organizácií podľa kategórií a</t>
  </si>
  <si>
    <t xml:space="preserve">240 - ÚROKY Z TUZEMSKÝCH ÚVEROV, PÔŽIČIEK, NÁV. FIN. VÝPOMOCÍ, VKLADOV A ÁŽIO </t>
  </si>
  <si>
    <t xml:space="preserve">250 - ÚROKY ZO ZAHRANIĆNÝCH ÚVEROV, PÔŽIČIEK, NÁV. FIN. VÝPOMOCÍ A VKLADOV </t>
  </si>
  <si>
    <t>PRÍJMY  SPOLU</t>
  </si>
  <si>
    <t xml:space="preserve">Výdavky štátnych príspevkových organizácií podľa kategórií a </t>
  </si>
  <si>
    <t>2, BT11</t>
  </si>
  <si>
    <t>3, KV</t>
  </si>
  <si>
    <t>4, Spolu</t>
  </si>
  <si>
    <t>0711 Lieky</t>
  </si>
  <si>
    <t>Tabuľka: 32</t>
  </si>
  <si>
    <t>I.</t>
  </si>
  <si>
    <t>PRÍJMY spolu</t>
  </si>
  <si>
    <t>II.</t>
  </si>
  <si>
    <t>VÝDAVKY spolu</t>
  </si>
  <si>
    <t>Prebytok (+), schodok (-)</t>
  </si>
  <si>
    <t>A.</t>
  </si>
  <si>
    <t>Daňové príjmy</t>
  </si>
  <si>
    <t xml:space="preserve">                    v tom: - zo závislej činnosti</t>
  </si>
  <si>
    <t xml:space="preserve">                               - z podnikania, z inej samostatnej zárobkovej činnosti a z prenájmu</t>
  </si>
  <si>
    <t xml:space="preserve">                               - výnos dane z príjmov poukázaný územnej samospráve</t>
  </si>
  <si>
    <t xml:space="preserve">                               - prevod podielu dane z príjmov fyzických osôb na osobitný účel</t>
  </si>
  <si>
    <t xml:space="preserve">                      - spotrebné dane</t>
  </si>
  <si>
    <t xml:space="preserve">                      - dane z používania tovarov a z povolenia na výkon činnosti</t>
  </si>
  <si>
    <t xml:space="preserve">                      - iné dane za tovary a služby</t>
  </si>
  <si>
    <t>Sankcie uložené v daňovom konaní a sankcie súvis.s úhrad.za služby verej. poskytov. Rozhlasom a tel.</t>
  </si>
  <si>
    <t>B.</t>
  </si>
  <si>
    <t>Nedaňové príjmy</t>
  </si>
  <si>
    <t>Úroky z tuzemských a zahraničných úverov, pôžičiek, návrat.finan.výpomocí, vkladov a ážio</t>
  </si>
  <si>
    <t>C.</t>
  </si>
  <si>
    <t>Granty a transfery</t>
  </si>
  <si>
    <t xml:space="preserve">          v tom: - tuzemské granty a transfery</t>
  </si>
  <si>
    <t xml:space="preserve">                     - zahraničné granty a transfery</t>
  </si>
  <si>
    <t xml:space="preserve">                     z toho: - prostriedky z rozpočtu EÚ</t>
  </si>
  <si>
    <t>Mzdy, platy, služobné príjmy a ostatné osobné vyrovnania</t>
  </si>
  <si>
    <t>Poistné a príspevok do poisťovní</t>
  </si>
  <si>
    <t>Tovary a služby</t>
  </si>
  <si>
    <t>Bežné transfery</t>
  </si>
  <si>
    <t xml:space="preserve">          z toho: - na platené poistné za skupiny osôb ustanovené zákonom</t>
  </si>
  <si>
    <t xml:space="preserve">                     - sociálne dávky</t>
  </si>
  <si>
    <t xml:space="preserve">                     - transf.nefinanč.subjek.a transf.PO nezarad.vo verej.správe v registri org.ved. ŠÚ SR</t>
  </si>
  <si>
    <t xml:space="preserve">                     - transfery obciam a VÚC</t>
  </si>
  <si>
    <t xml:space="preserve">                     - odvody do rozpočtu EÚ</t>
  </si>
  <si>
    <t>Splácanie úrokov a ostatné platby súvisiace s úverom, pôžičkou, návratnou finančnou výpomocou a finančným prenájmom</t>
  </si>
  <si>
    <t>Kapitálové výdavky</t>
  </si>
  <si>
    <t>Obstarávanie kapitálových aktív</t>
  </si>
  <si>
    <t>Kapitálové transfery</t>
  </si>
  <si>
    <t>Bilancia príjmov a výdavkov štátneho rozpočtu za rok 2023</t>
  </si>
  <si>
    <t>Daňové príjmy štátneho rozpočtu za rok 2023</t>
  </si>
  <si>
    <t>Schválený rozpočet 2023</t>
  </si>
  <si>
    <t>Upravený rozpočet 2023</t>
  </si>
  <si>
    <t>Skutočnosť 2023</t>
  </si>
  <si>
    <t>110</t>
  </si>
  <si>
    <t>v tom:    111001</t>
  </si>
  <si>
    <t>111002</t>
  </si>
  <si>
    <t>111003</t>
  </si>
  <si>
    <t>111004</t>
  </si>
  <si>
    <t>112</t>
  </si>
  <si>
    <t>z toho:   112001</t>
  </si>
  <si>
    <t>113</t>
  </si>
  <si>
    <t>120</t>
  </si>
  <si>
    <t>122</t>
  </si>
  <si>
    <t>123</t>
  </si>
  <si>
    <t>v tom:    123001</t>
  </si>
  <si>
    <t>130</t>
  </si>
  <si>
    <t>131</t>
  </si>
  <si>
    <t>132</t>
  </si>
  <si>
    <t>132001</t>
  </si>
  <si>
    <t>132003</t>
  </si>
  <si>
    <t>132005</t>
  </si>
  <si>
    <t>132007</t>
  </si>
  <si>
    <t>132009</t>
  </si>
  <si>
    <t>132011</t>
  </si>
  <si>
    <t>132012</t>
  </si>
  <si>
    <t>132013</t>
  </si>
  <si>
    <t>134</t>
  </si>
  <si>
    <t>z toho:   134001</t>
  </si>
  <si>
    <t>134002</t>
  </si>
  <si>
    <t>139</t>
  </si>
  <si>
    <t>140</t>
  </si>
  <si>
    <t>141</t>
  </si>
  <si>
    <t>142</t>
  </si>
  <si>
    <t>143</t>
  </si>
  <si>
    <t>149</t>
  </si>
  <si>
    <t>160</t>
  </si>
  <si>
    <t>190</t>
  </si>
  <si>
    <t>100</t>
  </si>
  <si>
    <t>Nedaňové príjmy štátneho rozpočtu, granty a transfery za rok 2023</t>
  </si>
  <si>
    <t>210</t>
  </si>
  <si>
    <t>211</t>
  </si>
  <si>
    <t>v tom:    211003</t>
  </si>
  <si>
    <t>211004</t>
  </si>
  <si>
    <t>212</t>
  </si>
  <si>
    <t>220</t>
  </si>
  <si>
    <t>221</t>
  </si>
  <si>
    <t>v tom:    221001</t>
  </si>
  <si>
    <t>221002</t>
  </si>
  <si>
    <t>221003</t>
  </si>
  <si>
    <t>221004</t>
  </si>
  <si>
    <t>221005</t>
  </si>
  <si>
    <t>222</t>
  </si>
  <si>
    <t>223</t>
  </si>
  <si>
    <t>230</t>
  </si>
  <si>
    <t>240</t>
  </si>
  <si>
    <t>250</t>
  </si>
  <si>
    <t>290</t>
  </si>
  <si>
    <t>291</t>
  </si>
  <si>
    <t>292</t>
  </si>
  <si>
    <t>292008</t>
  </si>
  <si>
    <t>200</t>
  </si>
  <si>
    <t>300</t>
  </si>
  <si>
    <t xml:space="preserve">                                               Príjmy kapitol ŠR za rok 2023 - záväzné ukazovatele</t>
  </si>
  <si>
    <t>Príjmy štátneho rozpočtu podľa kategórií a kapitol ŠR za rok 2023</t>
  </si>
  <si>
    <t>Č.kap.</t>
  </si>
  <si>
    <t>2101</t>
  </si>
  <si>
    <t>2102</t>
  </si>
  <si>
    <t>2103</t>
  </si>
  <si>
    <t>Ministerstvo investícií, reg. rozvoja a informatizácie SR</t>
  </si>
  <si>
    <t>2104</t>
  </si>
  <si>
    <t>2105</t>
  </si>
  <si>
    <t>2106</t>
  </si>
  <si>
    <t>2107</t>
  </si>
  <si>
    <t>2108</t>
  </si>
  <si>
    <t>2109</t>
  </si>
  <si>
    <t>Ministerstvo zahraničných vecí a európskych zálež. SR</t>
  </si>
  <si>
    <t>2110</t>
  </si>
  <si>
    <t>2111</t>
  </si>
  <si>
    <t>2112</t>
  </si>
  <si>
    <t>2113</t>
  </si>
  <si>
    <t>2115</t>
  </si>
  <si>
    <t>2118</t>
  </si>
  <si>
    <t>2120</t>
  </si>
  <si>
    <t>2121</t>
  </si>
  <si>
    <t>2122</t>
  </si>
  <si>
    <t>2124</t>
  </si>
  <si>
    <t>2126</t>
  </si>
  <si>
    <t>2127</t>
  </si>
  <si>
    <t>2129</t>
  </si>
  <si>
    <t>2131</t>
  </si>
  <si>
    <t>2132</t>
  </si>
  <si>
    <t>2133</t>
  </si>
  <si>
    <t>2134</t>
  </si>
  <si>
    <t>2136</t>
  </si>
  <si>
    <t>2137</t>
  </si>
  <si>
    <t>2138</t>
  </si>
  <si>
    <t>2140</t>
  </si>
  <si>
    <t>2141</t>
  </si>
  <si>
    <t>2142</t>
  </si>
  <si>
    <t>2148</t>
  </si>
  <si>
    <t>2151</t>
  </si>
  <si>
    <t>2155</t>
  </si>
  <si>
    <t>2156</t>
  </si>
  <si>
    <t>2157</t>
  </si>
  <si>
    <t>Príjmy štátneho rozpočtu podľa kategórií a kapitol ŠR za rok 2023:</t>
  </si>
  <si>
    <t>Kód Zdroja</t>
  </si>
  <si>
    <t>Rozpočtové prostriedky kapitoly</t>
  </si>
  <si>
    <t>Transfer od ostatných subjektov verejnej správy</t>
  </si>
  <si>
    <t>Rozvoj vidieka</t>
  </si>
  <si>
    <t>Európsky fond regionálneho rozvoja (vrátane spolufinancovania k Programu cezhraničnej spolupráce SR – ČR 2007 - 2013)</t>
  </si>
  <si>
    <t>Európsky sociálny fond</t>
  </si>
  <si>
    <t>Kohézny fond</t>
  </si>
  <si>
    <t>1. programové obdobie</t>
  </si>
  <si>
    <t>Zo štátneho rozpočtu z r. 2020 (nevyčerpané prostriedky z r. 2020)</t>
  </si>
  <si>
    <t>Zo štátneho rozpočtu z r. 2021 (nevyčerpané prostriedky z r. 2021)</t>
  </si>
  <si>
    <t>131M</t>
  </si>
  <si>
    <t>Zo štátneho rozpočtu z r. 2022 (nevyčerpané prostriedky z r. 2022)</t>
  </si>
  <si>
    <t>Európsky fond regionálneho rozvoja (súčasťou týchto výdavkov sú aj prostriedky EÚ na financovanie Programu cezhraničnej spolupráce SR - ČR, ako aj prostriedky EÚ na financovanie OP INTERACT)</t>
  </si>
  <si>
    <t>Európsky fond regionálneho rozvoja (vrátane spolufinancovania zo ŠR k Programu cezhraničnej spolupráce Slovenská republika – Česká republika 2007 – 2013)</t>
  </si>
  <si>
    <t>Európsky fond regionálneho rozvoja – pro rata</t>
  </si>
  <si>
    <t>Európsky fond regionálneho rozvoja</t>
  </si>
  <si>
    <t>Európsky sociálny fond – pro rata</t>
  </si>
  <si>
    <t>Trhovo orientované výdavky</t>
  </si>
  <si>
    <t>Európsky poľnohospodársky fond pre rozvoj vidieka</t>
  </si>
  <si>
    <t>1AH1</t>
  </si>
  <si>
    <t>Európsky námorný a rybársky fond</t>
  </si>
  <si>
    <t>Európska územná spolupráca, programy nadnárodnej spolupráce a programy medziregionálnej spolupráce PO 14 - 20</t>
  </si>
  <si>
    <t>Fond európskej pomoci pre najodkázanejšie osoby (FEAD)</t>
  </si>
  <si>
    <t>Iniciatíva na podporu zamestnannosti mladých ľudí (IZM)</t>
  </si>
  <si>
    <t>Európska územná spolupráca (Interreg V-A SK-AT, Interreg V-A SK-CZ)</t>
  </si>
  <si>
    <t>1AO1</t>
  </si>
  <si>
    <t>Priame platby</t>
  </si>
  <si>
    <t>1AP1</t>
  </si>
  <si>
    <t>1AR1</t>
  </si>
  <si>
    <t>Fond pre azyl a migráciu</t>
  </si>
  <si>
    <t>EPFRV-NG</t>
  </si>
  <si>
    <t>1AX1</t>
  </si>
  <si>
    <t>FEAD – REACT - EU</t>
  </si>
  <si>
    <t>ESF – REACT – EU</t>
  </si>
  <si>
    <t>ERDF – REACT - EU</t>
  </si>
  <si>
    <t>Európsky sociálny fond +</t>
  </si>
  <si>
    <t>Európsky námorný, rybolovný a akvakultúrny fond</t>
  </si>
  <si>
    <t>Fond na spravodlivú transformáciu</t>
  </si>
  <si>
    <t>1BF1</t>
  </si>
  <si>
    <t>Európska územná spolupráca (Intereg V-A SK-AT, Intereg V-A SK-CZ)</t>
  </si>
  <si>
    <t>1BG1</t>
  </si>
  <si>
    <t>Trhovo orientované výdavky mimo SP SPP</t>
  </si>
  <si>
    <t>1BI1</t>
  </si>
  <si>
    <t>Dodatočný príspevok</t>
  </si>
  <si>
    <t>Plán obnovy a odolnosti</t>
  </si>
  <si>
    <t>Plán obnovy a odolnosti – prostriedky na úhradu DPH</t>
  </si>
  <si>
    <t>3AW1</t>
  </si>
  <si>
    <t>EPFRV – NG</t>
  </si>
  <si>
    <t>3AX1</t>
  </si>
  <si>
    <t>3BI1</t>
  </si>
  <si>
    <t>3UAM</t>
  </si>
  <si>
    <t>Zo štátneho rozpočtu z r. 2022 - Ukrajina (nevyčerpané prostriedky z r. 2022)</t>
  </si>
  <si>
    <t>Iné zdroje – používa štátna rozpočtová organizácia na samostatnom účte v prípade, ak ide o príjem finančných prostriedkov, ktoré štátna rozpočtová organizácia vyberá a prevádza inému subjektu...</t>
  </si>
  <si>
    <t>Získané z rozdielu medzi výnosmi a nákladmi z podnikateľskej činnosti po zdanení</t>
  </si>
  <si>
    <t>Z poistného plnenia zo zmluvného poistenia alebo zo zákonného poistenia</t>
  </si>
  <si>
    <t>Od fyzickej osoby alebo právnickej osoby podľa osobitného predpisu</t>
  </si>
  <si>
    <t>Od úradu práce, sociálnych vecí a rodiny podľa osobitného predpisu</t>
  </si>
  <si>
    <t>Od účastníkov konania o obnove evidencie niektorých pozemkov a právnych vzťahov k nim</t>
  </si>
  <si>
    <t>Za výkon záchrannej činnosti a pátrania po nezvestnej osobe (§ 11 ods. 3 zákona č. 544/2002 Z. z. o Horskej záchrannej službe</t>
  </si>
  <si>
    <t>Príjmy štátneho rozpočtu podľa zdrojov v roku 2023</t>
  </si>
  <si>
    <t xml:space="preserve"> % plnenia</t>
  </si>
  <si>
    <t>VÝDAVKY ŠR spolu</t>
  </si>
  <si>
    <t>kapitol ŠR za rok 2023</t>
  </si>
  <si>
    <t>Výdavky štátneho rozpočtu  podľa kategórií a kapitol ŠR za rok 2023:</t>
  </si>
  <si>
    <t>Bežné transfery za rok 2023</t>
  </si>
  <si>
    <t>641006 - Rozpočtovej organizácii</t>
  </si>
  <si>
    <t>641008 - Verejnej vysokej škole</t>
  </si>
  <si>
    <t>641009 - Obci</t>
  </si>
  <si>
    <t>642001 - Obč. združeniu, nadácii a neinvest. fondu</t>
  </si>
  <si>
    <t>642031 - Na platené poistné za skupiny osôb ustanovené zákonom</t>
  </si>
  <si>
    <t>644001 - Právnickej osobe založenej štátom, obcou alebo VÚC</t>
  </si>
  <si>
    <t xml:space="preserve">644002 - Ostatnej právnickej osobe </t>
  </si>
  <si>
    <t>Kapitálové výdavky za rok 2023</t>
  </si>
  <si>
    <t>Finančné operácie na samostatných účtoch štátnych rozpočtových organizácií za rok 2023</t>
  </si>
  <si>
    <t xml:space="preserve"> % k upravenému rozpočtu</t>
  </si>
  <si>
    <t>Výdavky štátneho rozpočtu podľa funkčnej klasifikácie za rok 2023</t>
  </si>
  <si>
    <t>011 Výkonné a zákonodarné orgány, finančné a rozpočtové zál</t>
  </si>
  <si>
    <t>0121 Ekonomická pomoc rozvojovým krajinám a krajinám v pro</t>
  </si>
  <si>
    <t>0122 Ekonomická pomoc poskytovaná prostredníctvom medzinár</t>
  </si>
  <si>
    <t>0150 Výskum a vývoj v oblasti všeobecných verejných služie</t>
  </si>
  <si>
    <t>030 VEREJNÝ PORIADOK A BEZPEČNOSŤ</t>
  </si>
  <si>
    <t>0300 VEREJNÝ PORIADOK A BEZPEČNOSŤ</t>
  </si>
  <si>
    <t>042 Poľnohospodárstvo, lesníctvo, rybné hospodárstvo a poľo</t>
  </si>
  <si>
    <t>0481 Výskum a vývoj v ekonomickej, obchodnej a pracovnej o</t>
  </si>
  <si>
    <t>0482 Výskum a vývoj v oblasti poľnohospodárstva, lesníctva</t>
  </si>
  <si>
    <t>0486 Výskum a vývoj v oblasti komunikácie</t>
  </si>
  <si>
    <t>053 Znižovanie znečistenia</t>
  </si>
  <si>
    <t>0530 Znižovanie znečistenia</t>
  </si>
  <si>
    <t>066 Bývanie a občianska vybavenosť inde neklasifikovaná</t>
  </si>
  <si>
    <t>0660 Bývanie a občianska vybavenosť inde neklasifikovaná</t>
  </si>
  <si>
    <t>0712 Zdravotnícke pomôcky, špeciálny zdravotnícky materiál</t>
  </si>
  <si>
    <t>0713 Iné zdravotnícke výrobky, prístroje a zariadenia</t>
  </si>
  <si>
    <t>0722 Špecializovaná zdravotná starostlivosť (okrem zubno-l</t>
  </si>
  <si>
    <t>0731 Zdravotná starostlivosť poskytovaná vo všeobecných ne</t>
  </si>
  <si>
    <t>0732 Zdravotná starostlivosť poskytovaná v špecializovanýc</t>
  </si>
  <si>
    <t>085 Výskum a vývoj v oblasti rekreácie, kultúry a náboženst</t>
  </si>
  <si>
    <t>0850 Výskum a vývoj v oblasti rekreácie, kultúry a nábožen</t>
  </si>
  <si>
    <t>1050 Nezamestnanosť</t>
  </si>
  <si>
    <t>Výdavky štátneho rozpočtu podľa kapitol ŠR a zdrojov za rok 2023</t>
  </si>
  <si>
    <t>01 Kancelária Národnej rady SR</t>
  </si>
  <si>
    <t>02 Kancelária prezidenta SR</t>
  </si>
  <si>
    <t>03 Úrad vlády SR</t>
  </si>
  <si>
    <t>1BB2</t>
  </si>
  <si>
    <t>3BB1</t>
  </si>
  <si>
    <t>3BB2</t>
  </si>
  <si>
    <t>04 Ministerstvo investícií, reg. rozvoja a informatizácie SR</t>
  </si>
  <si>
    <t>1BA2</t>
  </si>
  <si>
    <t>1BC2</t>
  </si>
  <si>
    <t>1BE2</t>
  </si>
  <si>
    <t>1BF2</t>
  </si>
  <si>
    <t>1BI2</t>
  </si>
  <si>
    <t>3AJ4</t>
  </si>
  <si>
    <t>3AZ2</t>
  </si>
  <si>
    <t>3BI2</t>
  </si>
  <si>
    <t>05 Kancelária Ústavného súdu SR</t>
  </si>
  <si>
    <t>07 Generálna prokuratúra SR</t>
  </si>
  <si>
    <t>08 Najvyšší kontrolný úrad SR</t>
  </si>
  <si>
    <t>09 Slovenská informačná služba</t>
  </si>
  <si>
    <t>10 Ministerstvo zahraničných vecí a európskych zálež. SR</t>
  </si>
  <si>
    <t>11 Ministerstvo obrany SR</t>
  </si>
  <si>
    <t>1AS2</t>
  </si>
  <si>
    <t>12 Ministerstvo vnútra SR</t>
  </si>
  <si>
    <t>13 Ministerstvo spravodlivosti SR</t>
  </si>
  <si>
    <t>15 Ministerstvo financií SR</t>
  </si>
  <si>
    <t>18 Ministerstvo životného prostredia SR</t>
  </si>
  <si>
    <t>20 Ministerstvo školstva, vedy, výskumu a športu SR</t>
  </si>
  <si>
    <t>21 Ministerstvo zdravotníctva SR</t>
  </si>
  <si>
    <t>22 Ministerstvo práce, sociálnych vecí a rodiny SR</t>
  </si>
  <si>
    <t>13GS</t>
  </si>
  <si>
    <t>24 Ministerstvo kultúry SR</t>
  </si>
  <si>
    <t>26 Ministerstvo hospodárstva SR</t>
  </si>
  <si>
    <t>27 Ministerstvo pôdohospodárstva a rozvoja vidieka SR</t>
  </si>
  <si>
    <t>1AP2</t>
  </si>
  <si>
    <t>1AR2</t>
  </si>
  <si>
    <t>1BG2</t>
  </si>
  <si>
    <t>3AW2</t>
  </si>
  <si>
    <t>29 Ministerstvo dopravy SR</t>
  </si>
  <si>
    <t>31 Úrad geodézie, kartografie a katastra SR</t>
  </si>
  <si>
    <t>32 Štatistický úrad SR</t>
  </si>
  <si>
    <t>33 Úrad pre verejné obstarávanie</t>
  </si>
  <si>
    <t>34 Úrad pre reguláciu sieťových odvetví</t>
  </si>
  <si>
    <t>36 Úrad jadrového dozoru SR</t>
  </si>
  <si>
    <t>37 Úrad priemyselného vlastníctva SR</t>
  </si>
  <si>
    <t>38 Úrad pre normalizáciu, metrológiu a skúšobníctvo SR</t>
  </si>
  <si>
    <t>40 Protimonopolný úrad SR</t>
  </si>
  <si>
    <t>41 Národný bezpečnostný úrad</t>
  </si>
  <si>
    <t>42 Správa štátnych hmotných rezerv SR</t>
  </si>
  <si>
    <t>48 Všeobecná pokladničná správa</t>
  </si>
  <si>
    <t>11N2</t>
  </si>
  <si>
    <t>51 Slovenská akadémia vied</t>
  </si>
  <si>
    <t xml:space="preserve">                                                                                               Výdavky štátneho rozpočtu na vedu a techniku podľa kapitol ŠR za rok 2023</t>
  </si>
  <si>
    <t>01.4.0 Základný výskum</t>
  </si>
  <si>
    <t>01.5.0 Výskum a vývoj v oblasti všeobecných verejných služie</t>
  </si>
  <si>
    <t>04.8.7 Výskum a vývoj v iných odvetviach</t>
  </si>
  <si>
    <t>10.8.0 Výskum a vývoj v oblasti sociálneho zabezpečenia</t>
  </si>
  <si>
    <t>02.4.0 Výskum a vývoj v oblasti obrany</t>
  </si>
  <si>
    <t>05.5.0 Výskum a vývoj v oblasti ochrany životného prostredia</t>
  </si>
  <si>
    <t>09.7.0 Výskum a vývoj v oblasti vzdelávania</t>
  </si>
  <si>
    <t>08.5 Výskum a vývoj v oblasti rekreácie, kultúry a náboženst</t>
  </si>
  <si>
    <t>08.5.0 Výskum a vývoj v oblasti rekreácie, kultúry a nábožen</t>
  </si>
  <si>
    <t>04.8.2 Výskum a vývoj v oblasti poľnohospodárstva, lesníctva</t>
  </si>
  <si>
    <t>04.8.4 Výskum a vývoj v oblasti ťažby, výroby a výstavby</t>
  </si>
  <si>
    <t>04.8.6 Výskum a vývoj v oblasti komunikácie</t>
  </si>
  <si>
    <t>04.8.1 Výskum a vývoj v ekonomickej, obchodnej a pracovnej o</t>
  </si>
  <si>
    <t xml:space="preserve">                                                                                               Výdavky štátneho rozpočtu na vedu a techniku podľa funkčnej klasifikácie za rok 2023</t>
  </si>
  <si>
    <t>#VIACNÁSOBNÁHODNOTA</t>
  </si>
  <si>
    <t>05.5</t>
  </si>
  <si>
    <t>05.5.0</t>
  </si>
  <si>
    <t>09.7.0</t>
  </si>
  <si>
    <t>10.8.0</t>
  </si>
  <si>
    <t>Zoznam poskytnutých dotácií ku dňu 31.12.2023</t>
  </si>
  <si>
    <t>Výška poskytnutej dotácie</t>
  </si>
  <si>
    <t xml:space="preserve">Čerpanie dotácie </t>
  </si>
  <si>
    <t>AETÓS, Školská ulica 7/4, 076 62 Dvorianky</t>
  </si>
  <si>
    <t>na nákup mikrobusu</t>
  </si>
  <si>
    <t>Gréckokatolícka cirkev, farnosť Kurov, Kurov 63, 086 04 Kurov</t>
  </si>
  <si>
    <t>na výrobu nového zvona v obci Kurov</t>
  </si>
  <si>
    <t>Gréckokatolícka cirkev, farnosť Svetlice, Svetlice 59, 067 16 Svetlice</t>
  </si>
  <si>
    <t>na rekonštrukciu fary a farskej kaplnky</t>
  </si>
  <si>
    <t>Gréckokatolícka eparchia Košice, Dominikánske námestie 575/2, 043 43 Košice - Mestská časť Staré Mesto</t>
  </si>
  <si>
    <t>na odstránenie havarijného stavu budovy Meštianskeho domu v historickej časti mesta Košice</t>
  </si>
  <si>
    <t xml:space="preserve">na rekonštrukciu detského dopravného ihriska v meste </t>
  </si>
  <si>
    <t>Mesto Šaľa, Nám. Sv. Trojice 1953/7, 927 15 Šaľa</t>
  </si>
  <si>
    <t>na rekonštrukciu detského ihriska a viacúčelovej hracej plochy na Ul. Kpt. Jaroša v Šali</t>
  </si>
  <si>
    <t xml:space="preserve">Nadácia PRONEA, Rudolfa Jašíka 159/10, 958 01 Partizánske </t>
  </si>
  <si>
    <t>na výstavbu komunitného cvičiska</t>
  </si>
  <si>
    <t>Občianske združenie Sírius nádeje, Ulica A. Behunka 1896/32, 900 81 Šenkvice</t>
  </si>
  <si>
    <t>na nákup školského autobusu pre Základnú internátnu školu vo Veľkej Čalomiji</t>
  </si>
  <si>
    <t>Obec Drienica, Drienica 168, 083 01 Drienica</t>
  </si>
  <si>
    <t>na rekonštrukciu tribúny a latánku na multifunkčnm ihrisku</t>
  </si>
  <si>
    <t>Obec Prša, Prša 79, 985 41 Prša</t>
  </si>
  <si>
    <t>na záchranu neorománskho rímskokatolíckeho kostola v Prši</t>
  </si>
  <si>
    <t>Obec Šávoľ, Šávoľ 220, 985 41 Šávoľ</t>
  </si>
  <si>
    <t>na rekonštrukciu Domu remesiel</t>
  </si>
  <si>
    <t>Obec Veľké Leváre, Štefánikova 747, 908 73 Veľké Leváre</t>
  </si>
  <si>
    <t>na rekonštrukciu barokového stĺpu hanby</t>
  </si>
  <si>
    <t>Obec Vyšné Ladičkovce, Vyšné Ladičkovce 24, 067 11 Vyšné Ladičkovce</t>
  </si>
  <si>
    <t>na vybudovanie detského ihriska</t>
  </si>
  <si>
    <t>Obec Vyšné Repaše, Vyšné Repaše 53, 053 71 Vyšné Repaše</t>
  </si>
  <si>
    <t xml:space="preserve">príspevok na vybudovanie bezbariérového prístupu a zázemia Seniorcentra vo Vyšných Repašoch </t>
  </si>
  <si>
    <t>Pravoslávna cirkevná obec v Pstrinej, Pstriná 48, 090 06 Pstriná</t>
  </si>
  <si>
    <t>na zlepšenie tepelných podmienok v zimných mesiacoch výmenou okien,  bezberiérový prístup, vymaľovanie interiéru</t>
  </si>
  <si>
    <t>Pútnické centrum Klokočov n.o., Klokočov 139, 072 31 Klokočov</t>
  </si>
  <si>
    <t xml:space="preserve">príspevok na rekonštrukciu poľného oltára v areáli pútnického miesta Klokočov </t>
  </si>
  <si>
    <t>Rímskokatolícka cirkev Farnosť Bôrka, Bôrka 50, 049 42 Bôrka</t>
  </si>
  <si>
    <t>na vybudovanie sociálnych zariadení na pútnickom mieste Bôrka</t>
  </si>
  <si>
    <t>Rímskokatolícka farnosť sv. Vojtecha, Gaboltov, Gaboltov 28, 086 02 Gaboltov</t>
  </si>
  <si>
    <t xml:space="preserve">príspevok na rekonštrukciu strechy nad farským úradom </t>
  </si>
  <si>
    <t>Rímskokatolícka cirkev Farnosť Hodejov, Hodejov 151, 980 31 Hodejov</t>
  </si>
  <si>
    <t>na výmenu strešnej krytiny, výmenu krovu, príp. podstatné časti krovu</t>
  </si>
  <si>
    <t>Rímskokatolícka cirkev Farnosť Korňa, Korňa 886, 023 21 Korňa</t>
  </si>
  <si>
    <t>na výstavbu Exercično-pastoračného zariadenia "Marta"</t>
  </si>
  <si>
    <t>Rímskokatolícka cirkev Farnosť Petržalka I, Daliborovo nám. 1997/1, 851 01 Bratislava - mestská časť Petržalka</t>
  </si>
  <si>
    <t>na rekonštrukciu Kaplnky sv. Kríža</t>
  </si>
  <si>
    <t>Rímskokatolícka cirkev Farnosť Staré Hory, Staré Hory 169, 976 02 Staré Hory</t>
  </si>
  <si>
    <t xml:space="preserve">na rekonštrukciu interiéru kaplnky sv. Anny </t>
  </si>
  <si>
    <t>Rímskokatolícka cirkev Farnosť Vinodol, Farská 219/3, 951 06 Vinodol</t>
  </si>
  <si>
    <t>na zreštaurovanie súsošia Najsvätejšej Trojice a na zhotovenie základu súsošia</t>
  </si>
  <si>
    <t>Rímskokatolícka cirkev Farnosť Vyšný Medzev, Hrdinov SNP 80/40, 044 25 Vyšný Medzev</t>
  </si>
  <si>
    <t>na obnovu maľby kostola sv. Márie Magdalény</t>
  </si>
  <si>
    <t>Vysokošpecializovaný odborný ústav geriatrický sv. Lukáša v Košiciach n.o., Strojárenská 1099/13, 040 01 Košice</t>
  </si>
  <si>
    <t>na rekonštrukciu budovy nemocnice</t>
  </si>
  <si>
    <t>pre Hornooravskú nemocnicu s poliklinikou na rekonštrukciu pochôdznej strechy a skladových priestorov</t>
  </si>
  <si>
    <t>Linka detskej istoty, n.o., Na vŕšku 338/6, 811 01 Bratislava</t>
  </si>
  <si>
    <t>na prevádzku Linky detskej istoty v roku 2023</t>
  </si>
  <si>
    <t>Spoločnosť priateľov detí - Lienka, Zvoničná 202/18, 044 13 Valaliky</t>
  </si>
  <si>
    <t>na prevádzku Linky detskej dôvery v roku 2023</t>
  </si>
  <si>
    <t>Fórum pre pomoc starším - národná sieť, Záhradnícka 24, 971 01 Prievidza</t>
  </si>
  <si>
    <t>na prevádzku Senior linky v roku 2023</t>
  </si>
  <si>
    <t>IPčko, Na vŕšku 6, 911 01 Bratislava</t>
  </si>
  <si>
    <t>na prevádzku liniek pomoci v roku 2023</t>
  </si>
  <si>
    <t>Liga za duševné zdravie SR, Ševčenkova 21, 851 01 Bratislava</t>
  </si>
  <si>
    <t>na prevádzku Linky dôvery Nezábudka v roku 2023</t>
  </si>
  <si>
    <t>Atletický klub Slávia Technická univerzita Košice, o.z. Watsonova 1912/4A, 040 01 Košice – mestská časť Sever</t>
  </si>
  <si>
    <t>príspevok na výdavky spojené s prípravou a tréningovým procesom talentovanej atlétky - 1000€
príspevok na výdavky spojené s prípravou a tréningovým procesom talentovanej bežkyne-  1200€
príspevok na výdavky spojené s tréningom a účasťou talentovanej chodkyne na medzinárodných pretekoch - 1800€
príspevok na výdavky spojené s prípravou a tréningovým procesom talentovaného diskára - 1000€</t>
  </si>
  <si>
    <t>Atletický oddiel Telovýchovnej jednoty Slávia STU Bratislava, Račianska 3544/103, 830 03 Bratislava – mestská časť Nové Mesto</t>
  </si>
  <si>
    <t>príspevok na podporu talentovaného atléta</t>
  </si>
  <si>
    <t>Atletika Inter Bratislava, o.z, Černyševského 3427/26, 851 01 Bratislava – mestská časť Petržalka</t>
  </si>
  <si>
    <t>Basketbalový klub MBK AŠK Slávia Trnava, Ulica Rybníková 550/14, 917 01 Trnava</t>
  </si>
  <si>
    <t>príspevok na výdavky spojené so športovou prípravou a účasťou basketbalových hráčov na medzinárodnom turnaji a kempe</t>
  </si>
  <si>
    <t>Občianske združenie SAMKO, Dolné Dubové 240, 919 52 Dolné Dubové</t>
  </si>
  <si>
    <t>príspevok na výdavky spojené s účasťou hendikepovaného športovca a jeho asistenta na medzinárodnej súťaži</t>
  </si>
  <si>
    <t>OTCHENASH TEAM, Králická 200/140, 976 34 Králiky</t>
  </si>
  <si>
    <t>príspevok na podporu 4 biatlonistov</t>
  </si>
  <si>
    <t>RK INLINECENTER, o. z., Adlerova 841/19, 040 22 Košice – mestská časť Dargovských hrdinov</t>
  </si>
  <si>
    <t>príspevok na nákup príslušenstva pre inline korčuliarku</t>
  </si>
  <si>
    <t>Slovenský horolezecký spolok JAMES, Junácka 2951/6, 832 80 Bratislava – mestská časť Nové Mesto</t>
  </si>
  <si>
    <t>príspevok na športovú prípravu lezca za účelom kvalifikácie na Olympijské hry</t>
  </si>
  <si>
    <t>Športový lyžiarsky klub Selce, Nová 6, 976 11 Selce</t>
  </si>
  <si>
    <t xml:space="preserve">príspevok na úhradu výdavkov spojených s tréningom skokov na lyžiach v zahraničí </t>
  </si>
  <si>
    <t>TAEKWONDO KLUB Hnúšťa, o.z., 1.mája 909, 981 01 Hnúšťa</t>
  </si>
  <si>
    <t xml:space="preserve">príspevok na účasť taekwondistky na Majstrovstvách Európy 2023 </t>
  </si>
  <si>
    <t>Tenisový klub MLADOSŤ Košice, Popradská 258/84, 040 11 Košice – mestská časť Západ</t>
  </si>
  <si>
    <t xml:space="preserve">príspevok na úhradu nákladov za účasť na 4 medzinárodných turnajoch  </t>
  </si>
  <si>
    <t>DOMKA – Združenie saleziánskej mládeže, stredisko Bardejov, Námestie Svätej rodiny 3806/1, 085 01 Bardejov</t>
  </si>
  <si>
    <t>príspevok na nákup hudobných nástrojov</t>
  </si>
  <si>
    <t>Harmónia Liptovská Teplička, Bory 709/18, 059 40 Liptovská Teplička</t>
  </si>
  <si>
    <t>príspevok na nákup akustického piana</t>
  </si>
  <si>
    <t>HUDOBNÁ SPOLOČNOSŤ HEMERKOVCOV, Timonova 778/2, 042 03 Košice – mestská časť Staré Mesto</t>
  </si>
  <si>
    <t>príspevok na štúdium odboru HRA NA HARFE - 3016 €
príspevok na stáž pre študenta v Slovenskom ľudovom umeleckom kolektíve - 1984 €</t>
  </si>
  <si>
    <t xml:space="preserve">LENTILKY, Kysucký Lieskovec 700, 023 34 Kysucký Lieskovec </t>
  </si>
  <si>
    <t>príspevok na tréningový a súťažný program v sezóne 2023 tanečného DUA</t>
  </si>
  <si>
    <t>Mesto Komárno, Nám. gen. Klapku 1/1, 945 01 Komárno</t>
  </si>
  <si>
    <t>príspevok na podporu talentovaných hudobníčok</t>
  </si>
  <si>
    <t>Musicology, Hlavná 14/22, 040 01 Košice – mestská časť Staré Mesto</t>
  </si>
  <si>
    <t>príspevok na podporu talentovanej speváčky</t>
  </si>
  <si>
    <t>Rímskokatolícka cirkev, farnosť Vyšný Slavkov, Vyšný Slavkov 98, 053 73 Vyšný Slavkov</t>
  </si>
  <si>
    <t>príspevok na nákup organu pre talentovaného hudobníka</t>
  </si>
  <si>
    <t>Rímskokatolícka cirkev, Bratislavská arcidiecéza, Špitálska 2182/7, 814 92 Bratislava – mestská časť Staré Mesto</t>
  </si>
  <si>
    <t>príspevok pre Základnú umeleckú školu sv. Cecílie, Chlumeckého 10, Bratislava na nákup flauty a účasť na súťažiach pre talentovanú hudobníčku</t>
  </si>
  <si>
    <t>Slovenský skauting, 53. zbor Gentiana Dolný Kubín, Okružná 2059/23, 026 01 Dolný Kubín</t>
  </si>
  <si>
    <t>príspevok na nákup fotoaparátu a objektívu pre talentovaného mladého fotografa</t>
  </si>
  <si>
    <t>„Umenie deťom“, Dolný Val 202/12, 010 01 Žilina</t>
  </si>
  <si>
    <t>príspevok na nákup zobcovej flauty pre talentovanú hudobníčku</t>
  </si>
  <si>
    <t>príspevok pre Konzervatórium, J. M. Hurbana 48, 010 01 Žilina na nákup hudobného nástroja a úhradu výdavkov spojených s účasťou na medzinárodnej súťaži a prezentáciou výsledkov</t>
  </si>
  <si>
    <t>Asociácia pre mládež, vedu a techniku, Hagarova 9218/4, 831 51 Bratislava – mestská časť Rača</t>
  </si>
  <si>
    <t>príspevok na cestu na MILSET Expo-Sciences International - 1500€
príspevok na zabezpečenie účasti WEM na Regeneron ISEF 2023 - 2500€</t>
  </si>
  <si>
    <t>Jazdecko-rehabilitačné centrum Lesan n. o., Trenčianske Stankovce 6, 913 11 Trenčianske Stankovce</t>
  </si>
  <si>
    <t xml:space="preserve">príspevok na úhradu nákladov súvisiacich s ročným pobytom študenta strednej školy v zahraničí </t>
  </si>
  <si>
    <t>Košický samosprávny kraj, Nám. Maratónu Mieru 68/1, 040 01 Košice – mestská časť Staré mesto</t>
  </si>
  <si>
    <t>príspevok pre Gymnázium Pavla Horova, Masarykova 1, 071 01 Michalovce na nákup pomôcok a úhradu výdavkov súvisiacich s účasťou na súťažiach pre talentovanú študentku</t>
  </si>
  <si>
    <t xml:space="preserve">príspevok pre Strednú odbornú školu automobilovú, Moldavská cesta 2, 040 11 Košice na výdavky súvisiace s účasťou na súťaži Autoopravár Junior 2023  </t>
  </si>
  <si>
    <t>Slovenská debatná asociácia, Ventúrska 1267/5, 811 01 Bratislava – mestská časť Staré Mesto</t>
  </si>
  <si>
    <t>príspevok na účasť na Majstrovstvách sveta v debatovaní 2023 v Hanoji</t>
  </si>
  <si>
    <t>Spolok sv. Cyrila a Metoda, Jána Hollého 746/4, 071 01 Michalovce</t>
  </si>
  <si>
    <t>príspevok na úhradu nákladov spojených s absolvovaním programu CM Exchange pre talentovaných študentov</t>
  </si>
  <si>
    <t>Trnavská univerzita v Trnave, Hornopotočná 211/23, 918 43 Trnava</t>
  </si>
  <si>
    <t>príspevok pre Právnickú fakultu na účasť talentovaných študentov na medzinárodnom kole JESSUP 2023</t>
  </si>
  <si>
    <t>Kanoistický klub Slávia UK Bratislava, Lackova 19, 941 04 Bratislava</t>
  </si>
  <si>
    <t>na realizáciu projektu: Kajaky pre talentovanú mládež</t>
  </si>
  <si>
    <t>Hokejový klub mesta 98 - mládeže Rožňava, Vajanského 367/1, 048 01 Rožňava</t>
  </si>
  <si>
    <t>na realizáciu projektu: Talentovaná mládež</t>
  </si>
  <si>
    <t>Nezisková organizácia EKONÓM pri Obchodnej akadémii v Dolnom Kubíne, Radlinského 1725/55, 026 01 Dolný Kubín</t>
  </si>
  <si>
    <t>na realizáciu projektu: Barbora - najsilnejšia žena na svete</t>
  </si>
  <si>
    <t>Centrum environmentálnej a etickej výchovy Živica, Račianska 1575/78 , 831 02 Bratislava - mestská časť Nové Mesto</t>
  </si>
  <si>
    <t>na realizáciu projektu: „Školský a komunitný sad starých a krajových odrôd ovocných stromov v Zaježovej“</t>
  </si>
  <si>
    <t>Iniciatíva Poď na dvor, Tomášikova 146/23 , 040 01 Košice - mestská časť Sever</t>
  </si>
  <si>
    <t>na realizáciu projektu: „Komunitná záhrada“</t>
  </si>
  <si>
    <t>Mesto Čadca, Námestie Slobody 30/2, 022 01 Čadca</t>
  </si>
  <si>
    <t>na realizáciu projektu: „Zelené oázy“</t>
  </si>
  <si>
    <t>Mesto Gbely, Námestie slobody 1261/1, 908 45 Gbely</t>
  </si>
  <si>
    <t>na realizáciu projektu: „Náučný chodník v lokálnom biocentre Gbely“</t>
  </si>
  <si>
    <t>Mesto Gelnica, Banícke námestie 4, 056 01 Gelnica</t>
  </si>
  <si>
    <t xml:space="preserve">na realizáciu projektu: „Obnova a revitalizácia parku v meste Gelnica“  </t>
  </si>
  <si>
    <t>Mesto Stará Ľubovňa, Obchodná 1108/1, 064 01 Stará Ľubovňa</t>
  </si>
  <si>
    <t xml:space="preserve">na realizáciu projektu: „Alej za vodou“  </t>
  </si>
  <si>
    <t>Mesto Tisovec, Nám. Dr. V. Clementisa 1/1, 980 61 Tisovec</t>
  </si>
  <si>
    <t>na realizáciu projektu: „Príjemné prostredie spája“</t>
  </si>
  <si>
    <t>Mesto Trstená, Bernolákova 96/8, 028 01 Trstená</t>
  </si>
  <si>
    <t xml:space="preserve">na realizáciu projektu: „Prvý mestský park Zelene v meste Trstená“  </t>
  </si>
  <si>
    <t>Mesto Veľký Krtíš, J. A. Komenského 3, 990 01 Veľký Krtíš</t>
  </si>
  <si>
    <t>na realizáciu projektu: „Parkové a sadové úpravy na ulici B. Němcovej“</t>
  </si>
  <si>
    <t>Mestská časť Bratislava-Karlova Ves, Námestie sv. Františka 8, 842 62 Bratislava - Mestská časť Karlova Ves</t>
  </si>
  <si>
    <t>na realizáciu projektu: „Revitalizácia zelenej infraštruktúry - verejný park Kempelenova v Bratislave -Karlovej Vsi“</t>
  </si>
  <si>
    <t>Montessori cesta, o. z., Bernoláková 6525/17, 080 01 Prešov</t>
  </si>
  <si>
    <t>na realizáciu projektu: „Lipová oáza“</t>
  </si>
  <si>
    <t>Občania sídliska KVP, Trieda KVP 3132/1, 040 11 Košice - mestská časť Sídlisko KVP</t>
  </si>
  <si>
    <t xml:space="preserve">príspevok na výstavbu dažďovej záhrady na Sídlisku KVP  </t>
  </si>
  <si>
    <t>Obec Dolná Ždaňa, Dolná Ždaňa 46, 966 01 Dolná Ždaňa</t>
  </si>
  <si>
    <t>na realizáciu projektu: „Revitalizácia víchricou zničeného parku pred spoločenským domom“</t>
  </si>
  <si>
    <t>Obec Hencovce, Ul. Sládkovičova 1995/32, 093 02 Hencovce</t>
  </si>
  <si>
    <t>na realizáciu projektu: „Výstavba námestia a oddychovej zóny v centre obce Hencovce“</t>
  </si>
  <si>
    <t>Obec Hruštín, Kultúrna 468/2, 029 52 Hruštín</t>
  </si>
  <si>
    <t>na realizáciu projektu: „Revitalizácia verejne dostupných priestranstiev v rámci zelenej infraštruktúry v obci Hruštín“</t>
  </si>
  <si>
    <t>Obec Koňuš, Koňuš 39, 072 63 Koňuš</t>
  </si>
  <si>
    <t>na realizáciu projektu: „Revitalizácia územia v centre obce Koňuš“</t>
  </si>
  <si>
    <t xml:space="preserve">Obec Ludanice, SNP 448/69, 956 11 Ludanice  </t>
  </si>
  <si>
    <t>na realizáciu projektu: „Revitalizácia obecného parku v Ludaniciach“</t>
  </si>
  <si>
    <t xml:space="preserve">Obec Lukáčovce, Lukáčovce 2, 951 23 Lukáčovce  </t>
  </si>
  <si>
    <t>na realizáciu projektu: „Revitalizácia verejného priestranstva prístupná pre občanov s podporou vodozádržných opatrení v obci“</t>
  </si>
  <si>
    <t>Obec Matejovce nad Hornádom, Matejovce nad Hornádom 97, 053 21  Matejovce nad Hornádom</t>
  </si>
  <si>
    <t xml:space="preserve">na realizáciu projektu: „Živý d(t)vor“  </t>
  </si>
  <si>
    <t>Obec Ružindol, Hlavná 130/118, 919 61 Ružindol</t>
  </si>
  <si>
    <t>na realizáciu projektu: „Revitalizácia školskej záhrady“</t>
  </si>
  <si>
    <t>Obec Sološnica, Sološnica 527, 906 37 Sološnica</t>
  </si>
  <si>
    <t xml:space="preserve">na realizáciu projektu: „Komu sa nelení, tomu sa zelení“  </t>
  </si>
  <si>
    <t>Obec Suchá nad Parnou, Suchá nad Parnou 68, 919 01 Suchá nad Parnou</t>
  </si>
  <si>
    <t>na realizáciu projektu: „Zavlažovacie vaky pre mladé stromčeky a nové stromčeky do obecného sadu“</t>
  </si>
  <si>
    <t>Obec Šenkvice, Námestie Gabriela Kolinoviča 610/5, 900 81 Šenkvice</t>
  </si>
  <si>
    <t xml:space="preserve">na realizáciu projektu: „Revitalizácia výsadieb na Námestí Gabriela Kolinoviča v rámci zelenej infraštruktúry obce Šenkvice“  </t>
  </si>
  <si>
    <t>Obec Veľké Chlievany, Veľké Chlievany 80, 956 55 Veľké Chlievany</t>
  </si>
  <si>
    <t>na realizáciu projektu: „Revitalizácia zelene v Parku Juraja Palkoviča s mobiliárom“</t>
  </si>
  <si>
    <t>na realizáciu projektu: „Levárska lipová alej - naše deti obci - 5. ročník“</t>
  </si>
  <si>
    <t>Obec Zemplínske Hámre, Hlavná 152/183, 067 77 Zemplínske Hámre</t>
  </si>
  <si>
    <t xml:space="preserve">na realizáciu projektu: „Záhrada starej mamy“  </t>
  </si>
  <si>
    <t>Obec Župčany, Župčany 95, 080 01 Župčany</t>
  </si>
  <si>
    <t>na realizáciu projektu: „Obnova ovocného sadu pri školskej záhrade“</t>
  </si>
  <si>
    <t>PODZÁMČOK, Oravský Podzámok 51, 027 41 Oravský Podzámok</t>
  </si>
  <si>
    <t>na realizáciu projektu: „Park radosti“</t>
  </si>
  <si>
    <t>Žilinský samosprávny kraj, Komenského 2622/48, 011 09 Žilina</t>
  </si>
  <si>
    <t>príspevok pre Strednú odbornú školu lesnícku a drevársku Jozefa Dekreta Matejovie, Hradná 534, Liptovský Hrádok na realizáciu projektu: „Po stopách drevín z celého sveta (nultá etapa obnovy Hrádockého arboréta)“</t>
  </si>
  <si>
    <t>Špecializovaný liečebný ústav Marína, š.p., Sládkovičova 311/3, Kováčová</t>
  </si>
  <si>
    <t>na realizáciu projektu: Krásna i užitočná zelená oáza</t>
  </si>
  <si>
    <t>Cirkevný zbor Evanjelickej cirkvi augsburského vyznania na Slovensku Kameňany, Kameňany 6, 049 62 Kameňany</t>
  </si>
  <si>
    <t>príspevok na odstránenie havarijného stavu historickej budovy školy v Kameňanoch</t>
  </si>
  <si>
    <t>Gréckokatolícka cirkev, farnosť Košice – Ťahanovce, Budapeštianska 2452/48, 040 13 Košice – mestská časť Sídlisko Ťahanovce</t>
  </si>
  <si>
    <t>príspevok na opravu strechy chrámu v mestskej časti Sídlisko Ťahanovce v Košiciach</t>
  </si>
  <si>
    <t>Hlavné mesto Slovenskej republiky Bratislava, Primaciálne námestie 1, 814 99 Bratislava – mestská časť Staré Mesto</t>
  </si>
  <si>
    <t>príspevok pre Základnú umeleckú školu Júliusa Kowalského na rekonštrukciu budovy školy</t>
  </si>
  <si>
    <t>Mesto Ružomberok, Nám. A. Hlinku 1098/1, 034 01 Ružomberok</t>
  </si>
  <si>
    <t xml:space="preserve">príspevok na rekonštrukciu sociálnych zariadení a šatní 
v Materskej škole, Hrabovská cesta 2, Ružomberok
</t>
  </si>
  <si>
    <t>Mesto Veľký Meder, Komárňanská 207/9, 932 01 Veľký Meder</t>
  </si>
  <si>
    <t xml:space="preserve">príspevok na opravu terás materskej školy </t>
  </si>
  <si>
    <t>Obec Bobrov, Námestie sv. Jakuba 173/3, 029 42 Bobrov</t>
  </si>
  <si>
    <t>príspevok na rekonštrukciu administratívnej budovy v obci</t>
  </si>
  <si>
    <t>Obec Brdárka, Brdárka 35, 049 34 Brdárka</t>
  </si>
  <si>
    <t>príspevok na rekonštrukciu dvoch turistických prístreškov</t>
  </si>
  <si>
    <t>Obec Dolná Seč, Dolná Seč 22, 935 31 Dolná Seč</t>
  </si>
  <si>
    <t>príspevok na rekonštrukciu verejnej budovy v obci</t>
  </si>
  <si>
    <t>Obec Dubové, Dubové 50, 038 23 Dubové</t>
  </si>
  <si>
    <t>príspevok na opravu školskej budovy</t>
  </si>
  <si>
    <t>Obec Hlivištia, Hlivištia 73, 073 01 Hlivištia</t>
  </si>
  <si>
    <t>príspevok na opravu strechy Domu smútku v obci</t>
  </si>
  <si>
    <t>Obec Hontianske Moravce, Hontianska 255/29, 962 71 Hontianske Moravce</t>
  </si>
  <si>
    <t>príspevok na opravu domu smútku v obci</t>
  </si>
  <si>
    <t>Obec Hronský Beňadik, Mýtne Námestie 445/26, 966 53 Hronský Beňadik</t>
  </si>
  <si>
    <t>príspevok na rekonštrukciu obecnej budovy pre potreby výdaja stravy</t>
  </si>
  <si>
    <t>Obec Jablonov nad Turňou, Jablonov nad Turňou 73, 049 43 Jablonov nad Turňou</t>
  </si>
  <si>
    <t>príspevok na opravu budovy knižnice v obci</t>
  </si>
  <si>
    <t>Obec Kochanovce, Kochanovce 207, 066 01 Kochanovce</t>
  </si>
  <si>
    <t>príspevok na rekonštrukciu budovy materskej školy v obci</t>
  </si>
  <si>
    <t>Obec Láb, Hlavná 503/9, 900 67 Láb</t>
  </si>
  <si>
    <t xml:space="preserve">príspevok na rekonštrukciu Domu smútku v obci </t>
  </si>
  <si>
    <t>Obec Lehota pod Vtáčnikom, Námestie SNP 33/1, 972 42 Lehota pod Vtáčnikom</t>
  </si>
  <si>
    <t>príspevok na rekonštrukciu prírodného amfiteátra na Sekaninách</t>
  </si>
  <si>
    <t>Obec Lenartov, Lenartov 37, 086 06 Lenartov</t>
  </si>
  <si>
    <t>príspevok na opravu strechy na budove obecného úradu a kultúrneho domu</t>
  </si>
  <si>
    <t>Obec Liptovská Kokava, Liptovská Kokava 390, 032 44 Liptovská Kokava</t>
  </si>
  <si>
    <t>príspevok na opravu strechy budovy Základnej školy s materskou školou</t>
  </si>
  <si>
    <t>Obec Malé Zlievce, Malé Zlievce 75, 991 22 Malé Zlievce</t>
  </si>
  <si>
    <t xml:space="preserve">príspevok na opravu strechy obecnej budovy </t>
  </si>
  <si>
    <t>Obec Modrovka, Modrovka 35, 916 35 Modrovka</t>
  </si>
  <si>
    <t>príspevok na odstránenie havarijného stavu vykurovania v Materskej škole Modrovka</t>
  </si>
  <si>
    <t>Obec Nižná Hutka, Ortášska 85/8, 040 18 Nižná Hutka</t>
  </si>
  <si>
    <t>Obec Oravský Podzámok, Oravský Podzámok 61, 027 41 Oravský Podzámok</t>
  </si>
  <si>
    <t>príspevok pre ZŠ s MŠ Oravský Podzámok na odstránenie havarijného stavu budovy základnej školy</t>
  </si>
  <si>
    <t>Obec Pača, Hlavná 18, 049 41 Pača</t>
  </si>
  <si>
    <t>príspevok na rekonštrukciu kotolne polyfunkčnej budovy v obci</t>
  </si>
  <si>
    <t>Obec Padarovce, Padarovce 4, 980 23 Padarovce</t>
  </si>
  <si>
    <t>príspevok na odstránenie havarijného stavu budovy kultúrneho domu</t>
  </si>
  <si>
    <t>Obec Ptrukša, Ptrukša 170, 076 77 Ptrukša</t>
  </si>
  <si>
    <t>príspevok na rekonštrukciu strechy javiska amfiteátra</t>
  </si>
  <si>
    <t>Obec Sirník, Hlavná 152/21, 076 03 Sirník</t>
  </si>
  <si>
    <t xml:space="preserve">príspevok na rekonštrukciu multifunkčného ihriska v obci </t>
  </si>
  <si>
    <t>Obec Tuhár, Tuhár 56, 985 12 Tuhár</t>
  </si>
  <si>
    <t>príspevok na odstránenie havarijného stavu kuchyne v kultúrnom dome v obci</t>
  </si>
  <si>
    <t>Obec Veľká Ves nad Ipľom, Veľká Ves nad Ipľom 124, 991 10 Veľká Ves nad Ipľom</t>
  </si>
  <si>
    <t>príspevok na rekonštrukciu vstupu do kultúrneho domu v obci</t>
  </si>
  <si>
    <t>Obec Vysoká nad Kysucou, Vysoká nad Kysucou 215, 023 55 Vysoká nad Kysucou</t>
  </si>
  <si>
    <t>príspevok na rekonštrukciu budovy zdravotného strediska v obci</t>
  </si>
  <si>
    <t>Obec Vysoká pri Morave, Hlavná 196/102, 900 66 Vysoká pri Morave</t>
  </si>
  <si>
    <t>príspevok na rekonštrukciu sociálnych zariadení v materskej škole</t>
  </si>
  <si>
    <t xml:space="preserve">Obec Zemianske Kostoľany, 4. apríla 60/28, 972 43 Zemianske Kostoľany </t>
  </si>
  <si>
    <t>príspevok na opravu strechy Domu kultúry SNP</t>
  </si>
  <si>
    <t>Prešovský samosprávny kraj, Námestie mieru 5043/2, 080 01 Prešov</t>
  </si>
  <si>
    <t xml:space="preserve">príspevok pre Vihorlatskú hvezdáreň v Humennom na revitalizáciu verejných priestorov a na modernizáciu technického vybavenia </t>
  </si>
  <si>
    <t>Pútnické centrum Hora Zvir v Litmanovej, Litmanová 10, 065 31 Litmanová</t>
  </si>
  <si>
    <t>príspevok na prestavbu objektu Pútnický dom</t>
  </si>
  <si>
    <t>príspevok pre Centrum sociálnych služieb ORAVA, Medvedzie 136, 027 44 Tvrdošín na modernizáciu budovy centra</t>
  </si>
  <si>
    <t xml:space="preserve">Rímskokatolícka farnosť Božieho milosrdenstva - Košice KVP </t>
  </si>
  <si>
    <t xml:space="preserve">na rekonštrukcia Svätyne - nová maľba patrocínia </t>
  </si>
  <si>
    <t xml:space="preserve">na realizáciu projektu: "Návšteva kardinála Kurta Kocha na Slovensku" </t>
  </si>
  <si>
    <t>Vlastníci bytov a nebytových priestorov v zastúpení správcu bytového domu ul. Okružná 1860/7, Handlová, SVB a NP "SVB Okružná"</t>
  </si>
  <si>
    <t xml:space="preserve">na opravu bytového domu Okružná 1860/7 v Handlovej po požiari
</t>
  </si>
  <si>
    <t>Mesto Liptovský Hrádok, Hviezdoslavova 170, 033 01 Liptovský Hrádok</t>
  </si>
  <si>
    <t>na realizáciu projektu: „Obnova pomníka padlým v I. a II. svetovej vojne“</t>
  </si>
  <si>
    <t>Gréckokatolícka cirkev, farnosť Klokočov, Klokočov 139, 072 31 Klokočov</t>
  </si>
  <si>
    <t>na rekoštrukciu strechy na chráme v Klokočove</t>
  </si>
  <si>
    <t xml:space="preserve">Obec Hrušov, Hrušov č.5, 049 43 Hrušov </t>
  </si>
  <si>
    <t>na opravu ústredného kúrenia v budove obecného úradu</t>
  </si>
  <si>
    <t>Obec Kaľava, Kaľava 63, 053 42 Kaľava</t>
  </si>
  <si>
    <t>na nákup elektrospotrebičov pre potreby obce</t>
  </si>
  <si>
    <t>Obec Jamník, Jamník 101, 053 22 Jamník</t>
  </si>
  <si>
    <t xml:space="preserve">Obec Gemerská Hôrka, Gemerská Hôrka 151, 049 12 Gemerská Hôrka </t>
  </si>
  <si>
    <t>na opravu miestnej komunikácie v obci</t>
  </si>
  <si>
    <t>Obec Kluknava, Kluknava 177, 053 51 Kluknava</t>
  </si>
  <si>
    <t>na opravu a údržbu komunikácií v obci</t>
  </si>
  <si>
    <t xml:space="preserve">Obec Zázrivá,Stred 409, 027 05 Zázrivá </t>
  </si>
  <si>
    <t>na opravu miestnych komunikácií v obc</t>
  </si>
  <si>
    <t>Rímskokatolícke cirkev, farnosť Podolie, Farská 845, 916 22 Podolie</t>
  </si>
  <si>
    <t xml:space="preserve">na opravu krytiny veže kostola </t>
  </si>
  <si>
    <t>Obec Tisinec, Tisinec 1, 091 01 Tisinec</t>
  </si>
  <si>
    <t>na rekonštrukciu ústredného kúrenia v budove športového futbalového klubu</t>
  </si>
  <si>
    <t>Obec Podtureň,Hlavná 164; 033 01 Podtureň</t>
  </si>
  <si>
    <t xml:space="preserve">na opravu autobusových zastávok v obci </t>
  </si>
  <si>
    <t>Obec Dohňany, Dohňany 68, 020 51 Dohňany</t>
  </si>
  <si>
    <t xml:space="preserve">na opravu elektroinštalácie a vykurovania
v ZŠ s MŠ Dohňany
</t>
  </si>
  <si>
    <t xml:space="preserve">Mesto Spišská Nová Ves, Radničné námestie 1843/7, 052 70 Spišská Nová Ves
(Za Hornádom 15, 052 01 Spišská Nová Ves) </t>
  </si>
  <si>
    <t>pre Správu telovýchovných zariadení, Za Hornádom 898/15, 052 01 Spišská Nová Ves na opravu havarijného stavu športovej haly</t>
  </si>
  <si>
    <t xml:space="preserve">Obec Nevidzany, Nevidzany 106, 951 62 Nevidzany   </t>
  </si>
  <si>
    <t xml:space="preserve">na úpravu verejného priestranstva a na opravu miestnej komunikácie </t>
  </si>
  <si>
    <t xml:space="preserve">BK Inter Bratislava mládež, Trnavská 1373/29, 832 84 Bratislava - mestská časť Nové Mesto </t>
  </si>
  <si>
    <t xml:space="preserve">na podporu talentovanej basketbalovej mládeže </t>
  </si>
  <si>
    <t>Obec Hromoš, Hromoš 114, 065 45 Plavnica</t>
  </si>
  <si>
    <t xml:space="preserve">na opravu budovy obecného vodojemu </t>
  </si>
  <si>
    <t>Obec Skýcov, Školská 294/2, 951 85 Skýcov</t>
  </si>
  <si>
    <t>na rekonštrukciu budovy obecného úradu</t>
  </si>
  <si>
    <t>Obec Nemčice, Hlohovská cesta 376, 955 01 Nemčice</t>
  </si>
  <si>
    <t xml:space="preserve">na prevádzkové výdavky obce </t>
  </si>
  <si>
    <t>Obec Slovenská Ľupča, Námestie SNP 1/13, 976 13 Slovenská Ľupča</t>
  </si>
  <si>
    <t xml:space="preserve">na opravu miestnych komunikácií </t>
  </si>
  <si>
    <t>Obec Lieskovec, Stredisková 154/26, 962 21 Lieskovec</t>
  </si>
  <si>
    <t>na odstránenie havarijného stavu vodovodnej prípojky a vodoinštalácie v dome smútku</t>
  </si>
  <si>
    <t xml:space="preserve">Obec Čečehov, Čečehov 74, 072 11 Čečehov </t>
  </si>
  <si>
    <t xml:space="preserve"> na nákup traktorovej kosačky</t>
  </si>
  <si>
    <t xml:space="preserve">Obec Zemplínske Hradište, Obecná 392/11, 076 01 Zemplínske Hradište </t>
  </si>
  <si>
    <t>na rekonštrukciu budovy športového klubu</t>
  </si>
  <si>
    <t>Obec Kostolné, Kostolné 1, 916 13 Kostolné</t>
  </si>
  <si>
    <t>na vybudovanie vonkajšieho workout ihriska v obci</t>
  </si>
  <si>
    <t>Obec Ochodnica, Ochodnica 121, 023 35 Ochodnica</t>
  </si>
  <si>
    <t>na rekonštrukciu elektroinštalácie v materskej škole</t>
  </si>
  <si>
    <t xml:space="preserve">Obec Beloveža, Beloveža 94, 086 14 Beloveža </t>
  </si>
  <si>
    <t xml:space="preserve">na rekonštrukciu budovy Požiarnej zbrojnice </t>
  </si>
  <si>
    <t>Obec Rumanová,Rumanová 1, 951 37 Rumanová</t>
  </si>
  <si>
    <t>na vypracovanie projektovej dokumentácie na revitalizáciu centra obce</t>
  </si>
  <si>
    <t>Obec Dolná Krupá, Nám.L.van Beethovena 139/1, 919 65 Dolná Krupá</t>
  </si>
  <si>
    <t xml:space="preserve">na rekonštrukciu kabín v areáli Obecného športového klubu v obci </t>
  </si>
  <si>
    <t>na rekonštrukciu sociálnych zariadení v priestoroch Základnej školy v obci</t>
  </si>
  <si>
    <t>Obec Kotmanová, Kotmanová 122, 985 53 Kotmanová</t>
  </si>
  <si>
    <t>na komplexnú rekonštrukciu budovy Klubu mladých v obci</t>
  </si>
  <si>
    <t>Obec Častkovce, Častkovce 399, 916 27 Častkovce</t>
  </si>
  <si>
    <t xml:space="preserve">na nákup meračov rýchlosti </t>
  </si>
  <si>
    <t>Zoznam dotácií, poskytnutých rozpočtovým opatrením ku dňu 31.12.2023; Rozpočtová rezerva predsedu vlády Slovenskej republiky</t>
  </si>
  <si>
    <t>P.č.</t>
  </si>
  <si>
    <t>Prijímateľ</t>
  </si>
  <si>
    <t>Účel použitia</t>
  </si>
  <si>
    <t>Rozhodnutá dotácia v EUR</t>
  </si>
  <si>
    <t>Číslo RO</t>
  </si>
  <si>
    <t>Ministerstvo spravodlivosti SR, Račianska ulica 71, 813 11 Bratislava</t>
  </si>
  <si>
    <t>pre Generálne riaditeľstvo Zboru väzenskej a justičnej stráže na projektovú dokumentáciu na výstavbu kostola Premenenia Pána v ÚVTOS a ÚVV Leopoldov</t>
  </si>
  <si>
    <t>26/2023</t>
  </si>
  <si>
    <t>Ministerstvo zahraničných vecí a európskych záležitostí Slovenskej republiky pre Úrad pre Slovákov žijúcich v zahraničí, Palisády 29/A, 817 80 Bratislava 15</t>
  </si>
  <si>
    <t>na nájom priestorov Slovenskej katolíckej misie, 14 rue de Suréne, 75008 Paris</t>
  </si>
  <si>
    <t>123/2023</t>
  </si>
  <si>
    <t>Prehľad výdavkov štátneho rozpočtu na realizáciu programov za rok 2023</t>
  </si>
  <si>
    <t>Kapitola ŠR</t>
  </si>
  <si>
    <t>Zákonodarná a kontrolná činnosť parlamentu</t>
  </si>
  <si>
    <t>Informačné technológie financované zo ŠR</t>
  </si>
  <si>
    <t>Reprezentácia štátu a obyvateľov SR</t>
  </si>
  <si>
    <t>Fondy EÚ - MIRRI</t>
  </si>
  <si>
    <t>Programy nadnárodnej spolupráce</t>
  </si>
  <si>
    <t>Medzirezortný program Informačná spoločnosť 2014-2020</t>
  </si>
  <si>
    <t>Výkon funkcie ministra investícií, reg. rozvoja a inf. SR</t>
  </si>
  <si>
    <t>Ochrana ústavnosti</t>
  </si>
  <si>
    <t>Jednotný výklad / aplikácia  zákona - program NS SR</t>
  </si>
  <si>
    <t>Presadzovanie zákonnosti - program GP SR</t>
  </si>
  <si>
    <t>Vysielanie civil. expertov do aktivít kríz. manažm. mimo SR</t>
  </si>
  <si>
    <t>Nezávislá kontrolná činnosť</t>
  </si>
  <si>
    <t>Informačná činnosť</t>
  </si>
  <si>
    <t>10 Ministerstvo zahraničných vecí a európ. zálež. SR</t>
  </si>
  <si>
    <t>Rozvojová spolupráca</t>
  </si>
  <si>
    <t>Rozvoj zahraničných vzťahov</t>
  </si>
  <si>
    <t>Príspevky Slovenskej republiky do medzinár. organizácií</t>
  </si>
  <si>
    <t>Štátna politika k Slovákom žijúcim v zahraničí</t>
  </si>
  <si>
    <t>Podpora obrany štátu</t>
  </si>
  <si>
    <t>Hospodárska mobilizácia</t>
  </si>
  <si>
    <t>Rozvoj obrany</t>
  </si>
  <si>
    <t>Obrana</t>
  </si>
  <si>
    <t xml:space="preserve">Realizácia implementácie Medzinár. zdrav. predpisov </t>
  </si>
  <si>
    <t>Civilné núdzové plánovanie v Slovenskej republike</t>
  </si>
  <si>
    <t>Ľudské zdroje</t>
  </si>
  <si>
    <t>Príspevky Slovenskej republiky do medzinárod. organizácií</t>
  </si>
  <si>
    <t>Ochrana kritickej infraštruktúry v Slovenskej republike</t>
  </si>
  <si>
    <t>Efektívna a spoľahlivá štátna správa</t>
  </si>
  <si>
    <t>0E9</t>
  </si>
  <si>
    <t>Operačný program Efektívna verejná správa</t>
  </si>
  <si>
    <t>Väzenstvo</t>
  </si>
  <si>
    <t>Financovanie systému súdnictva</t>
  </si>
  <si>
    <t>Protidrogová politika</t>
  </si>
  <si>
    <t>Výber daní, cla, odvodov a príspevkov</t>
  </si>
  <si>
    <t>Tvorba metodiky, riadenie, kontr., vládny a vnútorný audit</t>
  </si>
  <si>
    <t>Starostlivosť o životné prostredie</t>
  </si>
  <si>
    <t>Národný program rozvoja športu v SR</t>
  </si>
  <si>
    <t>Národný program rozvoja vedy a techniky</t>
  </si>
  <si>
    <t>VŠ vzdelávanie a veda, sociálna podpora študentov VŠ</t>
  </si>
  <si>
    <t>Národný program výchovy, vzdelávania a mládeže</t>
  </si>
  <si>
    <t>Príspevky SR do medzinárodných organizácií</t>
  </si>
  <si>
    <t>Oper. program Integr. infraštruktúra (v gescii MŠVVaŠ SR)</t>
  </si>
  <si>
    <t>0H6</t>
  </si>
  <si>
    <t>Program Slovensko 2021 - 2027 - MŠVVaŠ SR</t>
  </si>
  <si>
    <t>781</t>
  </si>
  <si>
    <t>Prevencia a ochrana zdravia</t>
  </si>
  <si>
    <t>Zdravotná starostlivosť</t>
  </si>
  <si>
    <t>Sociálna inklúzia</t>
  </si>
  <si>
    <t>Tvorba, šírenie, ochrana a prezentácia kultúrnych hodnôt</t>
  </si>
  <si>
    <t>Rozvoj priemyslu a podpora podnikania</t>
  </si>
  <si>
    <t>Oper. program Integr.infraštruktúra (v gescii MŠVVaŠ SR)</t>
  </si>
  <si>
    <t>0HD</t>
  </si>
  <si>
    <t>OP Slovensko časť MH SR</t>
  </si>
  <si>
    <t>Udržateľné lesné hospodárstvo</t>
  </si>
  <si>
    <t>Potravinová bezpeč. zdravie a ochrana zvierat a rastlín</t>
  </si>
  <si>
    <t>Tvorba, regulácia a implementácia politík</t>
  </si>
  <si>
    <t>Stabilizácia poľnohospodárstva a trhov s poľn. Komoditami</t>
  </si>
  <si>
    <t>Rozvoj vidieka SR 2014-2020</t>
  </si>
  <si>
    <t>0H4</t>
  </si>
  <si>
    <t>Strategický plán SPP 2023 - 2027</t>
  </si>
  <si>
    <t>0H5</t>
  </si>
  <si>
    <t>Podpora rozvoja bývania</t>
  </si>
  <si>
    <t>Cestná infraštruktúra</t>
  </si>
  <si>
    <t>Letecká doprava a infraštruktúra</t>
  </si>
  <si>
    <t>Železničná doprava</t>
  </si>
  <si>
    <t>Rozvoj cestovného ruchu</t>
  </si>
  <si>
    <t>Operačný program Integrovaná infraštruktúra</t>
  </si>
  <si>
    <t>0HF</t>
  </si>
  <si>
    <t>Program Slovensko 2021-2027</t>
  </si>
  <si>
    <t>Geodézia, kartografia a kataster</t>
  </si>
  <si>
    <t>Štatistické zisťovania</t>
  </si>
  <si>
    <t>Verejné obstarávanie</t>
  </si>
  <si>
    <t>Výkon štátneho dozoru nad jadrovou bezpečnosťou</t>
  </si>
  <si>
    <t>Podpora  priemyselného vlastníctva</t>
  </si>
  <si>
    <t>Štátna politika v oblasti techn. normalizácie, metrológie</t>
  </si>
  <si>
    <t>Hospodárska súťaž</t>
  </si>
  <si>
    <t>Bezpečnosť informácií</t>
  </si>
  <si>
    <t>Štátne hmotné rezervy</t>
  </si>
  <si>
    <t>Ochrana základných práv a slobôd</t>
  </si>
  <si>
    <t>Dlhová služba</t>
  </si>
  <si>
    <t>Ochrana osobných údajov</t>
  </si>
  <si>
    <t>Ochrana oznamovateľov protispoločenskej činnosti</t>
  </si>
  <si>
    <t>NEA</t>
  </si>
  <si>
    <t>Programovo nealokované</t>
  </si>
  <si>
    <t>Výskum a vývoj v prírodných, techn., lek. a spoloč. vedách</t>
  </si>
  <si>
    <t>Organizácia súdnictva a postavenie sudcov.</t>
  </si>
  <si>
    <t>Jednotný výklad a aplikácia zákonov v správ. súdnictve</t>
  </si>
  <si>
    <t>Rozpočet 2023</t>
  </si>
  <si>
    <t>Prehľad vzťahu jednotlivých kapitol ŠR k štátnemu rozpočtu za rok 2023</t>
  </si>
  <si>
    <t>Výdavky</t>
  </si>
  <si>
    <t>Vývoj príjmov a výdavkov štátneho rozpočtu v rokoch 2022 a 2023</t>
  </si>
  <si>
    <t>Index 2023 / 2022</t>
  </si>
  <si>
    <t>Zmena 2023 - 2022</t>
  </si>
  <si>
    <t>2022</t>
  </si>
  <si>
    <t>2023</t>
  </si>
  <si>
    <t xml:space="preserve">                      - podiel na vybraných finančných prostriedkoch</t>
  </si>
  <si>
    <t>Záväzné limity dotácií zo ŠR obciam za rok 2023</t>
  </si>
  <si>
    <t>Dotácia na prenesený výkon pôsobnosti štátnej správy na obce</t>
  </si>
  <si>
    <t xml:space="preserve">     d/ starostlivosť o životné prostredie</t>
  </si>
  <si>
    <t xml:space="preserve">     e/ voľby podľa zákona č. 180/2014 Z. z. o podmienkach výkonu </t>
  </si>
  <si>
    <t>Ministerstvo dopravy SR spolu:</t>
  </si>
  <si>
    <t xml:space="preserve">                                       Záväzné limity dotácií zo ŠR vyšším územným celkom za rok 2023</t>
  </si>
  <si>
    <t>Dotácia na prenes.výkon pôsob.št.správy na VÚC</t>
  </si>
  <si>
    <t>Prehľad o plnení limitu
počtu zamestnancov, miezd, platov, služobných príjmov a ostatných osobných vyrovnaní
v kapitolách ŠR
za rok 2023</t>
  </si>
  <si>
    <t>Schválený limit
2023</t>
  </si>
  <si>
    <t>Upravený limit
2023</t>
  </si>
  <si>
    <t>Skutočnosť
2023</t>
  </si>
  <si>
    <t>administratívne kapacity osobitne sledované</t>
  </si>
  <si>
    <t xml:space="preserve"> v kapitolách ŠR za rok 2023</t>
  </si>
  <si>
    <t>Systemizácia príslušníkov finančnej správy za rok 2023</t>
  </si>
  <si>
    <t>Systemizácia príslušníkov Hasičského a záchranného zboru a príslušníkov Horskej záchrannej služby v štátnej službe za rok 2023</t>
  </si>
  <si>
    <t>Systemizácia policajtov v štátnej službe za rok 2023</t>
  </si>
  <si>
    <t>Systemizácia profesionálnych vojakov v štátnej službe na rok 2023</t>
  </si>
  <si>
    <t>Výdavky štátnych príspevkových organizácií podľa kategórií a kapitol ŠR za rok 2023:</t>
  </si>
  <si>
    <t>Výdavky štátnych príspevkových organizácií podľa  funkčnej klasifikácie za rok 2023</t>
  </si>
  <si>
    <t>Finančné operácie štátnych príspevkových organizácií za rok 2023</t>
  </si>
  <si>
    <t>Nedaňové príjmy štátneho rozpočtu, granty a transfery za rok 2023</t>
  </si>
  <si>
    <t>Príjmy kapitol ŠR za rok 2023 – záväzné ukazovatele</t>
  </si>
  <si>
    <t>Nedaňové príjmy štátneho rozpočtu podľa kapitol ŠR za rok 2023</t>
  </si>
  <si>
    <t>Výdavky štátneho rozpočtu podľa kategórií a kapitol ŠR za rok 2023</t>
  </si>
  <si>
    <t>Výdavky štátneho rozpočtu podľa kapitol ŠR a zdrojov v roku 2023</t>
  </si>
  <si>
    <t>Výdavky štátneho rozpočtu na vedu a techniku podľa kapitol ŠR za rok 2023</t>
  </si>
  <si>
    <t>Výdavky štátneho rozpočtu na vedu a techniku podľa funkčnej klasifikácie za rok 2023</t>
  </si>
  <si>
    <t>Čerpanie rezervy predsedu vlády SR za rok 2023</t>
  </si>
  <si>
    <t>Prehľad výdavkov štátneho rozpočtu na realizáciu programov za rok 2023</t>
  </si>
  <si>
    <t>Vývoj príjmov a výdavkov štátneho rozpočtu v rokoch 2023 a 2022</t>
  </si>
  <si>
    <t>Záväzné limity dotácií zo ŠR vyšším územným celkom za rok 2023</t>
  </si>
  <si>
    <t>Prehľad o plnení limitu počtu zamestnancov, miezd, platov, služobných príjmov a ostatných osobných vyrovnaní v kapitolách ŠR za rok 2023</t>
  </si>
  <si>
    <t>Prehľad o čerpaní miezd, platov, služobných príjmov a ostatných osobných vyrovnaní v kapitolách ŠR za rok 2023</t>
  </si>
  <si>
    <t>Systemizácia colníkov v štátnej službe za rok 2023</t>
  </si>
  <si>
    <t>Systemizácia príslušníkov Hasičského záchranného zboru a príslušníkov Horskej záchrannej služby v štátnej službe za rok 2023</t>
  </si>
  <si>
    <t>Systemizácia policajtov v štátnej službe za rok 2023</t>
  </si>
  <si>
    <t>Systemizácia profesionálnych vojakov v štátnej službe za rok 2023</t>
  </si>
  <si>
    <t>Príjmy štátnych príspevkových organizácií podľa kategórií a kapitol ŠR za rok 2023</t>
  </si>
  <si>
    <t>Výdavky štátnych príspevkových organizácií podľa kategórií a kapitol ŠR za rok 2023</t>
  </si>
  <si>
    <t>Výdavky štátnych príspevkových organizácií podľa funkčnej klasifikácie za rok 2023</t>
  </si>
  <si>
    <t>Zoznam príloh Návrhu štátneho zaverečného účtu Slovenskej republiky za rok 2023</t>
  </si>
  <si>
    <r>
      <t xml:space="preserve">Počet zamestnancov
</t>
    </r>
    <r>
      <rPr>
        <sz val="9"/>
        <rFont val="Times New Roman"/>
        <family val="1"/>
        <charset val="238"/>
      </rPr>
      <t>(osoby)</t>
    </r>
  </si>
  <si>
    <r>
      <t xml:space="preserve">kategória 610
</t>
    </r>
    <r>
      <rPr>
        <sz val="9"/>
        <rFont val="Times New Roman"/>
        <family val="1"/>
        <charset val="238"/>
      </rPr>
      <t>(v tis. eur)</t>
    </r>
  </si>
  <si>
    <r>
      <t>z toho:</t>
    </r>
    <r>
      <rPr>
        <sz val="9"/>
        <rFont val="Times New Roman"/>
        <family val="1"/>
        <charset val="238"/>
      </rPr>
      <t xml:space="preserve">                                                                           </t>
    </r>
    <r>
      <rPr>
        <b/>
        <sz val="9"/>
        <rFont val="Times New Roman"/>
        <family val="1"/>
        <charset val="238"/>
      </rPr>
      <t>aparát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</si>
</sst>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_-;\-* #,##0.00_-;_-* &quot;-&quot;??_-;_-@_-"/>
    <numFmt numFmtId="164" formatCode="#,##0.0"/>
    <numFmt numFmtId="165" formatCode="0.0%"/>
    <numFmt numFmtId="166" formatCode="0.0"/>
    <numFmt numFmtId="167" formatCode="#,##0_ ;\-#,##0\ "/>
    <numFmt numFmtId="168" formatCode="#,##0.0_ ;\-#,##0.0\ "/>
    <numFmt numFmtId="169" formatCode="mm\/dd\/yy_)"/>
    <numFmt numFmtId="170" formatCode="0.0_)"/>
    <numFmt numFmtId="171" formatCode="d/m;@"/>
    <numFmt numFmtId="172" formatCode="_-* #,##0_-;\-* #,##0_-;_-* &quot;-&quot;??_-;_-@_-"/>
  </numFmts>
  <fonts count="80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sz val="10"/>
      <color indexed="8"/>
      <name val="Arial"/>
      <family val="2"/>
    </font>
    <font>
      <b/>
      <sz val="10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 CE"/>
      <family val="2"/>
    </font>
    <font>
      <b/>
      <u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 CE"/>
      <family val="2"/>
      <charset val="238"/>
    </font>
    <font>
      <sz val="8"/>
      <name val="Arial"/>
      <family val="2"/>
      <charset val="238"/>
    </font>
    <font>
      <b/>
      <sz val="10"/>
      <color indexed="8"/>
      <name val="Arial"/>
      <family val="2"/>
    </font>
    <font>
      <sz val="12"/>
      <name val="Arial"/>
      <family val="2"/>
      <charset val="238"/>
    </font>
    <font>
      <b/>
      <sz val="8"/>
      <name val="Arial"/>
      <family val="2"/>
      <charset val="238"/>
    </font>
    <font>
      <b/>
      <sz val="16"/>
      <color indexed="23"/>
      <name val="Arial"/>
      <family val="2"/>
      <charset val="238"/>
    </font>
    <font>
      <sz val="8"/>
      <name val="Arial"/>
      <family val="2"/>
    </font>
    <font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name val="Arial Narrow"/>
      <family val="2"/>
      <charset val="238"/>
    </font>
    <font>
      <sz val="10"/>
      <color rgb="FFFF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1"/>
      <color rgb="FFFF0000"/>
      <name val="Arial Narrow"/>
      <family val="2"/>
      <charset val="238"/>
    </font>
    <font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12"/>
      <name val="Arial CE"/>
      <charset val="238"/>
    </font>
    <font>
      <i/>
      <sz val="10"/>
      <name val="Times New Roman"/>
      <family val="1"/>
      <charset val="238"/>
    </font>
    <font>
      <sz val="10"/>
      <name val="Arial CE"/>
      <family val="2"/>
    </font>
    <font>
      <sz val="10"/>
      <color theme="1"/>
      <name val="Calibri"/>
      <family val="2"/>
      <charset val="238"/>
      <scheme val="minor"/>
    </font>
    <font>
      <sz val="19"/>
      <color indexed="48"/>
      <name val="Arial"/>
      <family val="2"/>
      <charset val="238"/>
    </font>
    <font>
      <b/>
      <sz val="9"/>
      <name val="Arial"/>
      <family val="2"/>
      <charset val="238"/>
    </font>
    <font>
      <sz val="11"/>
      <color rgb="FFFF0000"/>
      <name val="Arial"/>
      <family val="2"/>
      <charset val="238"/>
    </font>
    <font>
      <sz val="14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9"/>
      <color rgb="FF333333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name val="Arial CE"/>
      <charset val="238"/>
    </font>
    <font>
      <b/>
      <sz val="9"/>
      <name val="Arial CE"/>
      <charset val="238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9"/>
      <color rgb="FF1F497D"/>
      <name val="Calibri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333333"/>
      <name val="Arial"/>
      <family val="2"/>
      <charset val="238"/>
    </font>
    <font>
      <b/>
      <sz val="8"/>
      <color rgb="FF333333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name val="Arial CE"/>
      <charset val="238"/>
    </font>
    <font>
      <b/>
      <sz val="8"/>
      <color theme="1"/>
      <name val="Arial"/>
      <family val="2"/>
      <charset val="238"/>
    </font>
    <font>
      <b/>
      <sz val="8"/>
      <name val="Arial CE"/>
      <family val="2"/>
      <charset val="238"/>
    </font>
    <font>
      <b/>
      <sz val="9"/>
      <color indexed="57"/>
      <name val="Arial"/>
      <family val="2"/>
      <charset val="238"/>
    </font>
    <font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10"/>
      <color rgb="FF000000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FF0000"/>
      <name val="Arial"/>
      <family val="2"/>
      <charset val="238"/>
    </font>
    <font>
      <b/>
      <sz val="9"/>
      <name val="Times New Roman"/>
      <family val="1"/>
      <charset val="238"/>
    </font>
    <font>
      <sz val="9"/>
      <color rgb="FFFF0000"/>
      <name val="Times New Roman"/>
      <family val="1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4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</patternFill>
    </fill>
    <fill>
      <patternFill patternType="solid">
        <fgColor theme="0"/>
        <bgColor indexed="64"/>
      </patternFill>
    </fill>
    <fill>
      <patternFill patternType="solid">
        <fgColor indexed="15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double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thin">
        <color theme="0" tint="-0.499984740745262"/>
      </bottom>
      <diagonal/>
    </border>
    <border>
      <left/>
      <right style="medium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theme="0" tint="-0.499984740745262"/>
      </right>
      <top/>
      <bottom style="thin">
        <color indexed="64"/>
      </bottom>
      <diagonal/>
    </border>
    <border>
      <left style="medium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0" tint="-0.499984740745262"/>
      </right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 style="thin">
        <color indexed="64"/>
      </right>
      <top/>
      <bottom/>
      <diagonal/>
    </border>
    <border>
      <left style="thin">
        <color indexed="64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indexed="64"/>
      </right>
      <top style="medium">
        <color indexed="64"/>
      </top>
      <bottom style="medium">
        <color theme="0" tint="-0.499984740745262"/>
      </bottom>
      <diagonal/>
    </border>
    <border>
      <left style="thin">
        <color indexed="64"/>
      </left>
      <right style="medium">
        <color theme="0" tint="-0.499984740745262"/>
      </right>
      <top style="medium">
        <color indexed="64"/>
      </top>
      <bottom style="medium">
        <color theme="0" tint="-0.499984740745262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0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 applyNumberFormat="0"/>
    <xf numFmtId="0" fontId="23" fillId="0" borderId="0" applyNumberFormat="0"/>
    <xf numFmtId="0" fontId="13" fillId="0" borderId="0"/>
    <xf numFmtId="0" fontId="24" fillId="0" borderId="0"/>
    <xf numFmtId="0" fontId="13" fillId="0" borderId="0"/>
    <xf numFmtId="0" fontId="28" fillId="0" borderId="0"/>
    <xf numFmtId="4" fontId="6" fillId="7" borderId="19" applyNumberFormat="0" applyProtection="0">
      <alignment horizontal="left" vertical="center" indent="1"/>
    </xf>
    <xf numFmtId="0" fontId="13" fillId="0" borderId="0"/>
    <xf numFmtId="0" fontId="13" fillId="0" borderId="0"/>
    <xf numFmtId="0" fontId="6" fillId="4" borderId="4" applyNumberFormat="0" applyProtection="0">
      <alignment horizontal="left" vertical="top" indent="1"/>
    </xf>
    <xf numFmtId="4" fontId="25" fillId="4" borderId="0" applyNumberFormat="0" applyProtection="0">
      <alignment horizontal="left" vertical="center" indent="1"/>
    </xf>
    <xf numFmtId="0" fontId="13" fillId="5" borderId="4" applyNumberFormat="0" applyProtection="0">
      <alignment horizontal="left" vertical="center" indent="1"/>
    </xf>
    <xf numFmtId="0" fontId="13" fillId="4" borderId="4" applyNumberFormat="0" applyProtection="0">
      <alignment horizontal="left" vertical="center" indent="1"/>
    </xf>
    <xf numFmtId="0" fontId="29" fillId="2" borderId="20" applyNumberFormat="0" applyProtection="0">
      <alignment horizontal="left" vertical="center" indent="1"/>
    </xf>
    <xf numFmtId="0" fontId="13" fillId="0" borderId="0"/>
    <xf numFmtId="4" fontId="25" fillId="4" borderId="0" applyNumberFormat="0" applyProtection="0">
      <alignment horizontal="left" vertical="center" indent="1"/>
    </xf>
    <xf numFmtId="0" fontId="6" fillId="4" borderId="4" applyNumberFormat="0" applyProtection="0">
      <alignment horizontal="left" vertical="top" indent="1"/>
    </xf>
    <xf numFmtId="4" fontId="6" fillId="8" borderId="4" applyNumberFormat="0" applyProtection="0">
      <alignment horizontal="left" vertical="center" indent="1"/>
    </xf>
    <xf numFmtId="4" fontId="25" fillId="7" borderId="4" applyNumberFormat="0" applyProtection="0">
      <alignment horizontal="left" vertical="center" indent="1"/>
    </xf>
    <xf numFmtId="4" fontId="6" fillId="2" borderId="4" applyNumberFormat="0" applyProtection="0">
      <alignment horizontal="right" vertical="center"/>
    </xf>
    <xf numFmtId="0" fontId="13" fillId="0" borderId="0"/>
    <xf numFmtId="4" fontId="6" fillId="2" borderId="4" applyNumberFormat="0" applyProtection="0">
      <alignment horizontal="right" vertical="center"/>
    </xf>
    <xf numFmtId="0" fontId="13" fillId="0" borderId="0"/>
    <xf numFmtId="0" fontId="26" fillId="0" borderId="0"/>
    <xf numFmtId="0" fontId="5" fillId="0" borderId="0"/>
    <xf numFmtId="0" fontId="13" fillId="0" borderId="0"/>
    <xf numFmtId="0" fontId="45" fillId="0" borderId="0"/>
    <xf numFmtId="0" fontId="13" fillId="0" borderId="0"/>
    <xf numFmtId="0" fontId="45" fillId="0" borderId="0"/>
    <xf numFmtId="0" fontId="45" fillId="0" borderId="0"/>
    <xf numFmtId="0" fontId="45" fillId="0" borderId="0"/>
    <xf numFmtId="0" fontId="13" fillId="0" borderId="0"/>
    <xf numFmtId="0" fontId="13" fillId="0" borderId="0"/>
    <xf numFmtId="4" fontId="49" fillId="10" borderId="0" applyNumberFormat="0" applyProtection="0">
      <alignment horizontal="left" vertical="center" indent="1"/>
    </xf>
    <xf numFmtId="4" fontId="25" fillId="6" borderId="4" applyNumberFormat="0" applyProtection="0">
      <alignment vertical="center"/>
    </xf>
  </cellStyleXfs>
  <cellXfs count="746">
    <xf numFmtId="0" fontId="0" fillId="0" borderId="0" xfId="0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Continuous"/>
    </xf>
    <xf numFmtId="0" fontId="4" fillId="0" borderId="0" xfId="1" applyFont="1"/>
    <xf numFmtId="0" fontId="8" fillId="0" borderId="0" xfId="2" applyAlignment="1">
      <alignment horizontal="justify" vertical="center" wrapText="1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horizontal="justify" vertical="center" wrapText="1"/>
    </xf>
    <xf numFmtId="0" fontId="10" fillId="0" borderId="0" xfId="0" applyFont="1" applyAlignment="1">
      <alignment horizontal="justify" vertical="center" wrapText="1"/>
    </xf>
    <xf numFmtId="0" fontId="13" fillId="0" borderId="0" xfId="1" applyFont="1"/>
    <xf numFmtId="0" fontId="13" fillId="0" borderId="0" xfId="1" applyFont="1" applyAlignment="1">
      <alignment horizontal="right"/>
    </xf>
    <xf numFmtId="3" fontId="13" fillId="0" borderId="0" xfId="1" applyNumberFormat="1" applyFont="1"/>
    <xf numFmtId="49" fontId="13" fillId="0" borderId="0" xfId="1" applyNumberFormat="1" applyFont="1"/>
    <xf numFmtId="0" fontId="13" fillId="0" borderId="0" xfId="4" applyFont="1"/>
    <xf numFmtId="0" fontId="4" fillId="0" borderId="0" xfId="4" applyFont="1" applyAlignment="1">
      <alignment horizontal="centerContinuous"/>
    </xf>
    <xf numFmtId="3" fontId="13" fillId="0" borderId="0" xfId="4" applyNumberFormat="1" applyFont="1"/>
    <xf numFmtId="49" fontId="13" fillId="0" borderId="0" xfId="4" applyNumberFormat="1" applyFont="1"/>
    <xf numFmtId="16" fontId="13" fillId="0" borderId="0" xfId="4" applyNumberFormat="1" applyFont="1"/>
    <xf numFmtId="0" fontId="13" fillId="0" borderId="0" xfId="5" applyFont="1"/>
    <xf numFmtId="0" fontId="13" fillId="0" borderId="0" xfId="5" applyFont="1" applyAlignment="1">
      <alignment horizontal="right"/>
    </xf>
    <xf numFmtId="0" fontId="4" fillId="0" borderId="0" xfId="5" applyFont="1" applyAlignment="1">
      <alignment horizontal="centerContinuous"/>
    </xf>
    <xf numFmtId="0" fontId="13" fillId="0" borderId="0" xfId="0" applyFont="1"/>
    <xf numFmtId="0" fontId="13" fillId="0" borderId="0" xfId="0" applyNumberFormat="1" applyFont="1"/>
    <xf numFmtId="0" fontId="15" fillId="0" borderId="0" xfId="0" applyNumberFormat="1" applyFont="1" applyAlignment="1">
      <alignment horizontal="right"/>
    </xf>
    <xf numFmtId="0" fontId="13" fillId="0" borderId="0" xfId="0" applyNumberFormat="1" applyFont="1" applyAlignment="1">
      <alignment horizontal="right"/>
    </xf>
    <xf numFmtId="0" fontId="13" fillId="0" borderId="0" xfId="0" applyNumberFormat="1" applyFont="1" applyAlignment="1">
      <alignment horizontal="left"/>
    </xf>
    <xf numFmtId="0" fontId="17" fillId="0" borderId="0" xfId="0" applyNumberFormat="1" applyFont="1"/>
    <xf numFmtId="0" fontId="13" fillId="0" borderId="0" xfId="0" applyFont="1" applyBorder="1"/>
    <xf numFmtId="3" fontId="13" fillId="0" borderId="0" xfId="0" applyNumberFormat="1" applyFont="1"/>
    <xf numFmtId="0" fontId="16" fillId="0" borderId="0" xfId="0" applyFont="1" applyFill="1"/>
    <xf numFmtId="0" fontId="0" fillId="0" borderId="0" xfId="0" applyFill="1"/>
    <xf numFmtId="0" fontId="13" fillId="0" borderId="0" xfId="7" applyFont="1"/>
    <xf numFmtId="3" fontId="13" fillId="0" borderId="0" xfId="7" applyNumberFormat="1" applyFont="1"/>
    <xf numFmtId="0" fontId="13" fillId="0" borderId="0" xfId="7"/>
    <xf numFmtId="49" fontId="13" fillId="0" borderId="0" xfId="8" applyNumberFormat="1" applyFont="1"/>
    <xf numFmtId="0" fontId="13" fillId="0" borderId="0" xfId="8" applyFont="1"/>
    <xf numFmtId="49" fontId="13" fillId="0" borderId="0" xfId="7" applyNumberFormat="1" applyFont="1"/>
    <xf numFmtId="0" fontId="13" fillId="0" borderId="0" xfId="7" applyFont="1" applyProtection="1"/>
    <xf numFmtId="0" fontId="18" fillId="0" borderId="0" xfId="7" applyFont="1" applyBorder="1" applyProtection="1"/>
    <xf numFmtId="0" fontId="11" fillId="3" borderId="0" xfId="0" applyFont="1" applyFill="1"/>
    <xf numFmtId="0" fontId="20" fillId="3" borderId="0" xfId="7" applyFont="1" applyFill="1"/>
    <xf numFmtId="3" fontId="0" fillId="0" borderId="0" xfId="0" applyNumberFormat="1"/>
    <xf numFmtId="0" fontId="13" fillId="0" borderId="0" xfId="10" applyFont="1"/>
    <xf numFmtId="3" fontId="13" fillId="0" borderId="0" xfId="10" applyNumberFormat="1" applyFont="1"/>
    <xf numFmtId="0" fontId="8" fillId="3" borderId="0" xfId="2" applyFill="1"/>
    <xf numFmtId="0" fontId="13" fillId="0" borderId="0" xfId="11" applyFont="1"/>
    <xf numFmtId="0" fontId="13" fillId="0" borderId="0" xfId="11" applyFont="1" applyBorder="1" applyAlignment="1">
      <alignment vertical="top"/>
    </xf>
    <xf numFmtId="0" fontId="13" fillId="0" borderId="0" xfId="11" applyFont="1" applyAlignment="1">
      <alignment vertical="top" wrapText="1"/>
    </xf>
    <xf numFmtId="0" fontId="21" fillId="0" borderId="0" xfId="11" applyFont="1"/>
    <xf numFmtId="0" fontId="21" fillId="0" borderId="0" xfId="11" applyFont="1" applyAlignment="1">
      <alignment vertical="center"/>
    </xf>
    <xf numFmtId="0" fontId="22" fillId="0" borderId="0" xfId="11" applyFont="1"/>
    <xf numFmtId="0" fontId="13" fillId="0" borderId="0" xfId="11" applyNumberFormat="1" applyFont="1" applyBorder="1" applyAlignment="1">
      <alignment vertical="top"/>
    </xf>
    <xf numFmtId="0" fontId="13" fillId="0" borderId="0" xfId="12" applyFont="1"/>
    <xf numFmtId="170" fontId="13" fillId="0" borderId="0" xfId="12" applyNumberFormat="1" applyFont="1" applyBorder="1" applyProtection="1"/>
    <xf numFmtId="0" fontId="4" fillId="0" borderId="0" xfId="12" applyFont="1"/>
    <xf numFmtId="49" fontId="13" fillId="0" borderId="0" xfId="13" applyNumberFormat="1" applyFont="1"/>
    <xf numFmtId="0" fontId="13" fillId="0" borderId="0" xfId="13" applyFont="1"/>
    <xf numFmtId="16" fontId="13" fillId="0" borderId="0" xfId="12" applyNumberFormat="1" applyFont="1"/>
    <xf numFmtId="17" fontId="13" fillId="0" borderId="0" xfId="13" applyNumberFormat="1" applyFont="1"/>
    <xf numFmtId="16" fontId="13" fillId="0" borderId="0" xfId="13" applyNumberFormat="1" applyFont="1"/>
    <xf numFmtId="0" fontId="20" fillId="3" borderId="0" xfId="12" applyFont="1" applyFill="1"/>
    <xf numFmtId="0" fontId="13" fillId="0" borderId="0" xfId="14"/>
    <xf numFmtId="14" fontId="4" fillId="0" borderId="0" xfId="15" applyNumberFormat="1" applyFont="1" applyFill="1" applyAlignment="1">
      <alignment horizontal="center"/>
    </xf>
    <xf numFmtId="166" fontId="4" fillId="0" borderId="0" xfId="15" applyNumberFormat="1" applyFont="1" applyFill="1" applyAlignment="1">
      <alignment horizontal="center"/>
    </xf>
    <xf numFmtId="3" fontId="4" fillId="0" borderId="0" xfId="15" applyNumberFormat="1" applyFont="1" applyFill="1"/>
    <xf numFmtId="166" fontId="4" fillId="0" borderId="0" xfId="15" applyNumberFormat="1" applyFont="1" applyFill="1"/>
    <xf numFmtId="0" fontId="13" fillId="0" borderId="0" xfId="14" applyFont="1" applyFill="1"/>
    <xf numFmtId="166" fontId="13" fillId="0" borderId="0" xfId="14" applyNumberFormat="1" applyFont="1" applyFill="1"/>
    <xf numFmtId="0" fontId="13" fillId="0" borderId="0" xfId="14" applyFont="1" applyFill="1" applyBorder="1"/>
    <xf numFmtId="0" fontId="4" fillId="0" borderId="0" xfId="15" applyFont="1" applyFill="1" applyBorder="1"/>
    <xf numFmtId="0" fontId="4" fillId="0" borderId="0" xfId="15" applyFont="1" applyFill="1"/>
    <xf numFmtId="3" fontId="4" fillId="0" borderId="0" xfId="15" applyNumberFormat="1" applyFont="1" applyFill="1" applyBorder="1"/>
    <xf numFmtId="166" fontId="4" fillId="0" borderId="0" xfId="15" applyNumberFormat="1" applyFont="1" applyFill="1" applyBorder="1"/>
    <xf numFmtId="0" fontId="13" fillId="0" borderId="0" xfId="15" applyFont="1" applyFill="1" applyBorder="1"/>
    <xf numFmtId="166" fontId="13" fillId="0" borderId="0" xfId="14" applyNumberFormat="1"/>
    <xf numFmtId="0" fontId="4" fillId="0" borderId="0" xfId="15" applyFont="1" applyFill="1" applyAlignment="1">
      <alignment horizontal="centerContinuous"/>
    </xf>
    <xf numFmtId="164" fontId="4" fillId="0" borderId="0" xfId="15" applyNumberFormat="1" applyFont="1" applyFill="1"/>
    <xf numFmtId="14" fontId="4" fillId="0" borderId="0" xfId="15" applyNumberFormat="1" applyFont="1" applyFill="1" applyAlignment="1">
      <alignment horizontal="centerContinuous"/>
    </xf>
    <xf numFmtId="166" fontId="13" fillId="0" borderId="0" xfId="17" applyNumberFormat="1" applyFont="1" applyFill="1"/>
    <xf numFmtId="0" fontId="13" fillId="0" borderId="0" xfId="17" applyFont="1" applyFill="1"/>
    <xf numFmtId="164" fontId="4" fillId="0" borderId="0" xfId="15" applyNumberFormat="1" applyFont="1" applyFill="1" applyBorder="1"/>
    <xf numFmtId="3" fontId="13" fillId="0" borderId="0" xfId="15" applyNumberFormat="1" applyFont="1" applyFill="1" applyBorder="1"/>
    <xf numFmtId="3" fontId="13" fillId="0" borderId="0" xfId="17" applyNumberFormat="1" applyFont="1" applyFill="1"/>
    <xf numFmtId="164" fontId="13" fillId="0" borderId="0" xfId="17" applyNumberFormat="1" applyFont="1" applyFill="1"/>
    <xf numFmtId="0" fontId="24" fillId="0" borderId="0" xfId="18" applyFont="1" applyFill="1"/>
    <xf numFmtId="0" fontId="24" fillId="0" borderId="0" xfId="18" applyFill="1"/>
    <xf numFmtId="0" fontId="13" fillId="0" borderId="0" xfId="19" applyFont="1" applyFill="1"/>
    <xf numFmtId="165" fontId="13" fillId="0" borderId="0" xfId="19" applyNumberFormat="1" applyFont="1" applyFill="1" applyAlignment="1">
      <alignment horizontal="right"/>
    </xf>
    <xf numFmtId="0" fontId="13" fillId="0" borderId="0" xfId="19" applyFont="1" applyFill="1" applyBorder="1" applyAlignment="1">
      <alignment horizontal="center"/>
    </xf>
    <xf numFmtId="0" fontId="14" fillId="0" borderId="0" xfId="19" applyFont="1" applyFill="1" applyBorder="1" applyAlignment="1">
      <alignment horizontal="center"/>
    </xf>
    <xf numFmtId="0" fontId="13" fillId="0" borderId="0" xfId="19" applyFont="1" applyAlignment="1">
      <alignment horizontal="center"/>
    </xf>
    <xf numFmtId="0" fontId="13" fillId="0" borderId="0" xfId="19" applyFont="1"/>
    <xf numFmtId="0" fontId="14" fillId="0" borderId="0" xfId="19" applyFont="1" applyFill="1" applyProtection="1">
      <protection locked="0"/>
    </xf>
    <xf numFmtId="0" fontId="14" fillId="0" borderId="0" xfId="19" applyFont="1" applyFill="1" applyAlignment="1" applyProtection="1">
      <alignment horizontal="left"/>
      <protection locked="0"/>
    </xf>
    <xf numFmtId="165" fontId="13" fillId="0" borderId="0" xfId="19" applyNumberFormat="1" applyFont="1" applyFill="1"/>
    <xf numFmtId="49" fontId="13" fillId="0" borderId="0" xfId="19" applyNumberFormat="1" applyFont="1" applyFill="1"/>
    <xf numFmtId="0" fontId="26" fillId="0" borderId="0" xfId="7" applyFont="1" applyFill="1"/>
    <xf numFmtId="0" fontId="13" fillId="0" borderId="0" xfId="7" applyFill="1"/>
    <xf numFmtId="165" fontId="13" fillId="0" borderId="0" xfId="7" applyNumberFormat="1" applyFill="1"/>
    <xf numFmtId="0" fontId="13" fillId="0" borderId="0" xfId="7" applyFill="1" applyBorder="1" applyAlignment="1">
      <alignment horizontal="left"/>
    </xf>
    <xf numFmtId="0" fontId="13" fillId="0" borderId="0" xfId="7" applyFont="1" applyFill="1" applyAlignment="1">
      <alignment horizontal="right"/>
    </xf>
    <xf numFmtId="0" fontId="26" fillId="0" borderId="0" xfId="7" applyFont="1" applyFill="1" applyAlignment="1">
      <alignment horizontal="right"/>
    </xf>
    <xf numFmtId="0" fontId="13" fillId="0" borderId="0" xfId="7" applyBorder="1"/>
    <xf numFmtId="164" fontId="13" fillId="0" borderId="0" xfId="7" applyNumberFormat="1" applyFont="1" applyFill="1" applyBorder="1" applyAlignment="1">
      <alignment horizontal="right" vertical="center"/>
    </xf>
    <xf numFmtId="0" fontId="13" fillId="0" borderId="0" xfId="7" applyFont="1" applyFill="1" applyProtection="1">
      <protection locked="0"/>
    </xf>
    <xf numFmtId="49" fontId="13" fillId="0" borderId="0" xfId="7" quotePrefix="1" applyNumberFormat="1" applyFont="1" applyFill="1" applyAlignment="1" applyProtection="1">
      <alignment horizontal="left"/>
      <protection locked="0"/>
    </xf>
    <xf numFmtId="0" fontId="13" fillId="0" borderId="0" xfId="7" applyFont="1" applyFill="1"/>
    <xf numFmtId="0" fontId="0" fillId="0" borderId="0" xfId="0" applyFill="1" applyAlignment="1">
      <alignment horizontal="left"/>
    </xf>
    <xf numFmtId="0" fontId="13" fillId="0" borderId="0" xfId="22" applyFont="1"/>
    <xf numFmtId="3" fontId="13" fillId="0" borderId="0" xfId="22" applyNumberFormat="1" applyFont="1"/>
    <xf numFmtId="0" fontId="13" fillId="0" borderId="0" xfId="22" applyFont="1" applyAlignment="1">
      <alignment horizontal="center" vertical="center"/>
    </xf>
    <xf numFmtId="165" fontId="14" fillId="0" borderId="0" xfId="22" applyNumberFormat="1" applyFont="1"/>
    <xf numFmtId="0" fontId="13" fillId="0" borderId="0" xfId="22" applyFont="1" applyBorder="1"/>
    <xf numFmtId="0" fontId="13" fillId="0" borderId="0" xfId="22" applyFont="1" applyFill="1" applyBorder="1"/>
    <xf numFmtId="3" fontId="14" fillId="0" borderId="0" xfId="22" applyNumberFormat="1" applyFont="1" applyFill="1" applyBorder="1"/>
    <xf numFmtId="0" fontId="14" fillId="0" borderId="0" xfId="22" applyFont="1" applyFill="1" applyBorder="1"/>
    <xf numFmtId="3" fontId="13" fillId="0" borderId="0" xfId="22" applyNumberFormat="1" applyFont="1" applyFill="1" applyBorder="1"/>
    <xf numFmtId="0" fontId="14" fillId="0" borderId="0" xfId="22" applyFont="1" applyFill="1" applyBorder="1" applyAlignment="1">
      <alignment wrapText="1"/>
    </xf>
    <xf numFmtId="0" fontId="14" fillId="0" borderId="0" xfId="22" applyFont="1"/>
    <xf numFmtId="0" fontId="14" fillId="0" borderId="0" xfId="22" applyFont="1" applyBorder="1"/>
    <xf numFmtId="0" fontId="13" fillId="0" borderId="0" xfId="22" applyFont="1" applyAlignment="1">
      <alignment wrapText="1"/>
    </xf>
    <xf numFmtId="0" fontId="13" fillId="0" borderId="0" xfId="22" applyFont="1" applyAlignment="1">
      <alignment horizontal="right" vertical="center"/>
    </xf>
    <xf numFmtId="3" fontId="13" fillId="0" borderId="0" xfId="22" applyNumberFormat="1" applyFont="1" applyAlignment="1">
      <alignment horizontal="right" vertical="center"/>
    </xf>
    <xf numFmtId="3" fontId="14" fillId="0" borderId="0" xfId="22" applyNumberFormat="1" applyFont="1" applyAlignment="1">
      <alignment horizontal="right" vertical="center"/>
    </xf>
    <xf numFmtId="0" fontId="13" fillId="0" borderId="0" xfId="23" applyFont="1" applyFill="1"/>
    <xf numFmtId="0" fontId="13" fillId="0" borderId="0" xfId="23" applyFont="1"/>
    <xf numFmtId="166" fontId="13" fillId="0" borderId="0" xfId="23" applyNumberFormat="1" applyFont="1" applyFill="1"/>
    <xf numFmtId="165" fontId="13" fillId="0" borderId="0" xfId="23" applyNumberFormat="1" applyFont="1" applyFill="1"/>
    <xf numFmtId="0" fontId="13" fillId="0" borderId="0" xfId="23" applyFont="1" applyFill="1" applyBorder="1" applyAlignment="1">
      <alignment horizontal="left"/>
    </xf>
    <xf numFmtId="166" fontId="13" fillId="0" borderId="0" xfId="23" applyNumberFormat="1" applyFont="1" applyFill="1" applyAlignment="1">
      <alignment horizontal="right"/>
    </xf>
    <xf numFmtId="0" fontId="13" fillId="0" borderId="0" xfId="23" applyFont="1" applyFill="1" applyAlignment="1">
      <alignment horizontal="right"/>
    </xf>
    <xf numFmtId="0" fontId="13" fillId="0" borderId="0" xfId="23" applyFont="1" applyBorder="1"/>
    <xf numFmtId="49" fontId="13" fillId="0" borderId="0" xfId="23" applyNumberFormat="1" applyFont="1" applyFill="1" applyAlignment="1">
      <alignment vertical="center"/>
    </xf>
    <xf numFmtId="166" fontId="13" fillId="0" borderId="0" xfId="23" applyNumberFormat="1" applyFont="1"/>
    <xf numFmtId="0" fontId="14" fillId="0" borderId="0" xfId="23" applyFont="1" applyBorder="1"/>
    <xf numFmtId="0" fontId="14" fillId="0" borderId="0" xfId="23" applyFont="1" applyFill="1" applyBorder="1"/>
    <xf numFmtId="0" fontId="13" fillId="0" borderId="0" xfId="23" applyFont="1" applyFill="1" applyBorder="1"/>
    <xf numFmtId="0" fontId="14" fillId="0" borderId="0" xfId="23" applyFont="1" applyFill="1" applyBorder="1" applyAlignment="1">
      <alignment wrapText="1"/>
    </xf>
    <xf numFmtId="49" fontId="13" fillId="0" borderId="0" xfId="23" applyNumberFormat="1" applyFont="1" applyFill="1" applyBorder="1" applyAlignment="1">
      <alignment vertical="center"/>
    </xf>
    <xf numFmtId="0" fontId="13" fillId="0" borderId="0" xfId="25" applyNumberFormat="1" applyFont="1" applyFill="1" applyBorder="1" applyAlignment="1" applyProtection="1">
      <alignment horizontal="left" vertical="center" wrapText="1"/>
      <protection locked="0"/>
    </xf>
    <xf numFmtId="3" fontId="13" fillId="0" borderId="0" xfId="24" quotePrefix="1" applyNumberFormat="1" applyFont="1" applyFill="1" applyBorder="1" applyAlignment="1">
      <alignment horizontal="right" vertical="center" wrapText="1"/>
    </xf>
    <xf numFmtId="166" fontId="13" fillId="0" borderId="0" xfId="24" quotePrefix="1" applyNumberFormat="1" applyFont="1" applyFill="1" applyBorder="1" applyAlignment="1">
      <alignment horizontal="right" vertical="center" wrapText="1"/>
    </xf>
    <xf numFmtId="0" fontId="13" fillId="0" borderId="0" xfId="23" applyFont="1" applyFill="1" applyAlignment="1">
      <alignment wrapText="1"/>
    </xf>
    <xf numFmtId="3" fontId="13" fillId="0" borderId="0" xfId="24" quotePrefix="1" applyNumberFormat="1" applyFont="1" applyFill="1" applyBorder="1" applyAlignment="1">
      <alignment horizontal="right" vertical="center"/>
    </xf>
    <xf numFmtId="0" fontId="13" fillId="0" borderId="0" xfId="23" applyFont="1" applyAlignment="1">
      <alignment horizontal="right" vertical="center"/>
    </xf>
    <xf numFmtId="3" fontId="13" fillId="0" borderId="0" xfId="23" applyNumberFormat="1" applyFont="1"/>
    <xf numFmtId="0" fontId="30" fillId="0" borderId="0" xfId="0" applyFont="1" applyFill="1" applyBorder="1" applyAlignment="1">
      <alignment horizontal="center" vertical="center"/>
    </xf>
    <xf numFmtId="0" fontId="30" fillId="0" borderId="0" xfId="0" applyFont="1" applyFill="1" applyAlignment="1">
      <alignment horizontal="left" vertical="center"/>
    </xf>
    <xf numFmtId="43" fontId="30" fillId="0" borderId="0" xfId="3" applyFont="1" applyFill="1" applyAlignment="1">
      <alignment vertical="center"/>
    </xf>
    <xf numFmtId="0" fontId="30" fillId="0" borderId="0" xfId="0" applyFont="1" applyFill="1" applyAlignment="1">
      <alignment vertical="center"/>
    </xf>
    <xf numFmtId="0" fontId="30" fillId="0" borderId="5" xfId="0" applyFont="1" applyFill="1" applyBorder="1" applyAlignment="1">
      <alignment horizontal="left" vertical="center"/>
    </xf>
    <xf numFmtId="0" fontId="13" fillId="0" borderId="0" xfId="0" applyFont="1" applyFill="1" applyAlignment="1">
      <alignment vertical="center"/>
    </xf>
    <xf numFmtId="0" fontId="30" fillId="0" borderId="0" xfId="0" applyFont="1" applyFill="1" applyBorder="1" applyAlignment="1">
      <alignment vertical="center"/>
    </xf>
    <xf numFmtId="0" fontId="30" fillId="0" borderId="5" xfId="0" applyFont="1" applyFill="1" applyBorder="1" applyAlignment="1">
      <alignment vertical="center"/>
    </xf>
    <xf numFmtId="0" fontId="13" fillId="0" borderId="0" xfId="29" applyFont="1" applyFill="1"/>
    <xf numFmtId="0" fontId="14" fillId="0" borderId="0" xfId="29" applyFont="1" applyFill="1" applyBorder="1" applyAlignment="1">
      <alignment horizontal="center" wrapText="1"/>
    </xf>
    <xf numFmtId="0" fontId="14" fillId="0" borderId="0" xfId="29" applyFont="1" applyFill="1" applyBorder="1" applyAlignment="1"/>
    <xf numFmtId="0" fontId="14" fillId="0" borderId="0" xfId="29" applyFont="1" applyFill="1" applyBorder="1" applyAlignment="1">
      <alignment horizontal="center"/>
    </xf>
    <xf numFmtId="0" fontId="13" fillId="0" borderId="0" xfId="29" applyFont="1" applyFill="1" applyAlignment="1">
      <alignment vertical="top"/>
    </xf>
    <xf numFmtId="0" fontId="13" fillId="0" borderId="0" xfId="29" applyFont="1" applyFill="1" applyAlignment="1">
      <alignment vertical="top" wrapText="1"/>
    </xf>
    <xf numFmtId="0" fontId="13" fillId="0" borderId="0" xfId="29" applyFont="1" applyFill="1" applyAlignment="1">
      <alignment wrapText="1"/>
    </xf>
    <xf numFmtId="0" fontId="13" fillId="0" borderId="0" xfId="29" applyFont="1" applyFill="1" applyAlignment="1"/>
    <xf numFmtId="0" fontId="32" fillId="0" borderId="0" xfId="0" applyFont="1"/>
    <xf numFmtId="0" fontId="33" fillId="0" borderId="0" xfId="0" applyFont="1"/>
    <xf numFmtId="0" fontId="13" fillId="0" borderId="0" xfId="0" applyFont="1" applyFill="1"/>
    <xf numFmtId="164" fontId="13" fillId="0" borderId="0" xfId="0" applyNumberFormat="1" applyFont="1"/>
    <xf numFmtId="0" fontId="33" fillId="0" borderId="0" xfId="0" applyFont="1" applyFill="1"/>
    <xf numFmtId="0" fontId="35" fillId="0" borderId="0" xfId="0" applyFont="1" applyFill="1"/>
    <xf numFmtId="0" fontId="13" fillId="0" borderId="0" xfId="6" applyFont="1" applyFill="1"/>
    <xf numFmtId="3" fontId="0" fillId="0" borderId="0" xfId="0" applyNumberFormat="1" applyFont="1" applyFill="1"/>
    <xf numFmtId="3" fontId="37" fillId="0" borderId="0" xfId="0" applyNumberFormat="1" applyFont="1" applyFill="1"/>
    <xf numFmtId="3" fontId="0" fillId="9" borderId="0" xfId="0" applyNumberFormat="1" applyFont="1" applyFill="1"/>
    <xf numFmtId="3" fontId="0" fillId="0" borderId="0" xfId="0" applyNumberFormat="1" applyFill="1"/>
    <xf numFmtId="3" fontId="35" fillId="0" borderId="0" xfId="0" applyNumberFormat="1" applyFont="1" applyFill="1"/>
    <xf numFmtId="166" fontId="13" fillId="0" borderId="0" xfId="7" applyNumberFormat="1" applyFont="1" applyFill="1"/>
    <xf numFmtId="0" fontId="13" fillId="0" borderId="0" xfId="35" applyFont="1"/>
    <xf numFmtId="0" fontId="13" fillId="0" borderId="0" xfId="35" applyFont="1" applyAlignment="1">
      <alignment horizontal="right"/>
    </xf>
    <xf numFmtId="0" fontId="3" fillId="0" borderId="0" xfId="35" applyFont="1" applyAlignment="1">
      <alignment horizontal="center"/>
    </xf>
    <xf numFmtId="0" fontId="13" fillId="0" borderId="0" xfId="35" applyFont="1" applyAlignment="1">
      <alignment horizontal="center"/>
    </xf>
    <xf numFmtId="0" fontId="4" fillId="0" borderId="0" xfId="35" applyFont="1" applyAlignment="1">
      <alignment horizontal="centerContinuous"/>
    </xf>
    <xf numFmtId="0" fontId="14" fillId="0" borderId="0" xfId="35" applyFont="1"/>
    <xf numFmtId="166" fontId="14" fillId="0" borderId="0" xfId="35" applyNumberFormat="1" applyFont="1"/>
    <xf numFmtId="3" fontId="14" fillId="0" borderId="0" xfId="35" applyNumberFormat="1" applyFont="1"/>
    <xf numFmtId="3" fontId="13" fillId="0" borderId="0" xfId="35" applyNumberFormat="1" applyFont="1"/>
    <xf numFmtId="0" fontId="4" fillId="0" borderId="0" xfId="35" applyFont="1" applyBorder="1" applyAlignment="1">
      <alignment horizontal="right"/>
    </xf>
    <xf numFmtId="0" fontId="4" fillId="0" borderId="0" xfId="35" applyFont="1" applyBorder="1"/>
    <xf numFmtId="0" fontId="3" fillId="0" borderId="0" xfId="35" applyFont="1" applyBorder="1"/>
    <xf numFmtId="166" fontId="3" fillId="0" borderId="0" xfId="35" applyNumberFormat="1" applyFont="1" applyBorder="1"/>
    <xf numFmtId="3" fontId="6" fillId="0" borderId="0" xfId="36" quotePrefix="1" applyNumberFormat="1" applyFont="1" applyFill="1" applyBorder="1" applyProtection="1">
      <alignment horizontal="right" vertical="center"/>
      <protection locked="0"/>
    </xf>
    <xf numFmtId="0" fontId="4" fillId="0" borderId="0" xfId="35" applyFont="1"/>
    <xf numFmtId="3" fontId="4" fillId="0" borderId="0" xfId="35" applyNumberFormat="1" applyFont="1"/>
    <xf numFmtId="49" fontId="13" fillId="0" borderId="0" xfId="35" applyNumberFormat="1" applyFont="1"/>
    <xf numFmtId="16" fontId="13" fillId="0" borderId="0" xfId="35" applyNumberFormat="1" applyFont="1"/>
    <xf numFmtId="0" fontId="26" fillId="0" borderId="0" xfId="0" applyFont="1"/>
    <xf numFmtId="14" fontId="13" fillId="0" borderId="0" xfId="0" applyNumberFormat="1" applyFont="1" applyAlignment="1">
      <alignment horizontal="left"/>
    </xf>
    <xf numFmtId="0" fontId="26" fillId="0" borderId="0" xfId="0" applyFont="1" applyBorder="1"/>
    <xf numFmtId="3" fontId="26" fillId="0" borderId="0" xfId="0" applyNumberFormat="1" applyFont="1"/>
    <xf numFmtId="0" fontId="13" fillId="0" borderId="0" xfId="40" applyFont="1"/>
    <xf numFmtId="0" fontId="2" fillId="0" borderId="0" xfId="40" applyFont="1" applyBorder="1" applyAlignment="1" applyProtection="1"/>
    <xf numFmtId="0" fontId="13" fillId="0" borderId="0" xfId="40" applyFont="1" applyAlignment="1">
      <alignment horizontal="center"/>
    </xf>
    <xf numFmtId="0" fontId="14" fillId="0" borderId="0" xfId="40" applyFont="1" applyBorder="1" applyAlignment="1">
      <alignment horizontal="center"/>
    </xf>
    <xf numFmtId="0" fontId="14" fillId="0" borderId="0" xfId="40" applyFont="1" applyBorder="1" applyAlignment="1"/>
    <xf numFmtId="0" fontId="4" fillId="0" borderId="0" xfId="40" applyFont="1"/>
    <xf numFmtId="0" fontId="4" fillId="0" borderId="0" xfId="40" applyFont="1" applyAlignment="1">
      <alignment horizontal="center"/>
    </xf>
    <xf numFmtId="49" fontId="13" fillId="0" borderId="0" xfId="13" applyNumberFormat="1" applyFont="1" applyAlignment="1">
      <alignment horizontal="center"/>
    </xf>
    <xf numFmtId="0" fontId="13" fillId="0" borderId="0" xfId="13" applyFont="1" applyAlignment="1">
      <alignment horizontal="center"/>
    </xf>
    <xf numFmtId="0" fontId="42" fillId="0" borderId="0" xfId="41" applyFont="1" applyFill="1" applyAlignment="1">
      <alignment horizontal="center"/>
    </xf>
    <xf numFmtId="0" fontId="38" fillId="0" borderId="0" xfId="41" applyFont="1"/>
    <xf numFmtId="0" fontId="38" fillId="0" borderId="0" xfId="41" applyFont="1" applyAlignment="1">
      <alignment horizontal="right"/>
    </xf>
    <xf numFmtId="0" fontId="38" fillId="0" borderId="0" xfId="41" applyFont="1" applyFill="1"/>
    <xf numFmtId="0" fontId="40" fillId="0" borderId="0" xfId="41" applyFont="1" applyFill="1" applyAlignment="1">
      <alignment horizontal="center" vertical="center"/>
    </xf>
    <xf numFmtId="0" fontId="38" fillId="0" borderId="0" xfId="41" applyFont="1" applyFill="1" applyBorder="1" applyAlignment="1">
      <alignment horizontal="center" vertical="center"/>
    </xf>
    <xf numFmtId="0" fontId="38" fillId="0" borderId="0" xfId="41" applyFont="1" applyBorder="1" applyAlignment="1">
      <alignment horizontal="center" vertical="center"/>
    </xf>
    <xf numFmtId="0" fontId="40" fillId="0" borderId="2" xfId="38" applyFont="1" applyFill="1" applyBorder="1" applyAlignment="1">
      <alignment horizontal="center" vertical="center" wrapText="1"/>
    </xf>
    <xf numFmtId="3" fontId="38" fillId="0" borderId="2" xfId="41" applyNumberFormat="1" applyFont="1" applyFill="1" applyBorder="1" applyAlignment="1">
      <alignment horizontal="center" vertical="center"/>
    </xf>
    <xf numFmtId="0" fontId="38" fillId="0" borderId="0" xfId="41" applyFont="1" applyFill="1" applyBorder="1" applyAlignment="1">
      <alignment horizontal="right" vertical="center"/>
    </xf>
    <xf numFmtId="3" fontId="41" fillId="0" borderId="0" xfId="41" applyNumberFormat="1" applyFont="1" applyFill="1" applyBorder="1" applyAlignment="1">
      <alignment horizontal="center" vertical="center"/>
    </xf>
    <xf numFmtId="0" fontId="38" fillId="0" borderId="0" xfId="41" applyFont="1" applyFill="1" applyAlignment="1">
      <alignment horizontal="right"/>
    </xf>
    <xf numFmtId="0" fontId="38" fillId="0" borderId="0" xfId="41" applyFont="1" applyFill="1" applyAlignment="1">
      <alignment horizontal="center" vertical="center"/>
    </xf>
    <xf numFmtId="3" fontId="38" fillId="0" borderId="2" xfId="41" applyNumberFormat="1" applyFont="1" applyFill="1" applyBorder="1" applyAlignment="1">
      <alignment horizontal="center" vertical="center" wrapText="1"/>
    </xf>
    <xf numFmtId="3" fontId="38" fillId="0" borderId="0" xfId="41" applyNumberFormat="1" applyFont="1"/>
    <xf numFmtId="0" fontId="46" fillId="0" borderId="0" xfId="38" applyFont="1" applyFill="1" applyBorder="1"/>
    <xf numFmtId="14" fontId="38" fillId="0" borderId="0" xfId="41" applyNumberFormat="1" applyFont="1" applyAlignment="1">
      <alignment horizontal="left"/>
    </xf>
    <xf numFmtId="0" fontId="38" fillId="0" borderId="0" xfId="41" applyFont="1" applyAlignment="1">
      <alignment horizontal="center" vertical="center"/>
    </xf>
    <xf numFmtId="0" fontId="13" fillId="0" borderId="0" xfId="42"/>
    <xf numFmtId="0" fontId="13" fillId="0" borderId="0" xfId="42" applyFill="1"/>
    <xf numFmtId="4" fontId="0" fillId="0" borderId="0" xfId="0" applyNumberFormat="1"/>
    <xf numFmtId="0" fontId="14" fillId="0" borderId="0" xfId="43" applyFont="1" applyBorder="1" applyAlignment="1" applyProtection="1">
      <alignment horizontal="center"/>
    </xf>
    <xf numFmtId="0" fontId="14" fillId="0" borderId="0" xfId="43" applyFont="1" applyBorder="1" applyAlignment="1"/>
    <xf numFmtId="0" fontId="13" fillId="0" borderId="0" xfId="42" applyFont="1" applyAlignment="1">
      <alignment horizontal="center"/>
    </xf>
    <xf numFmtId="0" fontId="13" fillId="0" borderId="0" xfId="42" applyFont="1" applyAlignment="1"/>
    <xf numFmtId="0" fontId="13" fillId="0" borderId="0" xfId="42" applyFont="1"/>
    <xf numFmtId="0" fontId="14" fillId="0" borderId="0" xfId="43" applyFont="1" applyAlignment="1" applyProtection="1">
      <alignment horizontal="center"/>
    </xf>
    <xf numFmtId="0" fontId="14" fillId="0" borderId="0" xfId="43" applyFont="1" applyAlignment="1">
      <alignment horizontal="center"/>
    </xf>
    <xf numFmtId="169" fontId="14" fillId="0" borderId="0" xfId="43" applyNumberFormat="1" applyFont="1" applyAlignment="1" applyProtection="1">
      <alignment horizontal="center"/>
    </xf>
    <xf numFmtId="0" fontId="14" fillId="0" borderId="0" xfId="43" applyFont="1" applyAlignment="1"/>
    <xf numFmtId="0" fontId="14" fillId="0" borderId="0" xfId="43" applyFont="1" applyFill="1" applyBorder="1" applyAlignment="1"/>
    <xf numFmtId="0" fontId="13" fillId="0" borderId="0" xfId="42" applyFont="1" applyFill="1"/>
    <xf numFmtId="0" fontId="13" fillId="0" borderId="0" xfId="43" applyFont="1" applyBorder="1" applyAlignment="1" applyProtection="1">
      <alignment horizontal="center"/>
    </xf>
    <xf numFmtId="0" fontId="13" fillId="0" borderId="0" xfId="43" applyFont="1" applyBorder="1" applyAlignment="1"/>
    <xf numFmtId="0" fontId="13" fillId="0" borderId="0" xfId="43" applyFont="1" applyFill="1" applyBorder="1" applyAlignment="1"/>
    <xf numFmtId="0" fontId="13" fillId="0" borderId="0" xfId="9" applyFont="1"/>
    <xf numFmtId="166" fontId="13" fillId="0" borderId="0" xfId="9" applyNumberFormat="1" applyFont="1"/>
    <xf numFmtId="0" fontId="5" fillId="0" borderId="0" xfId="44" applyFont="1" applyProtection="1"/>
    <xf numFmtId="0" fontId="47" fillId="0" borderId="0" xfId="44" applyFont="1" applyAlignment="1" applyProtection="1">
      <alignment horizontal="centerContinuous"/>
    </xf>
    <xf numFmtId="0" fontId="5" fillId="0" borderId="0" xfId="44" applyFont="1"/>
    <xf numFmtId="169" fontId="14" fillId="0" borderId="0" xfId="45" applyNumberFormat="1" applyFont="1" applyBorder="1" applyAlignment="1" applyProtection="1">
      <alignment horizontal="center"/>
    </xf>
    <xf numFmtId="0" fontId="14" fillId="0" borderId="0" xfId="45" applyFont="1" applyBorder="1" applyAlignment="1">
      <alignment horizontal="center"/>
    </xf>
    <xf numFmtId="166" fontId="14" fillId="0" borderId="0" xfId="45" applyNumberFormat="1" applyFont="1" applyBorder="1" applyAlignment="1">
      <alignment horizontal="center"/>
    </xf>
    <xf numFmtId="0" fontId="18" fillId="0" borderId="0" xfId="44" applyFont="1" applyProtection="1"/>
    <xf numFmtId="0" fontId="4" fillId="0" borderId="0" xfId="44" applyFont="1"/>
    <xf numFmtId="166" fontId="4" fillId="0" borderId="0" xfId="44" applyNumberFormat="1" applyFont="1"/>
    <xf numFmtId="3" fontId="13" fillId="0" borderId="0" xfId="9" applyNumberFormat="1" applyFont="1"/>
    <xf numFmtId="0" fontId="13" fillId="0" borderId="0" xfId="9"/>
    <xf numFmtId="0" fontId="48" fillId="3" borderId="0" xfId="0" applyFont="1" applyFill="1"/>
    <xf numFmtId="0" fontId="13" fillId="0" borderId="0" xfId="46" applyFont="1" applyFill="1"/>
    <xf numFmtId="0" fontId="13" fillId="0" borderId="0" xfId="46" applyFont="1"/>
    <xf numFmtId="165" fontId="13" fillId="0" borderId="0" xfId="46" applyNumberFormat="1" applyFont="1" applyFill="1" applyAlignment="1">
      <alignment horizontal="right"/>
    </xf>
    <xf numFmtId="0" fontId="13" fillId="0" borderId="0" xfId="46" applyFont="1" applyFill="1" applyAlignment="1">
      <alignment horizontal="left"/>
    </xf>
    <xf numFmtId="0" fontId="13" fillId="0" borderId="0" xfId="46" applyFont="1" applyAlignment="1">
      <alignment horizontal="left"/>
    </xf>
    <xf numFmtId="0" fontId="13" fillId="0" borderId="0" xfId="46" applyFont="1" applyAlignment="1">
      <alignment horizontal="center"/>
    </xf>
    <xf numFmtId="0" fontId="14" fillId="0" borderId="0" xfId="46" applyFont="1" applyAlignment="1">
      <alignment horizontal="center"/>
    </xf>
    <xf numFmtId="0" fontId="13" fillId="0" borderId="0" xfId="46" applyFont="1" applyFill="1" applyAlignment="1">
      <alignment horizontal="right" indent="1"/>
    </xf>
    <xf numFmtId="0" fontId="13" fillId="0" borderId="0" xfId="46" applyFont="1" applyFill="1" applyProtection="1">
      <protection locked="0"/>
    </xf>
    <xf numFmtId="0" fontId="13" fillId="0" borderId="0" xfId="46" quotePrefix="1" applyFont="1" applyFill="1" applyProtection="1">
      <protection locked="0"/>
    </xf>
    <xf numFmtId="165" fontId="13" fillId="0" borderId="0" xfId="46" applyNumberFormat="1" applyFont="1" applyFill="1"/>
    <xf numFmtId="0" fontId="13" fillId="0" borderId="0" xfId="46" applyFont="1" applyFill="1" applyBorder="1" applyAlignment="1">
      <alignment horizontal="left"/>
    </xf>
    <xf numFmtId="0" fontId="13" fillId="0" borderId="0" xfId="46" applyFont="1" applyFill="1" applyAlignment="1">
      <alignment horizontal="right"/>
    </xf>
    <xf numFmtId="0" fontId="14" fillId="0" borderId="0" xfId="46" quotePrefix="1" applyFont="1" applyFill="1" applyAlignment="1" applyProtection="1">
      <alignment horizontal="left"/>
      <protection locked="0"/>
    </xf>
    <xf numFmtId="0" fontId="13" fillId="0" borderId="0" xfId="46" applyFont="1" applyBorder="1"/>
    <xf numFmtId="0" fontId="13" fillId="0" borderId="0" xfId="46" applyFont="1" applyFill="1" applyBorder="1"/>
    <xf numFmtId="165" fontId="14" fillId="0" borderId="0" xfId="46" applyNumberFormat="1" applyFont="1" applyFill="1" applyBorder="1"/>
    <xf numFmtId="3" fontId="14" fillId="0" borderId="0" xfId="46" applyNumberFormat="1" applyFont="1" applyFill="1" applyBorder="1"/>
    <xf numFmtId="0" fontId="14" fillId="0" borderId="0" xfId="46" applyFont="1"/>
    <xf numFmtId="0" fontId="14" fillId="0" borderId="0" xfId="46" applyFont="1" applyFill="1" applyBorder="1"/>
    <xf numFmtId="0" fontId="13" fillId="0" borderId="0" xfId="47" applyFont="1" applyFill="1"/>
    <xf numFmtId="165" fontId="13" fillId="0" borderId="0" xfId="47" applyNumberFormat="1" applyFont="1" applyFill="1" applyAlignment="1">
      <alignment horizontal="right"/>
    </xf>
    <xf numFmtId="0" fontId="13" fillId="0" borderId="0" xfId="47" applyFont="1"/>
    <xf numFmtId="14" fontId="13" fillId="0" borderId="0" xfId="47" applyNumberFormat="1" applyFont="1" applyFill="1" applyAlignment="1">
      <alignment horizontal="left"/>
    </xf>
    <xf numFmtId="0" fontId="13" fillId="0" borderId="0" xfId="47" applyFont="1" applyAlignment="1"/>
    <xf numFmtId="165" fontId="13" fillId="0" borderId="0" xfId="47" applyNumberFormat="1" applyFont="1" applyFill="1"/>
    <xf numFmtId="0" fontId="13" fillId="0" borderId="0" xfId="47" applyFont="1" applyFill="1" applyBorder="1" applyAlignment="1">
      <alignment horizontal="center" vertical="top"/>
    </xf>
    <xf numFmtId="0" fontId="14" fillId="0" borderId="0" xfId="47" applyFont="1" applyFill="1" applyProtection="1">
      <protection locked="0"/>
    </xf>
    <xf numFmtId="0" fontId="13" fillId="0" borderId="0" xfId="47" applyFont="1" applyFill="1" applyProtection="1">
      <protection locked="0"/>
    </xf>
    <xf numFmtId="3" fontId="13" fillId="0" borderId="0" xfId="47" quotePrefix="1" applyNumberFormat="1" applyFont="1" applyFill="1" applyProtection="1">
      <protection locked="0"/>
    </xf>
    <xf numFmtId="0" fontId="13" fillId="0" borderId="0" xfId="47" applyFont="1" applyAlignment="1">
      <alignment horizontal="center"/>
    </xf>
    <xf numFmtId="0" fontId="31" fillId="0" borderId="0" xfId="0" applyFont="1" applyAlignment="1">
      <alignment horizontal="right"/>
    </xf>
    <xf numFmtId="0" fontId="32" fillId="0" borderId="0" xfId="0" applyFont="1" applyAlignment="1">
      <alignment horizontal="center"/>
    </xf>
    <xf numFmtId="0" fontId="24" fillId="0" borderId="0" xfId="18" applyFont="1"/>
    <xf numFmtId="0" fontId="44" fillId="0" borderId="0" xfId="18" applyFont="1" applyAlignment="1">
      <alignment horizontal="center"/>
    </xf>
    <xf numFmtId="0" fontId="50" fillId="0" borderId="0" xfId="18" applyFont="1" applyAlignment="1">
      <alignment horizontal="right"/>
    </xf>
    <xf numFmtId="3" fontId="44" fillId="0" borderId="0" xfId="18" applyNumberFormat="1" applyFont="1" applyAlignment="1">
      <alignment horizontal="center"/>
    </xf>
    <xf numFmtId="0" fontId="50" fillId="0" borderId="0" xfId="18" applyFont="1" applyAlignment="1"/>
    <xf numFmtId="0" fontId="14" fillId="0" borderId="0" xfId="38" applyFont="1" applyFill="1" applyAlignment="1">
      <alignment horizontal="center" vertical="center" wrapText="1"/>
    </xf>
    <xf numFmtId="0" fontId="34" fillId="0" borderId="0" xfId="38" applyFont="1" applyFill="1" applyAlignment="1">
      <alignment vertical="center"/>
    </xf>
    <xf numFmtId="0" fontId="13" fillId="0" borderId="0" xfId="38" applyFont="1" applyFill="1" applyAlignment="1">
      <alignment vertical="center"/>
    </xf>
    <xf numFmtId="0" fontId="26" fillId="0" borderId="0" xfId="38" applyFont="1" applyFill="1" applyAlignment="1">
      <alignment vertical="center"/>
    </xf>
    <xf numFmtId="0" fontId="32" fillId="0" borderId="0" xfId="38" applyFont="1" applyFill="1" applyAlignment="1">
      <alignment vertical="center"/>
    </xf>
    <xf numFmtId="0" fontId="51" fillId="0" borderId="0" xfId="38" applyFont="1" applyFill="1" applyAlignment="1">
      <alignment vertical="center"/>
    </xf>
    <xf numFmtId="0" fontId="24" fillId="0" borderId="44" xfId="38" applyFont="1" applyFill="1" applyBorder="1" applyAlignment="1">
      <alignment horizontal="center"/>
    </xf>
    <xf numFmtId="0" fontId="24" fillId="0" borderId="45" xfId="38" applyFont="1" applyFill="1" applyBorder="1" applyAlignment="1">
      <alignment horizontal="center"/>
    </xf>
    <xf numFmtId="0" fontId="24" fillId="0" borderId="0" xfId="38" applyFont="1" applyFill="1"/>
    <xf numFmtId="3" fontId="13" fillId="0" borderId="46" xfId="38" applyNumberFormat="1" applyFont="1" applyFill="1" applyBorder="1"/>
    <xf numFmtId="0" fontId="13" fillId="0" borderId="47" xfId="38" applyFont="1" applyFill="1" applyBorder="1"/>
    <xf numFmtId="0" fontId="26" fillId="0" borderId="0" xfId="38" applyFont="1" applyFill="1"/>
    <xf numFmtId="3" fontId="13" fillId="0" borderId="48" xfId="38" applyNumberFormat="1" applyFont="1" applyFill="1" applyBorder="1"/>
    <xf numFmtId="0" fontId="13" fillId="0" borderId="49" xfId="38" applyFont="1" applyFill="1" applyBorder="1"/>
    <xf numFmtId="0" fontId="26" fillId="0" borderId="0" xfId="38" applyFont="1" applyFill="1" applyBorder="1"/>
    <xf numFmtId="3" fontId="13" fillId="0" borderId="50" xfId="38" applyNumberFormat="1" applyFont="1" applyFill="1" applyBorder="1"/>
    <xf numFmtId="0" fontId="13" fillId="0" borderId="51" xfId="38" applyFont="1" applyFill="1" applyBorder="1"/>
    <xf numFmtId="3" fontId="13" fillId="0" borderId="52" xfId="38" applyNumberFormat="1" applyFont="1" applyFill="1" applyBorder="1"/>
    <xf numFmtId="4" fontId="13" fillId="0" borderId="53" xfId="38" applyNumberFormat="1" applyFont="1" applyFill="1" applyBorder="1"/>
    <xf numFmtId="0" fontId="32" fillId="0" borderId="0" xfId="38" applyFont="1" applyFill="1"/>
    <xf numFmtId="0" fontId="13" fillId="0" borderId="0" xfId="38" applyFont="1" applyFill="1"/>
    <xf numFmtId="0" fontId="52" fillId="0" borderId="0" xfId="38" applyFont="1" applyFill="1"/>
    <xf numFmtId="0" fontId="34" fillId="0" borderId="0" xfId="38" applyFont="1" applyFill="1"/>
    <xf numFmtId="0" fontId="13" fillId="0" borderId="0" xfId="1" applyFont="1" applyAlignment="1">
      <alignment horizontal="center"/>
    </xf>
    <xf numFmtId="0" fontId="13" fillId="0" borderId="0" xfId="4" applyFont="1" applyAlignment="1">
      <alignment horizontal="center"/>
    </xf>
    <xf numFmtId="0" fontId="3" fillId="0" borderId="0" xfId="4" applyFont="1" applyAlignment="1">
      <alignment horizontal="center"/>
    </xf>
    <xf numFmtId="0" fontId="13" fillId="0" borderId="0" xfId="5" applyFont="1" applyAlignment="1">
      <alignment horizontal="center"/>
    </xf>
    <xf numFmtId="0" fontId="3" fillId="0" borderId="0" xfId="5" applyFont="1" applyAlignment="1">
      <alignment horizontal="center"/>
    </xf>
    <xf numFmtId="0" fontId="14" fillId="0" borderId="0" xfId="14" applyFont="1" applyAlignment="1">
      <alignment horizontal="center"/>
    </xf>
    <xf numFmtId="165" fontId="14" fillId="0" borderId="0" xfId="23" applyNumberFormat="1" applyFont="1" applyAlignment="1">
      <alignment horizontal="center"/>
    </xf>
    <xf numFmtId="0" fontId="14" fillId="0" borderId="0" xfId="23" applyFont="1" applyAlignment="1">
      <alignment horizontal="center"/>
    </xf>
    <xf numFmtId="0" fontId="13" fillId="0" borderId="0" xfId="40" applyFont="1" applyAlignment="1">
      <alignment horizontal="center"/>
    </xf>
    <xf numFmtId="49" fontId="53" fillId="11" borderId="2" xfId="0" applyNumberFormat="1" applyFont="1" applyFill="1" applyBorder="1" applyAlignment="1">
      <alignment horizontal="center" vertical="center" wrapText="1"/>
    </xf>
    <xf numFmtId="49" fontId="54" fillId="11" borderId="2" xfId="0" applyNumberFormat="1" applyFont="1" applyFill="1" applyBorder="1" applyAlignment="1">
      <alignment horizontal="center" vertical="center"/>
    </xf>
    <xf numFmtId="49" fontId="54" fillId="11" borderId="2" xfId="0" applyNumberFormat="1" applyFont="1" applyFill="1" applyBorder="1" applyAlignment="1">
      <alignment horizontal="center" vertical="center" wrapText="1"/>
    </xf>
    <xf numFmtId="49" fontId="55" fillId="11" borderId="54" xfId="0" applyNumberFormat="1" applyFont="1" applyFill="1" applyBorder="1" applyAlignment="1">
      <alignment horizontal="center" vertical="center"/>
    </xf>
    <xf numFmtId="3" fontId="55" fillId="11" borderId="54" xfId="0" applyNumberFormat="1" applyFont="1" applyFill="1" applyBorder="1" applyAlignment="1">
      <alignment horizontal="right" vertical="center"/>
    </xf>
    <xf numFmtId="164" fontId="55" fillId="11" borderId="54" xfId="0" applyNumberFormat="1" applyFont="1" applyFill="1" applyBorder="1" applyAlignment="1">
      <alignment horizontal="right" vertical="center"/>
    </xf>
    <xf numFmtId="49" fontId="55" fillId="11" borderId="55" xfId="0" applyNumberFormat="1" applyFont="1" applyFill="1" applyBorder="1" applyAlignment="1">
      <alignment horizontal="left" vertical="center"/>
    </xf>
    <xf numFmtId="3" fontId="55" fillId="11" borderId="55" xfId="0" applyNumberFormat="1" applyFont="1" applyFill="1" applyBorder="1" applyAlignment="1">
      <alignment horizontal="right" vertical="center"/>
    </xf>
    <xf numFmtId="164" fontId="55" fillId="11" borderId="55" xfId="0" applyNumberFormat="1" applyFont="1" applyFill="1" applyBorder="1" applyAlignment="1">
      <alignment horizontal="right" vertical="center"/>
    </xf>
    <xf numFmtId="49" fontId="56" fillId="11" borderId="55" xfId="0" applyNumberFormat="1" applyFont="1" applyFill="1" applyBorder="1" applyAlignment="1">
      <alignment horizontal="right" vertical="center"/>
    </xf>
    <xf numFmtId="49" fontId="56" fillId="11" borderId="55" xfId="0" applyNumberFormat="1" applyFont="1" applyFill="1" applyBorder="1" applyAlignment="1">
      <alignment horizontal="left" vertical="center"/>
    </xf>
    <xf numFmtId="3" fontId="56" fillId="11" borderId="55" xfId="0" applyNumberFormat="1" applyFont="1" applyFill="1" applyBorder="1" applyAlignment="1">
      <alignment horizontal="right" vertical="center"/>
    </xf>
    <xf numFmtId="164" fontId="56" fillId="11" borderId="55" xfId="0" applyNumberFormat="1" applyFont="1" applyFill="1" applyBorder="1" applyAlignment="1">
      <alignment horizontal="right" vertical="center"/>
    </xf>
    <xf numFmtId="49" fontId="55" fillId="11" borderId="55" xfId="0" applyNumberFormat="1" applyFont="1" applyFill="1" applyBorder="1" applyAlignment="1">
      <alignment horizontal="right" vertical="center"/>
    </xf>
    <xf numFmtId="49" fontId="55" fillId="11" borderId="54" xfId="0" applyNumberFormat="1" applyFont="1" applyFill="1" applyBorder="1" applyAlignment="1">
      <alignment horizontal="right" vertical="center"/>
    </xf>
    <xf numFmtId="3" fontId="56" fillId="11" borderId="54" xfId="0" applyNumberFormat="1" applyFont="1" applyFill="1" applyBorder="1" applyAlignment="1">
      <alignment horizontal="right" vertical="center"/>
    </xf>
    <xf numFmtId="164" fontId="56" fillId="11" borderId="54" xfId="0" applyNumberFormat="1" applyFont="1" applyFill="1" applyBorder="1" applyAlignment="1">
      <alignment horizontal="right" vertical="center"/>
    </xf>
    <xf numFmtId="49" fontId="55" fillId="11" borderId="55" xfId="0" applyNumberFormat="1" applyFont="1" applyFill="1" applyBorder="1" applyAlignment="1">
      <alignment horizontal="center" vertical="center"/>
    </xf>
    <xf numFmtId="3" fontId="55" fillId="0" borderId="55" xfId="0" applyNumberFormat="1" applyFont="1" applyFill="1" applyBorder="1" applyAlignment="1">
      <alignment horizontal="right" vertical="center"/>
    </xf>
    <xf numFmtId="3" fontId="56" fillId="0" borderId="55" xfId="0" applyNumberFormat="1" applyFont="1" applyFill="1" applyBorder="1" applyAlignment="1">
      <alignment horizontal="right" vertical="center"/>
    </xf>
    <xf numFmtId="49" fontId="55" fillId="11" borderId="56" xfId="0" applyNumberFormat="1" applyFont="1" applyFill="1" applyBorder="1" applyAlignment="1">
      <alignment horizontal="center" vertical="center"/>
    </xf>
    <xf numFmtId="49" fontId="55" fillId="11" borderId="56" xfId="0" applyNumberFormat="1" applyFont="1" applyFill="1" applyBorder="1" applyAlignment="1">
      <alignment horizontal="left" vertical="center"/>
    </xf>
    <xf numFmtId="3" fontId="55" fillId="11" borderId="56" xfId="0" applyNumberFormat="1" applyFont="1" applyFill="1" applyBorder="1" applyAlignment="1">
      <alignment horizontal="right" vertical="center"/>
    </xf>
    <xf numFmtId="3" fontId="55" fillId="0" borderId="56" xfId="0" applyNumberFormat="1" applyFont="1" applyFill="1" applyBorder="1" applyAlignment="1">
      <alignment horizontal="right" vertical="center"/>
    </xf>
    <xf numFmtId="164" fontId="55" fillId="11" borderId="56" xfId="0" applyNumberFormat="1" applyFont="1" applyFill="1" applyBorder="1" applyAlignment="1">
      <alignment horizontal="right" vertical="center"/>
    </xf>
    <xf numFmtId="49" fontId="55" fillId="11" borderId="2" xfId="0" applyNumberFormat="1" applyFont="1" applyFill="1" applyBorder="1" applyAlignment="1">
      <alignment horizontal="left" vertical="center"/>
    </xf>
    <xf numFmtId="3" fontId="43" fillId="0" borderId="2" xfId="4" applyNumberFormat="1" applyFont="1" applyBorder="1"/>
    <xf numFmtId="3" fontId="55" fillId="11" borderId="2" xfId="0" applyNumberFormat="1" applyFont="1" applyFill="1" applyBorder="1" applyAlignment="1">
      <alignment horizontal="right" vertical="center"/>
    </xf>
    <xf numFmtId="164" fontId="55" fillId="11" borderId="2" xfId="0" applyNumberFormat="1" applyFont="1" applyFill="1" applyBorder="1" applyAlignment="1">
      <alignment horizontal="right" vertical="center"/>
    </xf>
    <xf numFmtId="49" fontId="56" fillId="11" borderId="2" xfId="0" applyNumberFormat="1" applyFont="1" applyFill="1" applyBorder="1" applyAlignment="1">
      <alignment horizontal="left" vertical="center"/>
    </xf>
    <xf numFmtId="3" fontId="57" fillId="0" borderId="2" xfId="4" applyNumberFormat="1" applyFont="1" applyBorder="1"/>
    <xf numFmtId="3" fontId="56" fillId="11" borderId="2" xfId="0" applyNumberFormat="1" applyFont="1" applyFill="1" applyBorder="1" applyAlignment="1">
      <alignment horizontal="right" vertical="center"/>
    </xf>
    <xf numFmtId="164" fontId="56" fillId="11" borderId="2" xfId="0" applyNumberFormat="1" applyFont="1" applyFill="1" applyBorder="1" applyAlignment="1">
      <alignment horizontal="right" vertical="center"/>
    </xf>
    <xf numFmtId="49" fontId="56" fillId="11" borderId="2" xfId="0" applyNumberFormat="1" applyFont="1" applyFill="1" applyBorder="1" applyAlignment="1">
      <alignment horizontal="right" vertical="center"/>
    </xf>
    <xf numFmtId="3" fontId="58" fillId="0" borderId="2" xfId="4" applyNumberFormat="1" applyFont="1" applyBorder="1"/>
    <xf numFmtId="49" fontId="55" fillId="11" borderId="18" xfId="0" applyNumberFormat="1" applyFont="1" applyFill="1" applyBorder="1" applyAlignment="1">
      <alignment horizontal="left" vertical="center"/>
    </xf>
    <xf numFmtId="3" fontId="55" fillId="11" borderId="18" xfId="0" applyNumberFormat="1" applyFont="1" applyFill="1" applyBorder="1" applyAlignment="1">
      <alignment horizontal="right" vertical="center"/>
    </xf>
    <xf numFmtId="164" fontId="55" fillId="11" borderId="18" xfId="0" applyNumberFormat="1" applyFont="1" applyFill="1" applyBorder="1" applyAlignment="1">
      <alignment horizontal="right" vertical="center"/>
    </xf>
    <xf numFmtId="3" fontId="58" fillId="0" borderId="2" xfId="4" applyNumberFormat="1" applyFont="1" applyBorder="1" applyAlignment="1">
      <alignment horizontal="right" vertical="center"/>
    </xf>
    <xf numFmtId="0" fontId="60" fillId="0" borderId="2" xfId="0" applyNumberFormat="1" applyFont="1" applyBorder="1" applyAlignment="1">
      <alignment horizontal="left"/>
    </xf>
    <xf numFmtId="167" fontId="60" fillId="0" borderId="2" xfId="0" applyNumberFormat="1" applyFont="1" applyBorder="1" applyAlignment="1">
      <alignment horizontal="right"/>
    </xf>
    <xf numFmtId="168" fontId="60" fillId="0" borderId="2" xfId="6" applyNumberFormat="1" applyFont="1" applyBorder="1"/>
    <xf numFmtId="167" fontId="60" fillId="0" borderId="2" xfId="0" applyNumberFormat="1" applyFont="1" applyBorder="1"/>
    <xf numFmtId="3" fontId="44" fillId="0" borderId="2" xfId="0" applyNumberFormat="1" applyFont="1" applyFill="1" applyBorder="1"/>
    <xf numFmtId="3" fontId="44" fillId="0" borderId="2" xfId="0" applyNumberFormat="1" applyFont="1" applyBorder="1"/>
    <xf numFmtId="0" fontId="60" fillId="0" borderId="2" xfId="0" applyNumberFormat="1" applyFont="1" applyBorder="1"/>
    <xf numFmtId="167" fontId="60" fillId="0" borderId="2" xfId="0" applyNumberFormat="1" applyFont="1" applyFill="1" applyBorder="1" applyAlignment="1">
      <alignment horizontal="right"/>
    </xf>
    <xf numFmtId="168" fontId="60" fillId="0" borderId="2" xfId="6" applyNumberFormat="1" applyFont="1" applyBorder="1" applyAlignment="1">
      <alignment horizontal="right"/>
    </xf>
    <xf numFmtId="0" fontId="44" fillId="0" borderId="2" xfId="0" applyNumberFormat="1" applyFont="1" applyFill="1" applyBorder="1"/>
    <xf numFmtId="167" fontId="44" fillId="0" borderId="2" xfId="0" applyNumberFormat="1" applyFont="1" applyFill="1" applyBorder="1" applyAlignment="1">
      <alignment horizontal="right"/>
    </xf>
    <xf numFmtId="3" fontId="61" fillId="0" borderId="2" xfId="0" applyNumberFormat="1" applyFont="1" applyBorder="1"/>
    <xf numFmtId="0" fontId="44" fillId="0" borderId="2" xfId="0" applyNumberFormat="1" applyFont="1" applyBorder="1"/>
    <xf numFmtId="167" fontId="44" fillId="0" borderId="2" xfId="0" applyNumberFormat="1" applyFont="1" applyBorder="1" applyAlignment="1">
      <alignment horizontal="right"/>
    </xf>
    <xf numFmtId="0" fontId="60" fillId="0" borderId="2" xfId="0" applyNumberFormat="1" applyFont="1" applyFill="1" applyBorder="1"/>
    <xf numFmtId="3" fontId="59" fillId="0" borderId="57" xfId="0" applyNumberFormat="1" applyFont="1" applyBorder="1"/>
    <xf numFmtId="167" fontId="59" fillId="0" borderId="58" xfId="0" applyNumberFormat="1" applyFont="1" applyBorder="1" applyAlignment="1">
      <alignment horizontal="right"/>
    </xf>
    <xf numFmtId="168" fontId="59" fillId="0" borderId="58" xfId="6" applyNumberFormat="1" applyFont="1" applyBorder="1"/>
    <xf numFmtId="168" fontId="59" fillId="0" borderId="10" xfId="6" applyNumberFormat="1" applyFont="1" applyBorder="1"/>
    <xf numFmtId="167" fontId="59" fillId="0" borderId="59" xfId="0" applyNumberFormat="1" applyFont="1" applyBorder="1" applyAlignment="1">
      <alignment horizontal="right"/>
    </xf>
    <xf numFmtId="49" fontId="56" fillId="11" borderId="2" xfId="0" applyNumberFormat="1" applyFont="1" applyFill="1" applyBorder="1" applyAlignment="1">
      <alignment horizontal="center" vertical="center"/>
    </xf>
    <xf numFmtId="4" fontId="56" fillId="11" borderId="2" xfId="0" applyNumberFormat="1" applyFont="1" applyFill="1" applyBorder="1" applyAlignment="1">
      <alignment horizontal="right" vertical="center"/>
    </xf>
    <xf numFmtId="3" fontId="56" fillId="0" borderId="2" xfId="0" applyNumberFormat="1" applyFont="1" applyFill="1" applyBorder="1" applyAlignment="1">
      <alignment horizontal="right" vertical="center"/>
    </xf>
    <xf numFmtId="4" fontId="55" fillId="11" borderId="18" xfId="0" applyNumberFormat="1" applyFont="1" applyFill="1" applyBorder="1" applyAlignment="1">
      <alignment horizontal="right" vertical="center"/>
    </xf>
    <xf numFmtId="3" fontId="55" fillId="0" borderId="18" xfId="0" applyNumberFormat="1" applyFont="1" applyFill="1" applyBorder="1" applyAlignment="1">
      <alignment horizontal="right" vertical="center"/>
    </xf>
    <xf numFmtId="49" fontId="55" fillId="11" borderId="18" xfId="0" applyNumberFormat="1" applyFont="1" applyFill="1" applyBorder="1" applyAlignment="1">
      <alignment horizontal="right" vertical="center"/>
    </xf>
    <xf numFmtId="49" fontId="55" fillId="11" borderId="2" xfId="0" applyNumberFormat="1" applyFont="1" applyFill="1" applyBorder="1" applyAlignment="1">
      <alignment horizontal="center" vertical="center"/>
    </xf>
    <xf numFmtId="49" fontId="55" fillId="11" borderId="60" xfId="0" applyNumberFormat="1" applyFont="1" applyFill="1" applyBorder="1" applyAlignment="1">
      <alignment horizontal="center" vertical="center"/>
    </xf>
    <xf numFmtId="3" fontId="55" fillId="11" borderId="60" xfId="0" applyNumberFormat="1" applyFont="1" applyFill="1" applyBorder="1" applyAlignment="1">
      <alignment horizontal="right" vertical="center"/>
    </xf>
    <xf numFmtId="164" fontId="55" fillId="11" borderId="60" xfId="0" applyNumberFormat="1" applyFont="1" applyFill="1" applyBorder="1" applyAlignment="1">
      <alignment horizontal="right" vertical="center"/>
    </xf>
    <xf numFmtId="49" fontId="63" fillId="11" borderId="2" xfId="0" applyNumberFormat="1" applyFont="1" applyFill="1" applyBorder="1" applyAlignment="1">
      <alignment horizontal="center" vertical="center" wrapText="1"/>
    </xf>
    <xf numFmtId="49" fontId="63" fillId="11" borderId="2" xfId="0" applyNumberFormat="1" applyFont="1" applyFill="1" applyBorder="1" applyAlignment="1">
      <alignment horizontal="center" vertical="center"/>
    </xf>
    <xf numFmtId="49" fontId="62" fillId="11" borderId="2" xfId="0" applyNumberFormat="1" applyFont="1" applyFill="1" applyBorder="1" applyAlignment="1">
      <alignment horizontal="left" vertical="center"/>
    </xf>
    <xf numFmtId="3" fontId="62" fillId="11" borderId="2" xfId="0" applyNumberFormat="1" applyFont="1" applyFill="1" applyBorder="1" applyAlignment="1">
      <alignment horizontal="right" vertical="center" wrapText="1"/>
    </xf>
    <xf numFmtId="164" fontId="62" fillId="11" borderId="2" xfId="0" applyNumberFormat="1" applyFont="1" applyFill="1" applyBorder="1" applyAlignment="1">
      <alignment horizontal="right" vertical="center" wrapText="1"/>
    </xf>
    <xf numFmtId="49" fontId="64" fillId="11" borderId="2" xfId="0" applyNumberFormat="1" applyFont="1" applyFill="1" applyBorder="1" applyAlignment="1">
      <alignment horizontal="left" vertical="center"/>
    </xf>
    <xf numFmtId="3" fontId="64" fillId="11" borderId="2" xfId="0" applyNumberFormat="1" applyFont="1" applyFill="1" applyBorder="1" applyAlignment="1">
      <alignment horizontal="right" vertical="center"/>
    </xf>
    <xf numFmtId="164" fontId="64" fillId="11" borderId="2" xfId="0" applyNumberFormat="1" applyFont="1" applyFill="1" applyBorder="1" applyAlignment="1">
      <alignment horizontal="right" vertical="center"/>
    </xf>
    <xf numFmtId="49" fontId="65" fillId="11" borderId="18" xfId="0" applyNumberFormat="1" applyFont="1" applyFill="1" applyBorder="1" applyAlignment="1">
      <alignment horizontal="left" vertical="center"/>
    </xf>
    <xf numFmtId="3" fontId="65" fillId="11" borderId="18" xfId="0" applyNumberFormat="1" applyFont="1" applyFill="1" applyBorder="1" applyAlignment="1">
      <alignment horizontal="right" vertical="center"/>
    </xf>
    <xf numFmtId="164" fontId="65" fillId="11" borderId="18" xfId="0" applyNumberFormat="1" applyFont="1" applyFill="1" applyBorder="1" applyAlignment="1">
      <alignment horizontal="right" vertical="center"/>
    </xf>
    <xf numFmtId="49" fontId="55" fillId="12" borderId="18" xfId="0" applyNumberFormat="1" applyFont="1" applyFill="1" applyBorder="1" applyAlignment="1">
      <alignment horizontal="left" vertical="center"/>
    </xf>
    <xf numFmtId="0" fontId="54" fillId="11" borderId="2" xfId="0" applyFont="1" applyFill="1" applyBorder="1" applyAlignment="1">
      <alignment horizontal="center" vertical="center"/>
    </xf>
    <xf numFmtId="0" fontId="55" fillId="11" borderId="18" xfId="0" applyFont="1" applyFill="1" applyBorder="1" applyAlignment="1">
      <alignment horizontal="left" vertical="center"/>
    </xf>
    <xf numFmtId="3" fontId="24" fillId="0" borderId="2" xfId="0" applyNumberFormat="1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horizontal="center" vertical="center"/>
    </xf>
    <xf numFmtId="4" fontId="27" fillId="0" borderId="0" xfId="0" applyNumberFormat="1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horizontal="left" vertical="center" wrapText="1"/>
    </xf>
    <xf numFmtId="0" fontId="68" fillId="0" borderId="2" xfId="0" applyFont="1" applyFill="1" applyBorder="1" applyAlignment="1">
      <alignment vertical="center"/>
    </xf>
    <xf numFmtId="0" fontId="69" fillId="0" borderId="2" xfId="0" applyFont="1" applyFill="1" applyBorder="1" applyAlignment="1">
      <alignment horizontal="center" vertical="center" wrapText="1"/>
    </xf>
    <xf numFmtId="0" fontId="68" fillId="0" borderId="2" xfId="0" applyFont="1" applyFill="1" applyBorder="1" applyAlignment="1">
      <alignment horizontal="center" vertical="center" wrapText="1"/>
    </xf>
    <xf numFmtId="43" fontId="69" fillId="0" borderId="2" xfId="3" applyFont="1" applyFill="1" applyBorder="1" applyAlignment="1">
      <alignment horizontal="center" vertical="center" wrapText="1"/>
    </xf>
    <xf numFmtId="0" fontId="68" fillId="0" borderId="2" xfId="0" applyFont="1" applyFill="1" applyBorder="1" applyAlignment="1">
      <alignment horizontal="center" vertical="center"/>
    </xf>
    <xf numFmtId="0" fontId="66" fillId="0" borderId="2" xfId="0" applyFont="1" applyFill="1" applyBorder="1" applyAlignment="1">
      <alignment vertical="center" wrapText="1"/>
    </xf>
    <xf numFmtId="4" fontId="66" fillId="0" borderId="2" xfId="0" applyNumberFormat="1" applyFont="1" applyFill="1" applyBorder="1" applyAlignment="1">
      <alignment horizontal="center" vertical="center"/>
    </xf>
    <xf numFmtId="0" fontId="66" fillId="0" borderId="2" xfId="0" applyFont="1" applyFill="1" applyBorder="1" applyAlignment="1">
      <alignment horizontal="center" vertical="center"/>
    </xf>
    <xf numFmtId="49" fontId="56" fillId="11" borderId="2" xfId="0" applyNumberFormat="1" applyFont="1" applyFill="1" applyBorder="1" applyAlignment="1">
      <alignment horizontal="left" vertical="center" wrapText="1"/>
    </xf>
    <xf numFmtId="0" fontId="56" fillId="11" borderId="2" xfId="0" applyFont="1" applyFill="1" applyBorder="1" applyAlignment="1">
      <alignment horizontal="left" vertical="center" wrapText="1"/>
    </xf>
    <xf numFmtId="49" fontId="56" fillId="12" borderId="2" xfId="0" applyNumberFormat="1" applyFont="1" applyFill="1" applyBorder="1" applyAlignment="1">
      <alignment horizontal="left" vertical="center" wrapText="1"/>
    </xf>
    <xf numFmtId="49" fontId="56" fillId="12" borderId="2" xfId="0" applyNumberFormat="1" applyFont="1" applyFill="1" applyBorder="1" applyAlignment="1">
      <alignment horizontal="left" vertical="center"/>
    </xf>
    <xf numFmtId="3" fontId="56" fillId="12" borderId="2" xfId="0" applyNumberFormat="1" applyFont="1" applyFill="1" applyBorder="1" applyAlignment="1">
      <alignment horizontal="right" vertical="center"/>
    </xf>
    <xf numFmtId="0" fontId="56" fillId="12" borderId="2" xfId="0" applyFont="1" applyFill="1" applyBorder="1" applyAlignment="1">
      <alignment horizontal="left" vertical="center" wrapText="1"/>
    </xf>
    <xf numFmtId="3" fontId="55" fillId="12" borderId="18" xfId="0" applyNumberFormat="1" applyFont="1" applyFill="1" applyBorder="1" applyAlignment="1">
      <alignment horizontal="right" vertical="center"/>
    </xf>
    <xf numFmtId="166" fontId="55" fillId="11" borderId="2" xfId="0" applyNumberFormat="1" applyFont="1" applyFill="1" applyBorder="1" applyAlignment="1">
      <alignment horizontal="right" vertical="center"/>
    </xf>
    <xf numFmtId="166" fontId="56" fillId="11" borderId="2" xfId="0" applyNumberFormat="1" applyFont="1" applyFill="1" applyBorder="1" applyAlignment="1">
      <alignment horizontal="right" vertical="center"/>
    </xf>
    <xf numFmtId="49" fontId="55" fillId="11" borderId="2" xfId="0" applyNumberFormat="1" applyFont="1" applyFill="1" applyBorder="1" applyAlignment="1">
      <alignment horizontal="right" vertical="center"/>
    </xf>
    <xf numFmtId="0" fontId="56" fillId="11" borderId="2" xfId="0" applyFont="1" applyFill="1" applyBorder="1" applyAlignment="1">
      <alignment horizontal="right" vertical="center"/>
    </xf>
    <xf numFmtId="166" fontId="56" fillId="12" borderId="2" xfId="0" applyNumberFormat="1" applyFont="1" applyFill="1" applyBorder="1" applyAlignment="1">
      <alignment horizontal="right" vertical="center"/>
    </xf>
    <xf numFmtId="3" fontId="55" fillId="12" borderId="2" xfId="0" applyNumberFormat="1" applyFont="1" applyFill="1" applyBorder="1" applyAlignment="1">
      <alignment horizontal="right" vertical="center"/>
    </xf>
    <xf numFmtId="166" fontId="55" fillId="12" borderId="2" xfId="0" applyNumberFormat="1" applyFont="1" applyFill="1" applyBorder="1" applyAlignment="1">
      <alignment horizontal="right" vertical="center"/>
    </xf>
    <xf numFmtId="49" fontId="55" fillId="11" borderId="18" xfId="0" applyNumberFormat="1" applyFont="1" applyFill="1" applyBorder="1" applyAlignment="1">
      <alignment horizontal="center" vertical="center"/>
    </xf>
    <xf numFmtId="166" fontId="55" fillId="12" borderId="18" xfId="0" applyNumberFormat="1" applyFont="1" applyFill="1" applyBorder="1" applyAlignment="1">
      <alignment horizontal="right" vertical="center"/>
    </xf>
    <xf numFmtId="0" fontId="44" fillId="0" borderId="62" xfId="0" applyFont="1" applyBorder="1"/>
    <xf numFmtId="0" fontId="44" fillId="0" borderId="66" xfId="0" applyFont="1" applyBorder="1"/>
    <xf numFmtId="49" fontId="54" fillId="11" borderId="3" xfId="0" applyNumberFormat="1" applyFont="1" applyFill="1" applyBorder="1" applyAlignment="1">
      <alignment horizontal="center" vertical="center" wrapText="1"/>
    </xf>
    <xf numFmtId="49" fontId="54" fillId="11" borderId="67" xfId="0" applyNumberFormat="1" applyFont="1" applyFill="1" applyBorder="1" applyAlignment="1">
      <alignment horizontal="center" vertical="center" wrapText="1"/>
    </xf>
    <xf numFmtId="49" fontId="54" fillId="11" borderId="68" xfId="0" applyNumberFormat="1" applyFont="1" applyFill="1" applyBorder="1" applyAlignment="1">
      <alignment horizontal="center" vertical="center" wrapText="1"/>
    </xf>
    <xf numFmtId="49" fontId="54" fillId="11" borderId="69" xfId="0" applyNumberFormat="1" applyFont="1" applyFill="1" applyBorder="1" applyAlignment="1">
      <alignment horizontal="center" vertical="center" wrapText="1"/>
    </xf>
    <xf numFmtId="0" fontId="50" fillId="0" borderId="2" xfId="0" applyFont="1" applyBorder="1" applyAlignment="1" applyProtection="1">
      <alignment wrapText="1"/>
    </xf>
    <xf numFmtId="3" fontId="50" fillId="9" borderId="2" xfId="0" applyNumberFormat="1" applyFont="1" applyFill="1" applyBorder="1" applyProtection="1"/>
    <xf numFmtId="164" fontId="50" fillId="9" borderId="2" xfId="0" applyNumberFormat="1" applyFont="1" applyFill="1" applyBorder="1" applyProtection="1"/>
    <xf numFmtId="0" fontId="50" fillId="0" borderId="2" xfId="0" applyFont="1" applyFill="1" applyBorder="1" applyAlignment="1" applyProtection="1">
      <alignment wrapText="1"/>
    </xf>
    <xf numFmtId="3" fontId="50" fillId="0" borderId="2" xfId="0" applyNumberFormat="1" applyFont="1" applyFill="1" applyBorder="1" applyProtection="1"/>
    <xf numFmtId="164" fontId="50" fillId="0" borderId="2" xfId="0" applyNumberFormat="1" applyFont="1" applyFill="1" applyBorder="1" applyProtection="1"/>
    <xf numFmtId="0" fontId="44" fillId="0" borderId="2" xfId="0" applyFont="1" applyFill="1" applyBorder="1" applyAlignment="1" applyProtection="1">
      <alignment wrapText="1"/>
    </xf>
    <xf numFmtId="3" fontId="44" fillId="0" borderId="2" xfId="0" applyNumberFormat="1" applyFont="1" applyFill="1" applyBorder="1" applyProtection="1"/>
    <xf numFmtId="3" fontId="44" fillId="0" borderId="2" xfId="0" applyNumberFormat="1" applyFont="1" applyFill="1" applyBorder="1" applyAlignment="1" applyProtection="1">
      <alignment wrapText="1"/>
    </xf>
    <xf numFmtId="164" fontId="44" fillId="0" borderId="2" xfId="0" applyNumberFormat="1" applyFont="1" applyFill="1" applyBorder="1" applyProtection="1"/>
    <xf numFmtId="3" fontId="70" fillId="0" borderId="2" xfId="0" applyNumberFormat="1" applyFont="1" applyFill="1" applyBorder="1" applyProtection="1"/>
    <xf numFmtId="164" fontId="70" fillId="0" borderId="2" xfId="0" applyNumberFormat="1" applyFont="1" applyFill="1" applyBorder="1" applyProtection="1"/>
    <xf numFmtId="0" fontId="44" fillId="0" borderId="2" xfId="0" applyFont="1" applyFill="1" applyBorder="1" applyAlignment="1" applyProtection="1">
      <alignment horizontal="left" wrapText="1"/>
    </xf>
    <xf numFmtId="0" fontId="50" fillId="0" borderId="2" xfId="0" applyFont="1" applyFill="1" applyBorder="1" applyAlignment="1" applyProtection="1">
      <alignment horizontal="left" wrapText="1"/>
    </xf>
    <xf numFmtId="3" fontId="50" fillId="0" borderId="2" xfId="0" applyNumberFormat="1" applyFont="1" applyFill="1" applyBorder="1" applyAlignment="1" applyProtection="1">
      <alignment wrapText="1"/>
    </xf>
    <xf numFmtId="164" fontId="50" fillId="0" borderId="2" xfId="0" applyNumberFormat="1" applyFont="1" applyBorder="1" applyProtection="1"/>
    <xf numFmtId="164" fontId="44" fillId="0" borderId="2" xfId="0" applyNumberFormat="1" applyFont="1" applyBorder="1" applyProtection="1"/>
    <xf numFmtId="0" fontId="44" fillId="0" borderId="2" xfId="0" applyFont="1" applyBorder="1" applyAlignment="1" applyProtection="1">
      <alignment wrapText="1"/>
    </xf>
    <xf numFmtId="3" fontId="44" fillId="9" borderId="2" xfId="0" applyNumberFormat="1" applyFont="1" applyFill="1" applyBorder="1" applyProtection="1"/>
    <xf numFmtId="3" fontId="44" fillId="9" borderId="2" xfId="0" applyNumberFormat="1" applyFont="1" applyFill="1" applyBorder="1" applyAlignment="1" applyProtection="1">
      <alignment wrapText="1"/>
    </xf>
    <xf numFmtId="0" fontId="44" fillId="0" borderId="2" xfId="0" applyFont="1" applyBorder="1" applyProtection="1"/>
    <xf numFmtId="0" fontId="50" fillId="0" borderId="18" xfId="0" applyFont="1" applyBorder="1" applyProtection="1"/>
    <xf numFmtId="3" fontId="50" fillId="0" borderId="18" xfId="0" applyNumberFormat="1" applyFont="1" applyBorder="1" applyProtection="1"/>
    <xf numFmtId="164" fontId="50" fillId="0" borderId="18" xfId="0" applyNumberFormat="1" applyFont="1" applyBorder="1" applyProtection="1"/>
    <xf numFmtId="0" fontId="44" fillId="0" borderId="2" xfId="37" applyFont="1" applyBorder="1"/>
    <xf numFmtId="0" fontId="50" fillId="0" borderId="2" xfId="37" applyFont="1" applyFill="1" applyBorder="1" applyAlignment="1" applyProtection="1">
      <alignment wrapText="1"/>
    </xf>
    <xf numFmtId="3" fontId="50" fillId="0" borderId="2" xfId="37" applyNumberFormat="1" applyFont="1" applyBorder="1" applyProtection="1"/>
    <xf numFmtId="0" fontId="44" fillId="0" borderId="2" xfId="37" applyFont="1" applyFill="1" applyBorder="1" applyAlignment="1" applyProtection="1">
      <alignment wrapText="1"/>
    </xf>
    <xf numFmtId="3" fontId="50" fillId="0" borderId="2" xfId="37" applyNumberFormat="1" applyFont="1" applyBorder="1" applyAlignment="1" applyProtection="1">
      <alignment wrapText="1"/>
    </xf>
    <xf numFmtId="3" fontId="50" fillId="0" borderId="2" xfId="37" applyNumberFormat="1" applyFont="1" applyFill="1" applyBorder="1" applyProtection="1"/>
    <xf numFmtId="0" fontId="44" fillId="0" borderId="2" xfId="37" applyFont="1" applyFill="1" applyBorder="1" applyProtection="1"/>
    <xf numFmtId="3" fontId="44" fillId="0" borderId="2" xfId="37" applyNumberFormat="1" applyFont="1" applyFill="1" applyBorder="1" applyProtection="1"/>
    <xf numFmtId="3" fontId="44" fillId="0" borderId="2" xfId="37" applyNumberFormat="1" applyFont="1" applyFill="1" applyBorder="1" applyAlignment="1" applyProtection="1">
      <alignment wrapText="1"/>
    </xf>
    <xf numFmtId="0" fontId="50" fillId="0" borderId="18" xfId="37" applyFont="1" applyBorder="1" applyProtection="1"/>
    <xf numFmtId="3" fontId="50" fillId="0" borderId="18" xfId="37" applyNumberFormat="1" applyFont="1" applyFill="1" applyBorder="1" applyProtection="1"/>
    <xf numFmtId="164" fontId="50" fillId="0" borderId="18" xfId="0" applyNumberFormat="1" applyFont="1" applyFill="1" applyBorder="1" applyProtection="1"/>
    <xf numFmtId="0" fontId="13" fillId="0" borderId="0" xfId="40" applyFont="1" applyAlignment="1">
      <alignment wrapText="1"/>
    </xf>
    <xf numFmtId="0" fontId="14" fillId="0" borderId="0" xfId="40" applyFont="1" applyBorder="1" applyAlignment="1">
      <alignment wrapText="1"/>
    </xf>
    <xf numFmtId="3" fontId="56" fillId="11" borderId="2" xfId="0" applyNumberFormat="1" applyFont="1" applyFill="1" applyBorder="1" applyAlignment="1">
      <alignment horizontal="right" vertical="center" wrapText="1"/>
    </xf>
    <xf numFmtId="164" fontId="56" fillId="11" borderId="2" xfId="0" applyNumberFormat="1" applyFont="1" applyFill="1" applyBorder="1" applyAlignment="1">
      <alignment horizontal="right" vertical="center" wrapText="1"/>
    </xf>
    <xf numFmtId="3" fontId="55" fillId="11" borderId="18" xfId="0" applyNumberFormat="1" applyFont="1" applyFill="1" applyBorder="1" applyAlignment="1">
      <alignment horizontal="right" vertical="center" wrapText="1"/>
    </xf>
    <xf numFmtId="164" fontId="55" fillId="11" borderId="18" xfId="0" applyNumberFormat="1" applyFont="1" applyFill="1" applyBorder="1" applyAlignment="1">
      <alignment horizontal="right" vertical="center" wrapText="1"/>
    </xf>
    <xf numFmtId="0" fontId="4" fillId="0" borderId="0" xfId="40" applyFont="1" applyAlignment="1">
      <alignment wrapText="1"/>
    </xf>
    <xf numFmtId="0" fontId="13" fillId="0" borderId="0" xfId="13" applyFont="1" applyAlignment="1">
      <alignment wrapText="1"/>
    </xf>
    <xf numFmtId="0" fontId="40" fillId="0" borderId="2" xfId="41" applyFont="1" applyFill="1" applyBorder="1" applyAlignment="1">
      <alignment horizontal="center" vertical="center" wrapText="1"/>
    </xf>
    <xf numFmtId="0" fontId="40" fillId="0" borderId="2" xfId="39" applyFont="1" applyFill="1" applyBorder="1" applyAlignment="1">
      <alignment horizontal="center" vertical="center" wrapText="1"/>
    </xf>
    <xf numFmtId="0" fontId="38" fillId="0" borderId="2" xfId="41" applyFont="1" applyFill="1" applyBorder="1" applyAlignment="1">
      <alignment horizontal="left" vertical="center"/>
    </xf>
    <xf numFmtId="0" fontId="38" fillId="0" borderId="2" xfId="41" applyFont="1" applyFill="1" applyBorder="1" applyAlignment="1">
      <alignment horizontal="right" vertical="center"/>
    </xf>
    <xf numFmtId="14" fontId="38" fillId="0" borderId="0" xfId="41" applyNumberFormat="1" applyFont="1" applyFill="1" applyAlignment="1">
      <alignment horizontal="left"/>
    </xf>
    <xf numFmtId="0" fontId="44" fillId="0" borderId="0" xfId="18" applyFont="1"/>
    <xf numFmtId="3" fontId="44" fillId="0" borderId="0" xfId="18" applyNumberFormat="1" applyFont="1"/>
    <xf numFmtId="0" fontId="13" fillId="0" borderId="0" xfId="18" applyFont="1"/>
    <xf numFmtId="49" fontId="73" fillId="11" borderId="2" xfId="0" applyNumberFormat="1" applyFont="1" applyFill="1" applyBorder="1" applyAlignment="1">
      <alignment horizontal="center" vertical="center" wrapText="1"/>
    </xf>
    <xf numFmtId="0" fontId="30" fillId="0" borderId="0" xfId="0" applyFont="1" applyFill="1"/>
    <xf numFmtId="49" fontId="75" fillId="11" borderId="2" xfId="0" applyNumberFormat="1" applyFont="1" applyFill="1" applyBorder="1" applyAlignment="1">
      <alignment horizontal="center" vertical="center" wrapText="1"/>
    </xf>
    <xf numFmtId="49" fontId="73" fillId="11" borderId="2" xfId="0" applyNumberFormat="1" applyFont="1" applyFill="1" applyBorder="1" applyAlignment="1">
      <alignment horizontal="center" vertical="center"/>
    </xf>
    <xf numFmtId="0" fontId="48" fillId="0" borderId="0" xfId="0" applyFont="1"/>
    <xf numFmtId="49" fontId="73" fillId="11" borderId="55" xfId="0" applyNumberFormat="1" applyFont="1" applyFill="1" applyBorder="1" applyAlignment="1">
      <alignment horizontal="center" vertical="center" wrapText="1"/>
    </xf>
    <xf numFmtId="49" fontId="73" fillId="11" borderId="55" xfId="0" applyNumberFormat="1" applyFont="1" applyFill="1" applyBorder="1" applyAlignment="1">
      <alignment horizontal="center" vertical="center"/>
    </xf>
    <xf numFmtId="0" fontId="17" fillId="0" borderId="2" xfId="0" applyNumberFormat="1" applyFont="1" applyBorder="1" applyAlignment="1">
      <alignment horizontal="center" vertical="center"/>
    </xf>
    <xf numFmtId="0" fontId="56" fillId="11" borderId="18" xfId="0" applyFont="1" applyFill="1" applyBorder="1" applyAlignment="1">
      <alignment horizontal="center" vertical="center"/>
    </xf>
    <xf numFmtId="49" fontId="53" fillId="11" borderId="2" xfId="0" applyNumberFormat="1" applyFont="1" applyFill="1" applyBorder="1" applyAlignment="1">
      <alignment horizontal="center" vertical="center"/>
    </xf>
    <xf numFmtId="49" fontId="53" fillId="0" borderId="2" xfId="0" applyNumberFormat="1" applyFont="1" applyFill="1" applyBorder="1" applyAlignment="1">
      <alignment horizontal="center" vertical="center"/>
    </xf>
    <xf numFmtId="49" fontId="53" fillId="0" borderId="2" xfId="0" applyNumberFormat="1" applyFont="1" applyFill="1" applyBorder="1" applyAlignment="1">
      <alignment horizontal="center" vertical="center" wrapText="1"/>
    </xf>
    <xf numFmtId="49" fontId="54" fillId="11" borderId="2" xfId="0" applyNumberFormat="1" applyFont="1" applyFill="1" applyBorder="1" applyAlignment="1">
      <alignment horizontal="left" vertical="center"/>
    </xf>
    <xf numFmtId="3" fontId="54" fillId="11" borderId="2" xfId="0" applyNumberFormat="1" applyFont="1" applyFill="1" applyBorder="1" applyAlignment="1">
      <alignment horizontal="right" vertical="center" wrapText="1"/>
    </xf>
    <xf numFmtId="164" fontId="54" fillId="11" borderId="2" xfId="0" applyNumberFormat="1" applyFont="1" applyFill="1" applyBorder="1" applyAlignment="1">
      <alignment horizontal="right" vertical="center" wrapText="1"/>
    </xf>
    <xf numFmtId="3" fontId="54" fillId="0" borderId="2" xfId="0" applyNumberFormat="1" applyFont="1" applyFill="1" applyBorder="1" applyAlignment="1">
      <alignment horizontal="right" vertical="center" wrapText="1"/>
    </xf>
    <xf numFmtId="164" fontId="54" fillId="0" borderId="2" xfId="0" applyNumberFormat="1" applyFont="1" applyFill="1" applyBorder="1" applyAlignment="1">
      <alignment horizontal="right" vertical="center" wrapText="1"/>
    </xf>
    <xf numFmtId="49" fontId="53" fillId="11" borderId="2" xfId="0" applyNumberFormat="1" applyFont="1" applyFill="1" applyBorder="1" applyAlignment="1">
      <alignment horizontal="left" vertical="center"/>
    </xf>
    <xf numFmtId="3" fontId="53" fillId="11" borderId="2" xfId="0" applyNumberFormat="1" applyFont="1" applyFill="1" applyBorder="1" applyAlignment="1">
      <alignment horizontal="right" vertical="center" wrapText="1"/>
    </xf>
    <xf numFmtId="164" fontId="53" fillId="11" borderId="2" xfId="0" applyNumberFormat="1" applyFont="1" applyFill="1" applyBorder="1" applyAlignment="1">
      <alignment horizontal="right" vertical="center" wrapText="1"/>
    </xf>
    <xf numFmtId="3" fontId="53" fillId="0" borderId="2" xfId="0" applyNumberFormat="1" applyFont="1" applyFill="1" applyBorder="1" applyAlignment="1">
      <alignment horizontal="right" vertical="center" wrapText="1"/>
    </xf>
    <xf numFmtId="164" fontId="53" fillId="0" borderId="2" xfId="0" applyNumberFormat="1" applyFont="1" applyFill="1" applyBorder="1" applyAlignment="1">
      <alignment horizontal="right" vertical="center" wrapText="1"/>
    </xf>
    <xf numFmtId="164" fontId="56" fillId="0" borderId="2" xfId="0" applyNumberFormat="1" applyFont="1" applyFill="1" applyBorder="1" applyAlignment="1">
      <alignment horizontal="right" vertical="center"/>
    </xf>
    <xf numFmtId="49" fontId="54" fillId="0" borderId="2" xfId="0" applyNumberFormat="1" applyFont="1" applyFill="1" applyBorder="1" applyAlignment="1">
      <alignment horizontal="left" vertical="center"/>
    </xf>
    <xf numFmtId="49" fontId="53" fillId="0" borderId="2" xfId="0" applyNumberFormat="1" applyFont="1" applyFill="1" applyBorder="1" applyAlignment="1">
      <alignment horizontal="left" vertical="center"/>
    </xf>
    <xf numFmtId="49" fontId="56" fillId="0" borderId="2" xfId="0" applyNumberFormat="1" applyFont="1" applyFill="1" applyBorder="1" applyAlignment="1">
      <alignment horizontal="left" vertical="center"/>
    </xf>
    <xf numFmtId="49" fontId="53" fillId="12" borderId="2" xfId="0" applyNumberFormat="1" applyFont="1" applyFill="1" applyBorder="1" applyAlignment="1">
      <alignment horizontal="center" vertical="center" wrapText="1"/>
    </xf>
    <xf numFmtId="49" fontId="53" fillId="12" borderId="2" xfId="0" applyNumberFormat="1" applyFont="1" applyFill="1" applyBorder="1" applyAlignment="1">
      <alignment horizontal="center" vertical="center"/>
    </xf>
    <xf numFmtId="164" fontId="56" fillId="12" borderId="2" xfId="0" applyNumberFormat="1" applyFont="1" applyFill="1" applyBorder="1" applyAlignment="1">
      <alignment horizontal="right" vertical="center"/>
    </xf>
    <xf numFmtId="0" fontId="56" fillId="12" borderId="2" xfId="0" applyFont="1" applyFill="1" applyBorder="1" applyAlignment="1">
      <alignment horizontal="left" vertical="center"/>
    </xf>
    <xf numFmtId="164" fontId="55" fillId="12" borderId="18" xfId="0" applyNumberFormat="1" applyFont="1" applyFill="1" applyBorder="1" applyAlignment="1">
      <alignment horizontal="right" vertical="center"/>
    </xf>
    <xf numFmtId="3" fontId="53" fillId="11" borderId="2" xfId="0" applyNumberFormat="1" applyFont="1" applyFill="1" applyBorder="1" applyAlignment="1">
      <alignment horizontal="right" vertical="center"/>
    </xf>
    <xf numFmtId="0" fontId="44" fillId="0" borderId="2" xfId="0" applyFont="1" applyBorder="1" applyAlignment="1">
      <alignment horizontal="left" vertical="center" wrapText="1"/>
    </xf>
    <xf numFmtId="171" fontId="76" fillId="0" borderId="2" xfId="0" applyNumberFormat="1" applyFont="1" applyBorder="1" applyAlignment="1">
      <alignment horizontal="left" vertical="center" wrapText="1"/>
    </xf>
    <xf numFmtId="4" fontId="44" fillId="0" borderId="2" xfId="0" applyNumberFormat="1" applyFont="1" applyBorder="1" applyAlignment="1">
      <alignment horizontal="center" vertical="center"/>
    </xf>
    <xf numFmtId="4" fontId="44" fillId="0" borderId="2" xfId="0" applyNumberFormat="1" applyFont="1" applyFill="1" applyBorder="1" applyAlignment="1">
      <alignment horizontal="center" vertical="center"/>
    </xf>
    <xf numFmtId="0" fontId="50" fillId="0" borderId="18" xfId="0" applyFont="1" applyFill="1" applyBorder="1" applyAlignment="1">
      <alignment horizontal="left" vertical="center"/>
    </xf>
    <xf numFmtId="0" fontId="50" fillId="0" borderId="18" xfId="0" applyFont="1" applyFill="1" applyBorder="1" applyAlignment="1">
      <alignment horizontal="center" vertical="center"/>
    </xf>
    <xf numFmtId="4" fontId="50" fillId="0" borderId="18" xfId="0" applyNumberFormat="1" applyFont="1" applyFill="1" applyBorder="1" applyAlignment="1">
      <alignment horizontal="center" vertical="center"/>
    </xf>
    <xf numFmtId="0" fontId="50" fillId="9" borderId="2" xfId="0" applyFont="1" applyFill="1" applyBorder="1" applyAlignment="1">
      <alignment horizontal="center"/>
    </xf>
    <xf numFmtId="3" fontId="50" fillId="0" borderId="2" xfId="0" applyNumberFormat="1" applyFont="1" applyFill="1" applyBorder="1"/>
    <xf numFmtId="0" fontId="44" fillId="0" borderId="2" xfId="0" applyFont="1" applyFill="1" applyBorder="1"/>
    <xf numFmtId="4" fontId="44" fillId="0" borderId="6" xfId="18" applyNumberFormat="1" applyFont="1" applyFill="1" applyBorder="1"/>
    <xf numFmtId="3" fontId="76" fillId="0" borderId="2" xfId="0" applyNumberFormat="1" applyFont="1" applyFill="1" applyBorder="1"/>
    <xf numFmtId="4" fontId="44" fillId="0" borderId="13" xfId="18" applyNumberFormat="1" applyFont="1" applyFill="1" applyBorder="1"/>
    <xf numFmtId="3" fontId="77" fillId="0" borderId="2" xfId="0" applyNumberFormat="1" applyFont="1" applyFill="1" applyBorder="1"/>
    <xf numFmtId="4" fontId="44" fillId="0" borderId="8" xfId="18" applyNumberFormat="1" applyFont="1" applyFill="1" applyBorder="1"/>
    <xf numFmtId="3" fontId="36" fillId="0" borderId="2" xfId="0" applyNumberFormat="1" applyFont="1" applyFill="1" applyBorder="1"/>
    <xf numFmtId="0" fontId="76" fillId="0" borderId="2" xfId="0" applyFont="1" applyFill="1" applyBorder="1"/>
    <xf numFmtId="0" fontId="44" fillId="0" borderId="2" xfId="0" applyFont="1" applyBorder="1"/>
    <xf numFmtId="0" fontId="36" fillId="0" borderId="2" xfId="0" applyFont="1" applyFill="1" applyBorder="1" applyAlignment="1">
      <alignment horizontal="center"/>
    </xf>
    <xf numFmtId="4" fontId="76" fillId="0" borderId="2" xfId="18" applyNumberFormat="1" applyFont="1" applyFill="1" applyBorder="1"/>
    <xf numFmtId="3" fontId="76" fillId="0" borderId="2" xfId="6" applyNumberFormat="1" applyFont="1" applyFill="1" applyBorder="1"/>
    <xf numFmtId="0" fontId="36" fillId="0" borderId="2" xfId="0" applyFont="1" applyFill="1" applyBorder="1" applyAlignment="1">
      <alignment horizontal="center" vertical="center" wrapText="1"/>
    </xf>
    <xf numFmtId="172" fontId="36" fillId="0" borderId="2" xfId="3" applyNumberFormat="1" applyFont="1" applyFill="1" applyBorder="1" applyAlignment="1">
      <alignment horizontal="center"/>
    </xf>
    <xf numFmtId="172" fontId="36" fillId="0" borderId="2" xfId="3" applyNumberFormat="1" applyFont="1" applyFill="1" applyBorder="1" applyAlignment="1">
      <alignment horizontal="center" vertical="center" wrapText="1"/>
    </xf>
    <xf numFmtId="3" fontId="44" fillId="0" borderId="2" xfId="6" applyNumberFormat="1" applyFont="1" applyFill="1" applyBorder="1"/>
    <xf numFmtId="172" fontId="44" fillId="0" borderId="2" xfId="3" applyNumberFormat="1" applyFont="1" applyFill="1" applyBorder="1"/>
    <xf numFmtId="4" fontId="44" fillId="0" borderId="2" xfId="18" applyNumberFormat="1" applyFont="1" applyFill="1" applyBorder="1"/>
    <xf numFmtId="172" fontId="77" fillId="0" borderId="2" xfId="3" applyNumberFormat="1" applyFont="1" applyFill="1" applyBorder="1"/>
    <xf numFmtId="3" fontId="77" fillId="0" borderId="2" xfId="6" applyNumberFormat="1" applyFont="1" applyFill="1" applyBorder="1"/>
    <xf numFmtId="164" fontId="44" fillId="0" borderId="2" xfId="6" applyNumberFormat="1" applyFont="1" applyFill="1" applyBorder="1"/>
    <xf numFmtId="172" fontId="76" fillId="0" borderId="2" xfId="3" applyNumberFormat="1" applyFont="1" applyFill="1" applyBorder="1"/>
    <xf numFmtId="3" fontId="36" fillId="0" borderId="18" xfId="6" applyNumberFormat="1" applyFont="1" applyFill="1" applyBorder="1" applyAlignment="1">
      <alignment vertical="center"/>
    </xf>
    <xf numFmtId="3" fontId="50" fillId="0" borderId="18" xfId="6" applyNumberFormat="1" applyFont="1" applyFill="1" applyBorder="1" applyAlignment="1">
      <alignment vertical="center"/>
    </xf>
    <xf numFmtId="49" fontId="56" fillId="12" borderId="2" xfId="0" applyNumberFormat="1" applyFont="1" applyFill="1" applyBorder="1" applyAlignment="1">
      <alignment horizontal="right" vertical="center"/>
    </xf>
    <xf numFmtId="3" fontId="56" fillId="9" borderId="2" xfId="0" applyNumberFormat="1" applyFont="1" applyFill="1" applyBorder="1" applyAlignment="1">
      <alignment horizontal="right" vertical="center"/>
    </xf>
    <xf numFmtId="0" fontId="72" fillId="0" borderId="2" xfId="38" applyFont="1" applyFill="1" applyBorder="1" applyAlignment="1">
      <alignment vertical="center"/>
    </xf>
    <xf numFmtId="0" fontId="72" fillId="0" borderId="2" xfId="38" applyFont="1" applyFill="1" applyBorder="1" applyAlignment="1">
      <alignment horizontal="center" vertical="center" wrapText="1"/>
    </xf>
    <xf numFmtId="0" fontId="79" fillId="0" borderId="2" xfId="38" applyFont="1" applyFill="1" applyBorder="1" applyAlignment="1">
      <alignment vertical="center"/>
    </xf>
    <xf numFmtId="0" fontId="72" fillId="0" borderId="2" xfId="38" applyFont="1" applyFill="1" applyBorder="1" applyAlignment="1">
      <alignment horizontal="center" vertical="center"/>
    </xf>
    <xf numFmtId="0" fontId="72" fillId="0" borderId="2" xfId="38" applyFont="1" applyFill="1" applyBorder="1" applyAlignment="1">
      <alignment horizontal="center"/>
    </xf>
    <xf numFmtId="0" fontId="72" fillId="0" borderId="2" xfId="38" applyFont="1" applyFill="1" applyBorder="1"/>
    <xf numFmtId="0" fontId="72" fillId="0" borderId="2" xfId="38" applyFont="1" applyFill="1" applyBorder="1" applyAlignment="1">
      <alignment horizontal="left" indent="1"/>
    </xf>
    <xf numFmtId="3" fontId="72" fillId="0" borderId="2" xfId="38" applyNumberFormat="1" applyFont="1" applyFill="1" applyBorder="1"/>
    <xf numFmtId="0" fontId="72" fillId="0" borderId="2" xfId="38" applyFont="1" applyFill="1" applyBorder="1" applyAlignment="1">
      <alignment horizontal="right" indent="1"/>
    </xf>
    <xf numFmtId="0" fontId="78" fillId="0" borderId="18" xfId="38" applyFont="1" applyFill="1" applyBorder="1" applyAlignment="1">
      <alignment horizontal="left" indent="1"/>
    </xf>
    <xf numFmtId="3" fontId="78" fillId="0" borderId="18" xfId="38" applyNumberFormat="1" applyFont="1" applyFill="1" applyBorder="1"/>
    <xf numFmtId="0" fontId="78" fillId="0" borderId="18" xfId="38" applyFont="1" applyFill="1" applyBorder="1"/>
    <xf numFmtId="0" fontId="74" fillId="0" borderId="0" xfId="0" applyFont="1" applyAlignment="1">
      <alignment horizontal="left" vertical="center" wrapText="1"/>
    </xf>
    <xf numFmtId="0" fontId="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49" fontId="55" fillId="11" borderId="54" xfId="0" applyNumberFormat="1" applyFont="1" applyFill="1" applyBorder="1" applyAlignment="1">
      <alignment horizontal="left" vertical="center"/>
    </xf>
    <xf numFmtId="49" fontId="55" fillId="11" borderId="55" xfId="0" applyNumberFormat="1" applyFont="1" applyFill="1" applyBorder="1" applyAlignment="1">
      <alignment horizontal="left" vertical="center"/>
    </xf>
    <xf numFmtId="49" fontId="56" fillId="11" borderId="55" xfId="0" applyNumberFormat="1" applyFont="1" applyFill="1" applyBorder="1" applyAlignment="1">
      <alignment horizontal="left" vertical="center"/>
    </xf>
    <xf numFmtId="49" fontId="56" fillId="11" borderId="55" xfId="0" applyNumberFormat="1" applyFont="1" applyFill="1" applyBorder="1" applyAlignment="1">
      <alignment horizontal="left" vertical="center" wrapText="1"/>
    </xf>
    <xf numFmtId="49" fontId="56" fillId="11" borderId="54" xfId="0" applyNumberFormat="1" applyFont="1" applyFill="1" applyBorder="1" applyAlignment="1">
      <alignment horizontal="left" vertical="center"/>
    </xf>
    <xf numFmtId="49" fontId="73" fillId="11" borderId="2" xfId="0" applyNumberFormat="1" applyFont="1" applyFill="1" applyBorder="1" applyAlignment="1">
      <alignment horizontal="center" vertical="center"/>
    </xf>
    <xf numFmtId="49" fontId="55" fillId="11" borderId="56" xfId="0" applyNumberFormat="1" applyFont="1" applyFill="1" applyBorder="1" applyAlignment="1">
      <alignment horizontal="left" vertical="center"/>
    </xf>
    <xf numFmtId="49" fontId="55" fillId="11" borderId="2" xfId="0" applyNumberFormat="1" applyFont="1" applyFill="1" applyBorder="1" applyAlignment="1">
      <alignment horizontal="left" vertical="center"/>
    </xf>
    <xf numFmtId="49" fontId="55" fillId="11" borderId="18" xfId="0" applyNumberFormat="1" applyFont="1" applyFill="1" applyBorder="1" applyAlignment="1">
      <alignment horizontal="left" vertical="center"/>
    </xf>
    <xf numFmtId="49" fontId="56" fillId="11" borderId="2" xfId="0" applyNumberFormat="1" applyFont="1" applyFill="1" applyBorder="1" applyAlignment="1">
      <alignment horizontal="left" vertical="center"/>
    </xf>
    <xf numFmtId="49" fontId="55" fillId="11" borderId="2" xfId="0" applyNumberFormat="1" applyFont="1" applyFill="1" applyBorder="1" applyAlignment="1">
      <alignment horizontal="left" vertical="center" wrapText="1"/>
    </xf>
    <xf numFmtId="0" fontId="2" fillId="0" borderId="0" xfId="4" applyFont="1" applyAlignment="1">
      <alignment horizontal="center"/>
    </xf>
    <xf numFmtId="0" fontId="13" fillId="0" borderId="0" xfId="4" applyFont="1" applyAlignment="1">
      <alignment horizontal="center"/>
    </xf>
    <xf numFmtId="0" fontId="3" fillId="0" borderId="0" xfId="4" applyFont="1" applyAlignment="1">
      <alignment horizontal="center"/>
    </xf>
    <xf numFmtId="0" fontId="13" fillId="0" borderId="0" xfId="4" applyFont="1" applyAlignment="1"/>
    <xf numFmtId="49" fontId="55" fillId="11" borderId="55" xfId="0" applyNumberFormat="1" applyFont="1" applyFill="1" applyBorder="1" applyAlignment="1">
      <alignment horizontal="left" vertical="center" wrapText="1"/>
    </xf>
    <xf numFmtId="49" fontId="73" fillId="11" borderId="55" xfId="0" applyNumberFormat="1" applyFont="1" applyFill="1" applyBorder="1" applyAlignment="1">
      <alignment horizontal="center" vertical="center"/>
    </xf>
    <xf numFmtId="0" fontId="2" fillId="0" borderId="0" xfId="5" applyFont="1" applyAlignment="1">
      <alignment horizontal="center"/>
    </xf>
    <xf numFmtId="0" fontId="13" fillId="0" borderId="0" xfId="5" applyFont="1" applyAlignment="1">
      <alignment horizontal="center"/>
    </xf>
    <xf numFmtId="0" fontId="3" fillId="0" borderId="0" xfId="5" applyFont="1" applyAlignment="1">
      <alignment horizontal="center"/>
    </xf>
    <xf numFmtId="0" fontId="13" fillId="0" borderId="0" xfId="5" applyFont="1" applyAlignment="1"/>
    <xf numFmtId="0" fontId="17" fillId="0" borderId="13" xfId="0" applyNumberFormat="1" applyFont="1" applyBorder="1" applyAlignment="1">
      <alignment horizontal="center" vertical="center"/>
    </xf>
    <xf numFmtId="0" fontId="17" fillId="0" borderId="15" xfId="0" applyNumberFormat="1" applyFont="1" applyBorder="1" applyAlignment="1">
      <alignment horizontal="center" vertical="center"/>
    </xf>
    <xf numFmtId="0" fontId="17" fillId="0" borderId="14" xfId="0" applyNumberFormat="1" applyFont="1" applyBorder="1" applyAlignment="1">
      <alignment horizontal="center" vertical="center"/>
    </xf>
    <xf numFmtId="0" fontId="14" fillId="0" borderId="0" xfId="0" applyNumberFormat="1" applyFont="1" applyAlignment="1">
      <alignment horizontal="center" vertical="center"/>
    </xf>
    <xf numFmtId="0" fontId="17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49" fontId="54" fillId="11" borderId="2" xfId="0" applyNumberFormat="1" applyFont="1" applyFill="1" applyBorder="1" applyAlignment="1">
      <alignment horizontal="center" vertical="center" wrapText="1"/>
    </xf>
    <xf numFmtId="49" fontId="54" fillId="11" borderId="2" xfId="0" applyNumberFormat="1" applyFont="1" applyFill="1" applyBorder="1" applyAlignment="1">
      <alignment horizontal="center" vertical="center"/>
    </xf>
    <xf numFmtId="0" fontId="19" fillId="3" borderId="0" xfId="0" applyFont="1" applyFill="1" applyAlignment="1">
      <alignment horizontal="left" vertical="center"/>
    </xf>
    <xf numFmtId="0" fontId="2" fillId="0" borderId="0" xfId="7" applyFont="1" applyAlignment="1" applyProtection="1">
      <alignment horizontal="center"/>
    </xf>
    <xf numFmtId="0" fontId="2" fillId="0" borderId="0" xfId="7" applyFont="1" applyAlignment="1">
      <alignment horizontal="center"/>
    </xf>
    <xf numFmtId="169" fontId="2" fillId="0" borderId="0" xfId="7" applyNumberFormat="1" applyFont="1" applyAlignment="1" applyProtection="1">
      <alignment horizontal="center"/>
    </xf>
    <xf numFmtId="0" fontId="2" fillId="0" borderId="0" xfId="7" applyFont="1" applyAlignment="1"/>
    <xf numFmtId="0" fontId="14" fillId="0" borderId="0" xfId="11" applyFont="1" applyAlignment="1">
      <alignment horizontal="center"/>
    </xf>
    <xf numFmtId="0" fontId="2" fillId="0" borderId="0" xfId="12" applyFont="1" applyAlignment="1" applyProtection="1">
      <alignment horizontal="center"/>
    </xf>
    <xf numFmtId="169" fontId="2" fillId="0" borderId="0" xfId="12" applyNumberFormat="1" applyFont="1" applyAlignment="1" applyProtection="1">
      <alignment horizontal="center"/>
    </xf>
    <xf numFmtId="0" fontId="2" fillId="0" borderId="0" xfId="12" applyFont="1" applyBorder="1" applyAlignment="1" applyProtection="1">
      <alignment horizontal="center"/>
    </xf>
    <xf numFmtId="49" fontId="55" fillId="11" borderId="60" xfId="0" applyNumberFormat="1" applyFont="1" applyFill="1" applyBorder="1" applyAlignment="1">
      <alignment horizontal="left" vertical="center"/>
    </xf>
    <xf numFmtId="49" fontId="55" fillId="11" borderId="61" xfId="0" applyNumberFormat="1" applyFont="1" applyFill="1" applyBorder="1" applyAlignment="1">
      <alignment horizontal="left" vertical="center"/>
    </xf>
    <xf numFmtId="0" fontId="4" fillId="0" borderId="11" xfId="12" applyFont="1" applyBorder="1" applyAlignment="1" applyProtection="1">
      <alignment horizontal="center"/>
    </xf>
    <xf numFmtId="0" fontId="13" fillId="0" borderId="11" xfId="12" applyFont="1" applyBorder="1" applyAlignment="1"/>
    <xf numFmtId="0" fontId="14" fillId="0" borderId="0" xfId="14" applyFont="1" applyAlignment="1">
      <alignment horizontal="center"/>
    </xf>
    <xf numFmtId="0" fontId="3" fillId="0" borderId="0" xfId="15" applyFont="1" applyFill="1" applyAlignment="1">
      <alignment horizontal="center"/>
    </xf>
    <xf numFmtId="0" fontId="13" fillId="0" borderId="0" xfId="19" applyFont="1" applyFill="1" applyAlignment="1"/>
    <xf numFmtId="0" fontId="13" fillId="0" borderId="0" xfId="19" applyFont="1" applyAlignment="1"/>
    <xf numFmtId="14" fontId="13" fillId="0" borderId="0" xfId="19" applyNumberFormat="1" applyFont="1" applyFill="1" applyAlignment="1">
      <alignment horizontal="left"/>
    </xf>
    <xf numFmtId="0" fontId="13" fillId="0" borderId="0" xfId="19" applyFont="1" applyAlignment="1">
      <alignment horizontal="left"/>
    </xf>
    <xf numFmtId="0" fontId="14" fillId="0" borderId="0" xfId="19" applyFont="1" applyFill="1" applyAlignment="1">
      <alignment horizontal="center"/>
    </xf>
    <xf numFmtId="0" fontId="13" fillId="0" borderId="0" xfId="19" applyFont="1" applyAlignment="1">
      <alignment horizontal="center"/>
    </xf>
    <xf numFmtId="0" fontId="14" fillId="0" borderId="0" xfId="19" applyFont="1" applyFill="1" applyBorder="1" applyAlignment="1">
      <alignment horizontal="center"/>
    </xf>
    <xf numFmtId="0" fontId="14" fillId="0" borderId="0" xfId="7" applyFont="1" applyAlignment="1">
      <alignment horizontal="center"/>
    </xf>
    <xf numFmtId="0" fontId="14" fillId="0" borderId="0" xfId="7" applyFont="1" applyFill="1" applyAlignment="1" applyProtection="1">
      <alignment horizontal="center"/>
      <protection locked="0"/>
    </xf>
    <xf numFmtId="0" fontId="14" fillId="0" borderId="0" xfId="20" applyFont="1" applyFill="1" applyAlignment="1">
      <alignment horizontal="center"/>
    </xf>
    <xf numFmtId="0" fontId="13" fillId="0" borderId="0" xfId="7" applyFont="1" applyAlignment="1">
      <alignment horizontal="center"/>
    </xf>
    <xf numFmtId="0" fontId="14" fillId="0" borderId="0" xfId="7" applyFont="1" applyFill="1" applyBorder="1" applyAlignment="1">
      <alignment horizontal="center"/>
    </xf>
    <xf numFmtId="49" fontId="54" fillId="12" borderId="2" xfId="0" applyNumberFormat="1" applyFont="1" applyFill="1" applyBorder="1" applyAlignment="1">
      <alignment horizontal="center" vertical="center" wrapText="1"/>
    </xf>
    <xf numFmtId="49" fontId="54" fillId="12" borderId="2" xfId="0" applyNumberFormat="1" applyFont="1" applyFill="1" applyBorder="1" applyAlignment="1">
      <alignment horizontal="center" vertical="center"/>
    </xf>
    <xf numFmtId="49" fontId="14" fillId="0" borderId="0" xfId="23" applyNumberFormat="1" applyFont="1" applyFill="1" applyAlignment="1">
      <alignment horizontal="left"/>
    </xf>
    <xf numFmtId="165" fontId="14" fillId="0" borderId="0" xfId="23" applyNumberFormat="1" applyFont="1" applyAlignment="1">
      <alignment horizontal="center"/>
    </xf>
    <xf numFmtId="0" fontId="14" fillId="0" borderId="0" xfId="23" applyFont="1" applyAlignment="1">
      <alignment horizontal="center"/>
    </xf>
    <xf numFmtId="14" fontId="13" fillId="0" borderId="0" xfId="23" applyNumberFormat="1" applyFont="1" applyFill="1" applyAlignment="1">
      <alignment horizontal="left"/>
    </xf>
    <xf numFmtId="0" fontId="13" fillId="0" borderId="0" xfId="23" applyFont="1" applyAlignment="1"/>
    <xf numFmtId="0" fontId="67" fillId="0" borderId="0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center" vertical="center"/>
    </xf>
    <xf numFmtId="0" fontId="27" fillId="0" borderId="2" xfId="0" applyFont="1" applyFill="1" applyBorder="1" applyAlignment="1">
      <alignment horizontal="center" vertical="center" wrapText="1"/>
    </xf>
    <xf numFmtId="0" fontId="50" fillId="0" borderId="2" xfId="0" applyFont="1" applyFill="1" applyBorder="1" applyAlignment="1">
      <alignment horizontal="center" vertical="center" wrapText="1"/>
    </xf>
    <xf numFmtId="43" fontId="50" fillId="0" borderId="2" xfId="3" applyFont="1" applyFill="1" applyBorder="1" applyAlignment="1">
      <alignment horizontal="center" vertical="center" wrapText="1"/>
    </xf>
    <xf numFmtId="0" fontId="14" fillId="0" borderId="0" xfId="29" applyFont="1" applyFill="1" applyBorder="1" applyAlignment="1">
      <alignment horizontal="center"/>
    </xf>
    <xf numFmtId="0" fontId="13" fillId="0" borderId="0" xfId="29" applyFont="1" applyFill="1" applyBorder="1" applyAlignment="1">
      <alignment horizontal="center"/>
    </xf>
    <xf numFmtId="4" fontId="44" fillId="0" borderId="13" xfId="18" applyNumberFormat="1" applyFont="1" applyFill="1" applyBorder="1" applyAlignment="1">
      <alignment horizontal="left"/>
    </xf>
    <xf numFmtId="4" fontId="44" fillId="0" borderId="14" xfId="18" applyNumberFormat="1" applyFont="1" applyFill="1" applyBorder="1" applyAlignment="1">
      <alignment horizontal="left"/>
    </xf>
    <xf numFmtId="4" fontId="50" fillId="0" borderId="13" xfId="18" applyNumberFormat="1" applyFont="1" applyFill="1" applyBorder="1" applyAlignment="1">
      <alignment horizontal="left"/>
    </xf>
    <xf numFmtId="4" fontId="50" fillId="0" borderId="14" xfId="18" applyNumberFormat="1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50" fillId="9" borderId="13" xfId="0" applyFont="1" applyFill="1" applyBorder="1" applyAlignment="1">
      <alignment horizontal="center" vertical="center" wrapText="1"/>
    </xf>
    <xf numFmtId="0" fontId="50" fillId="9" borderId="15" xfId="0" applyFont="1" applyFill="1" applyBorder="1" applyAlignment="1">
      <alignment horizontal="center" vertical="center" wrapText="1"/>
    </xf>
    <xf numFmtId="0" fontId="50" fillId="9" borderId="14" xfId="0" applyFont="1" applyFill="1" applyBorder="1" applyAlignment="1">
      <alignment horizontal="center" vertical="center" wrapText="1"/>
    </xf>
    <xf numFmtId="0" fontId="50" fillId="9" borderId="24" xfId="0" applyFont="1" applyFill="1" applyBorder="1" applyAlignment="1">
      <alignment horizontal="center" vertical="center"/>
    </xf>
    <xf numFmtId="0" fontId="50" fillId="9" borderId="26" xfId="0" applyFont="1" applyFill="1" applyBorder="1" applyAlignment="1">
      <alignment horizontal="center" vertical="center"/>
    </xf>
    <xf numFmtId="0" fontId="50" fillId="9" borderId="30" xfId="0" applyFont="1" applyFill="1" applyBorder="1" applyAlignment="1">
      <alignment horizontal="center" vertical="center" wrapText="1"/>
    </xf>
    <xf numFmtId="0" fontId="50" fillId="9" borderId="32" xfId="0" applyFont="1" applyFill="1" applyBorder="1" applyAlignment="1">
      <alignment horizontal="center" vertical="center" wrapText="1"/>
    </xf>
    <xf numFmtId="0" fontId="50" fillId="9" borderId="23" xfId="0" applyFont="1" applyFill="1" applyBorder="1" applyAlignment="1">
      <alignment horizontal="center" vertical="center" wrapText="1"/>
    </xf>
    <xf numFmtId="0" fontId="50" fillId="9" borderId="31" xfId="0" applyFont="1" applyFill="1" applyBorder="1" applyAlignment="1">
      <alignment horizontal="center" vertical="center" wrapText="1"/>
    </xf>
    <xf numFmtId="0" fontId="50" fillId="9" borderId="13" xfId="0" applyFont="1" applyFill="1" applyBorder="1" applyAlignment="1">
      <alignment horizontal="center" vertical="center"/>
    </xf>
    <xf numFmtId="0" fontId="50" fillId="9" borderId="14" xfId="0" applyFont="1" applyFill="1" applyBorder="1" applyAlignment="1">
      <alignment horizontal="center" vertical="center"/>
    </xf>
    <xf numFmtId="0" fontId="50" fillId="9" borderId="3" xfId="0" applyFont="1" applyFill="1" applyBorder="1" applyAlignment="1">
      <alignment horizontal="center" vertical="center" wrapText="1"/>
    </xf>
    <xf numFmtId="0" fontId="50" fillId="9" borderId="1" xfId="0" applyFont="1" applyFill="1" applyBorder="1" applyAlignment="1">
      <alignment horizontal="center" vertical="center" wrapText="1"/>
    </xf>
    <xf numFmtId="0" fontId="50" fillId="0" borderId="8" xfId="0" applyFont="1" applyFill="1" applyBorder="1" applyAlignment="1">
      <alignment horizontal="center" vertical="center"/>
    </xf>
    <xf numFmtId="0" fontId="50" fillId="0" borderId="12" xfId="0" applyFont="1" applyFill="1" applyBorder="1" applyAlignment="1">
      <alignment horizontal="center" vertical="center"/>
    </xf>
    <xf numFmtId="0" fontId="50" fillId="0" borderId="9" xfId="0" applyFont="1" applyFill="1" applyBorder="1" applyAlignment="1">
      <alignment horizontal="center" vertical="center"/>
    </xf>
    <xf numFmtId="0" fontId="50" fillId="0" borderId="16" xfId="0" applyFont="1" applyFill="1" applyBorder="1" applyAlignment="1">
      <alignment horizontal="center" vertical="center"/>
    </xf>
    <xf numFmtId="0" fontId="50" fillId="0" borderId="6" xfId="0" applyFont="1" applyFill="1" applyBorder="1" applyAlignment="1">
      <alignment horizontal="center" vertical="center"/>
    </xf>
    <xf numFmtId="0" fontId="50" fillId="0" borderId="7" xfId="0" applyFont="1" applyFill="1" applyBorder="1" applyAlignment="1">
      <alignment horizontal="center" vertical="center"/>
    </xf>
    <xf numFmtId="0" fontId="50" fillId="9" borderId="21" xfId="0" applyFont="1" applyFill="1" applyBorder="1" applyAlignment="1">
      <alignment horizontal="center" vertical="center"/>
    </xf>
    <xf numFmtId="0" fontId="50" fillId="9" borderId="22" xfId="0" applyFont="1" applyFill="1" applyBorder="1" applyAlignment="1">
      <alignment horizontal="center" vertical="center"/>
    </xf>
    <xf numFmtId="0" fontId="50" fillId="9" borderId="27" xfId="0" applyFont="1" applyFill="1" applyBorder="1" applyAlignment="1">
      <alignment horizontal="center" vertical="center"/>
    </xf>
    <xf numFmtId="0" fontId="50" fillId="9" borderId="28" xfId="0" applyFont="1" applyFill="1" applyBorder="1" applyAlignment="1">
      <alignment horizontal="center" vertical="center"/>
    </xf>
    <xf numFmtId="0" fontId="50" fillId="9" borderId="29" xfId="0" applyFont="1" applyFill="1" applyBorder="1" applyAlignment="1">
      <alignment horizontal="center" vertical="center" wrapText="1"/>
    </xf>
    <xf numFmtId="0" fontId="50" fillId="9" borderId="24" xfId="0" applyFont="1" applyFill="1" applyBorder="1" applyAlignment="1">
      <alignment horizontal="center" vertical="center" wrapText="1"/>
    </xf>
    <xf numFmtId="0" fontId="50" fillId="9" borderId="25" xfId="0" applyFont="1" applyFill="1" applyBorder="1" applyAlignment="1">
      <alignment horizontal="center" vertical="center" wrapText="1"/>
    </xf>
    <xf numFmtId="0" fontId="50" fillId="9" borderId="26" xfId="0" applyFont="1" applyFill="1" applyBorder="1" applyAlignment="1">
      <alignment horizontal="center" vertical="center" wrapText="1"/>
    </xf>
    <xf numFmtId="0" fontId="50" fillId="0" borderId="18" xfId="6" applyFont="1" applyFill="1" applyBorder="1" applyAlignment="1">
      <alignment horizontal="left" vertical="center" wrapText="1"/>
    </xf>
    <xf numFmtId="0" fontId="36" fillId="0" borderId="2" xfId="0" applyFont="1" applyFill="1" applyBorder="1" applyAlignment="1">
      <alignment horizontal="center" vertical="center"/>
    </xf>
    <xf numFmtId="0" fontId="36" fillId="0" borderId="2" xfId="0" applyFont="1" applyFill="1" applyBorder="1" applyAlignment="1">
      <alignment horizontal="center" vertical="center" wrapText="1"/>
    </xf>
    <xf numFmtId="0" fontId="14" fillId="0" borderId="0" xfId="6" applyFont="1" applyFill="1" applyAlignment="1">
      <alignment horizontal="center"/>
    </xf>
    <xf numFmtId="0" fontId="50" fillId="0" borderId="2" xfId="0" applyFont="1" applyFill="1" applyBorder="1" applyAlignment="1">
      <alignment horizontal="center" vertical="center"/>
    </xf>
    <xf numFmtId="0" fontId="36" fillId="9" borderId="2" xfId="0" applyFont="1" applyFill="1" applyBorder="1" applyAlignment="1">
      <alignment horizontal="center" vertical="center" wrapText="1"/>
    </xf>
    <xf numFmtId="0" fontId="2" fillId="0" borderId="0" xfId="35" applyFont="1" applyAlignment="1">
      <alignment horizontal="center"/>
    </xf>
    <xf numFmtId="0" fontId="13" fillId="0" borderId="0" xfId="35" applyFont="1" applyAlignment="1">
      <alignment horizontal="center"/>
    </xf>
    <xf numFmtId="49" fontId="53" fillId="11" borderId="2" xfId="0" applyNumberFormat="1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50" fillId="0" borderId="63" xfId="0" applyFont="1" applyBorder="1" applyAlignment="1">
      <alignment horizontal="center"/>
    </xf>
    <xf numFmtId="0" fontId="50" fillId="0" borderId="64" xfId="0" applyFont="1" applyBorder="1" applyAlignment="1">
      <alignment horizontal="center"/>
    </xf>
    <xf numFmtId="0" fontId="50" fillId="0" borderId="65" xfId="0" applyFont="1" applyBorder="1" applyAlignment="1">
      <alignment horizontal="center"/>
    </xf>
    <xf numFmtId="0" fontId="14" fillId="0" borderId="0" xfId="18" applyFont="1" applyAlignment="1">
      <alignment horizontal="center"/>
    </xf>
    <xf numFmtId="0" fontId="50" fillId="0" borderId="0" xfId="18" applyFont="1" applyAlignment="1">
      <alignment horizontal="center"/>
    </xf>
    <xf numFmtId="0" fontId="50" fillId="0" borderId="2" xfId="37" applyFont="1" applyBorder="1" applyAlignment="1">
      <alignment horizontal="center"/>
    </xf>
    <xf numFmtId="0" fontId="72" fillId="0" borderId="2" xfId="38" applyFont="1" applyFill="1" applyBorder="1" applyAlignment="1">
      <alignment horizontal="center" vertical="center" wrapText="1"/>
    </xf>
    <xf numFmtId="0" fontId="72" fillId="0" borderId="2" xfId="38" applyFont="1" applyFill="1" applyBorder="1" applyAlignment="1">
      <alignment horizontal="left" vertical="center" wrapText="1" indent="1"/>
    </xf>
    <xf numFmtId="0" fontId="14" fillId="0" borderId="33" xfId="38" quotePrefix="1" applyFont="1" applyFill="1" applyBorder="1" applyAlignment="1">
      <alignment horizontal="center" vertical="center" wrapText="1"/>
    </xf>
    <xf numFmtId="0" fontId="78" fillId="0" borderId="2" xfId="38" applyFont="1" applyFill="1" applyBorder="1" applyAlignment="1">
      <alignment horizontal="center" vertical="center" wrapText="1"/>
    </xf>
    <xf numFmtId="0" fontId="14" fillId="0" borderId="34" xfId="38" applyFont="1" applyFill="1" applyBorder="1" applyAlignment="1">
      <alignment horizontal="center" vertical="center" wrapText="1"/>
    </xf>
    <xf numFmtId="0" fontId="14" fillId="0" borderId="35" xfId="38" applyFont="1" applyFill="1" applyBorder="1" applyAlignment="1">
      <alignment horizontal="center" vertical="center" wrapText="1"/>
    </xf>
    <xf numFmtId="0" fontId="14" fillId="0" borderId="37" xfId="38" applyFont="1" applyFill="1" applyBorder="1" applyAlignment="1">
      <alignment horizontal="center" vertical="center" wrapText="1"/>
    </xf>
    <xf numFmtId="0" fontId="14" fillId="0" borderId="38" xfId="38" applyFont="1" applyFill="1" applyBorder="1" applyAlignment="1">
      <alignment horizontal="center" vertical="center" wrapText="1"/>
    </xf>
    <xf numFmtId="0" fontId="71" fillId="0" borderId="2" xfId="38" applyFont="1" applyFill="1" applyBorder="1" applyAlignment="1">
      <alignment horizontal="left" vertical="center" wrapText="1" indent="1"/>
    </xf>
    <xf numFmtId="0" fontId="13" fillId="0" borderId="39" xfId="38" applyFont="1" applyFill="1" applyBorder="1" applyAlignment="1">
      <alignment horizontal="center" vertical="center" wrapText="1"/>
    </xf>
    <xf numFmtId="0" fontId="13" fillId="0" borderId="36" xfId="38" applyFont="1" applyFill="1" applyBorder="1" applyAlignment="1">
      <alignment horizontal="center" vertical="center" wrapText="1"/>
    </xf>
    <xf numFmtId="0" fontId="13" fillId="0" borderId="42" xfId="38" applyFont="1" applyFill="1" applyBorder="1" applyAlignment="1">
      <alignment horizontal="center" vertical="center" wrapText="1"/>
    </xf>
    <xf numFmtId="0" fontId="13" fillId="0" borderId="40" xfId="38" applyFont="1" applyFill="1" applyBorder="1" applyAlignment="1">
      <alignment horizontal="center" vertical="center" wrapText="1"/>
    </xf>
    <xf numFmtId="0" fontId="13" fillId="0" borderId="41" xfId="38" applyFont="1" applyFill="1" applyBorder="1" applyAlignment="1">
      <alignment horizontal="center" vertical="center" wrapText="1"/>
    </xf>
    <xf numFmtId="0" fontId="13" fillId="0" borderId="43" xfId="38" applyFont="1" applyFill="1" applyBorder="1" applyAlignment="1">
      <alignment horizontal="center" vertical="center" wrapText="1"/>
    </xf>
    <xf numFmtId="0" fontId="2" fillId="0" borderId="0" xfId="40" applyFont="1" applyAlignment="1" applyProtection="1">
      <alignment horizontal="center"/>
    </xf>
    <xf numFmtId="0" fontId="2" fillId="0" borderId="0" xfId="40" applyFont="1" applyAlignment="1">
      <alignment horizontal="center"/>
    </xf>
    <xf numFmtId="0" fontId="13" fillId="0" borderId="0" xfId="40" applyFont="1" applyAlignment="1">
      <alignment horizontal="center"/>
    </xf>
    <xf numFmtId="169" fontId="2" fillId="0" borderId="0" xfId="40" applyNumberFormat="1" applyFont="1" applyAlignment="1" applyProtection="1">
      <alignment horizontal="center"/>
    </xf>
    <xf numFmtId="0" fontId="14" fillId="0" borderId="0" xfId="40" applyFont="1" applyBorder="1" applyAlignment="1">
      <alignment horizontal="center"/>
    </xf>
    <xf numFmtId="0" fontId="39" fillId="0" borderId="0" xfId="41" applyFont="1" applyAlignment="1">
      <alignment horizontal="center" vertical="center"/>
    </xf>
    <xf numFmtId="0" fontId="40" fillId="0" borderId="2" xfId="41" applyFont="1" applyBorder="1" applyAlignment="1">
      <alignment horizontal="center" vertical="center"/>
    </xf>
    <xf numFmtId="0" fontId="40" fillId="0" borderId="2" xfId="41" applyFont="1" applyBorder="1" applyAlignment="1">
      <alignment horizontal="center" vertical="center" wrapText="1"/>
    </xf>
    <xf numFmtId="0" fontId="40" fillId="0" borderId="2" xfId="41" applyFont="1" applyFill="1" applyBorder="1" applyAlignment="1">
      <alignment horizontal="center" vertical="center"/>
    </xf>
    <xf numFmtId="0" fontId="40" fillId="0" borderId="2" xfId="41" applyFont="1" applyFill="1" applyBorder="1" applyAlignment="1">
      <alignment horizontal="center" vertical="center" wrapText="1"/>
    </xf>
    <xf numFmtId="0" fontId="39" fillId="0" borderId="0" xfId="41" applyFont="1" applyFill="1" applyAlignment="1">
      <alignment horizontal="center" vertical="center"/>
    </xf>
    <xf numFmtId="0" fontId="14" fillId="0" borderId="0" xfId="42" applyFont="1" applyFill="1" applyAlignment="1">
      <alignment horizontal="center"/>
    </xf>
    <xf numFmtId="0" fontId="8" fillId="3" borderId="0" xfId="2" applyFill="1" applyAlignment="1">
      <alignment horizontal="left"/>
    </xf>
    <xf numFmtId="0" fontId="12" fillId="3" borderId="0" xfId="0" applyFont="1" applyFill="1" applyAlignment="1">
      <alignment horizontal="left"/>
    </xf>
    <xf numFmtId="0" fontId="14" fillId="0" borderId="0" xfId="45" applyFont="1" applyAlignment="1" applyProtection="1">
      <alignment horizontal="center"/>
    </xf>
    <xf numFmtId="0" fontId="13" fillId="0" borderId="0" xfId="9" applyFont="1" applyAlignment="1"/>
    <xf numFmtId="169" fontId="14" fillId="0" borderId="0" xfId="45" applyNumberFormat="1" applyFont="1" applyAlignment="1" applyProtection="1">
      <alignment horizontal="center"/>
    </xf>
    <xf numFmtId="169" fontId="14" fillId="0" borderId="0" xfId="45" applyNumberFormat="1" applyFont="1" applyBorder="1" applyAlignment="1" applyProtection="1">
      <alignment horizontal="center"/>
    </xf>
    <xf numFmtId="0" fontId="14" fillId="0" borderId="0" xfId="46" applyFont="1" applyAlignment="1">
      <alignment horizontal="center"/>
    </xf>
    <xf numFmtId="0" fontId="13" fillId="0" borderId="0" xfId="46" applyFont="1" applyAlignment="1">
      <alignment horizontal="center"/>
    </xf>
    <xf numFmtId="0" fontId="14" fillId="0" borderId="0" xfId="46" applyFont="1" applyFill="1" applyAlignment="1" applyProtection="1">
      <alignment horizontal="center"/>
      <protection locked="0"/>
    </xf>
    <xf numFmtId="0" fontId="13" fillId="0" borderId="0" xfId="46" applyFont="1" applyAlignment="1"/>
    <xf numFmtId="49" fontId="62" fillId="11" borderId="2" xfId="0" applyNumberFormat="1" applyFont="1" applyFill="1" applyBorder="1" applyAlignment="1">
      <alignment horizontal="center" vertical="center" wrapText="1"/>
    </xf>
    <xf numFmtId="49" fontId="55" fillId="11" borderId="17" xfId="0" applyNumberFormat="1" applyFont="1" applyFill="1" applyBorder="1" applyAlignment="1">
      <alignment horizontal="left" vertical="center"/>
    </xf>
    <xf numFmtId="49" fontId="55" fillId="11" borderId="70" xfId="0" applyNumberFormat="1" applyFont="1" applyFill="1" applyBorder="1" applyAlignment="1">
      <alignment horizontal="left" vertical="center"/>
    </xf>
    <xf numFmtId="49" fontId="56" fillId="11" borderId="13" xfId="0" applyNumberFormat="1" applyFont="1" applyFill="1" applyBorder="1" applyAlignment="1">
      <alignment horizontal="left" vertical="center"/>
    </xf>
    <xf numFmtId="49" fontId="56" fillId="11" borderId="14" xfId="0" applyNumberFormat="1" applyFont="1" applyFill="1" applyBorder="1" applyAlignment="1">
      <alignment horizontal="left" vertical="center"/>
    </xf>
    <xf numFmtId="49" fontId="55" fillId="11" borderId="13" xfId="0" applyNumberFormat="1" applyFont="1" applyFill="1" applyBorder="1" applyAlignment="1">
      <alignment horizontal="left" vertical="center"/>
    </xf>
    <xf numFmtId="49" fontId="55" fillId="11" borderId="14" xfId="0" applyNumberFormat="1" applyFont="1" applyFill="1" applyBorder="1" applyAlignment="1">
      <alignment horizontal="left" vertical="center"/>
    </xf>
    <xf numFmtId="14" fontId="13" fillId="0" borderId="0" xfId="47" applyNumberFormat="1" applyFont="1" applyFill="1" applyAlignment="1">
      <alignment horizontal="left"/>
    </xf>
    <xf numFmtId="0" fontId="13" fillId="0" borderId="0" xfId="47" applyFont="1" applyAlignment="1"/>
    <xf numFmtId="0" fontId="31" fillId="0" borderId="0" xfId="48" applyNumberFormat="1" applyFont="1" applyFill="1" applyAlignment="1" applyProtection="1">
      <alignment horizontal="center" vertical="center"/>
      <protection locked="0"/>
    </xf>
    <xf numFmtId="0" fontId="31" fillId="0" borderId="0" xfId="47" applyFont="1" applyAlignment="1"/>
    <xf numFmtId="0" fontId="14" fillId="0" borderId="0" xfId="48" applyNumberFormat="1" applyFont="1" applyFill="1" applyAlignment="1" applyProtection="1">
      <alignment horizontal="center" vertical="center"/>
      <protection locked="0"/>
    </xf>
    <xf numFmtId="49" fontId="54" fillId="11" borderId="13" xfId="0" applyNumberFormat="1" applyFont="1" applyFill="1" applyBorder="1" applyAlignment="1">
      <alignment horizontal="center" vertical="center"/>
    </xf>
    <xf numFmtId="49" fontId="54" fillId="11" borderId="14" xfId="0" applyNumberFormat="1" applyFont="1" applyFill="1" applyBorder="1" applyAlignment="1">
      <alignment horizontal="center" vertical="center"/>
    </xf>
  </cellXfs>
  <cellStyles count="50">
    <cellStyle name="Čiarka" xfId="3" builtinId="3"/>
    <cellStyle name="Hypertextové prepojenie" xfId="2" builtinId="8"/>
    <cellStyle name="Normal_BT" xfId="16"/>
    <cellStyle name="Normal_KV" xfId="15"/>
    <cellStyle name="Normal_Sheet2" xfId="44"/>
    <cellStyle name="Normal_Sheet6" xfId="45"/>
    <cellStyle name="Normal_Strana 1" xfId="43"/>
    <cellStyle name="Normálna" xfId="0" builtinId="0"/>
    <cellStyle name="Normálna 2" xfId="6"/>
    <cellStyle name="Normálne 2" xfId="18"/>
    <cellStyle name="normálne 3" xfId="39"/>
    <cellStyle name="normálne_B5DMSCAFL76AMQPCV1Z9PZ813" xfId="29"/>
    <cellStyle name="normálne_D7SKVLRX9A26JQ8W7KPLPFTJZ" xfId="22"/>
    <cellStyle name="normálne_DP" xfId="4"/>
    <cellStyle name="normálne_Hárok1" xfId="7"/>
    <cellStyle name="normálne_Hárok3" xfId="9"/>
    <cellStyle name="normálne_Hárok4" xfId="10"/>
    <cellStyle name="normálne_Návrh_ŠR_2002_do_vlády" xfId="41"/>
    <cellStyle name="normálne_NP" xfId="5"/>
    <cellStyle name="normálne_obce" xfId="37"/>
    <cellStyle name="normálne_SL_1_Bilancia PaV pre ŠZÚ 2011" xfId="1"/>
    <cellStyle name="normálne_SL_14_Výdavky SR na vedu a techniku podľa FK pre ŠZÚ 2011" xfId="23"/>
    <cellStyle name="normálne_SL_19_Vývoj príjmov a výdavkov ŠR v rokoch 2010 a 2011" xfId="35"/>
    <cellStyle name="normálne_SL_23_Prehľad o čerpaní miezd KŠR pre ŠZÚ 2011" xfId="40"/>
    <cellStyle name="normálne_SL_31_Výdavky štátnych PO podľa funknej klas. pre SZÚ 2011" xfId="46"/>
    <cellStyle name="normálne_SL_32_Finančné operácie PO pre SZÚ 2011" xfId="47"/>
    <cellStyle name="normálne_SL_6_Príjmy SR podľa zdrojov pre ŠZÚ 2011" xfId="11"/>
    <cellStyle name="normálne_SL_7_Výdavky SR podľa kategórií a kapitol pre ŠZÚ 2011" xfId="12"/>
    <cellStyle name="normálne_SL_8_Bežné transfery pre ŠZÚ 2011" xfId="14"/>
    <cellStyle name="normálne_SL_9_Kapitálové výdavky pre ŠZÚ 2011" xfId="17"/>
    <cellStyle name="normálne_tabuľka" xfId="42"/>
    <cellStyle name="normálne_TestMA" xfId="19"/>
    <cellStyle name="normálne_Zoznam_kapitol" xfId="38"/>
    <cellStyle name="normální_DANE" xfId="8"/>
    <cellStyle name="normální_MZDY" xfId="13"/>
    <cellStyle name="SAPBEXaggData_SL_32_Finančné operácie PO pre SZÚ 2011" xfId="49"/>
    <cellStyle name="SAPBEXaggItem_B5DMSCAFL76AMQPCV1Z9PZ813" xfId="33"/>
    <cellStyle name="SAPBEXaggItemX_Hárok1" xfId="21"/>
    <cellStyle name="SAPBEXHLevel0_SL_14_Výdavky SR na vedu a techniku podľa FK pre ŠZÚ 2011" xfId="26"/>
    <cellStyle name="SAPBEXHLevel1_SL_14_Výdavky SR na vedu a techniku podľa FK pre ŠZÚ 2011" xfId="27"/>
    <cellStyle name="SAPBEXHLevel3" xfId="28"/>
    <cellStyle name="SAPBEXchaText_B5DMSCAFL76AMQPCV1Z9PZ813" xfId="30"/>
    <cellStyle name="SAPBEXchaText_SL_14_Výdavky SR na vedu a techniku podľa FK pre ŠZÚ 2011" xfId="25"/>
    <cellStyle name="SAPBEXstdData_B5DMSCAFL76AMQPCV1Z9PZ813" xfId="34"/>
    <cellStyle name="SAPBEXstdData_SL_19_Vývoj príjmov a výdavkov ŠR v rokoch 2010 a 2011" xfId="36"/>
    <cellStyle name="SAPBEXstdItem_B5DMSCAFL76AMQPCV1Z9PZ813" xfId="32"/>
    <cellStyle name="SAPBEXstdItemX_B5DMSCAFL76AMQPCV1Z9PZ813" xfId="31"/>
    <cellStyle name="SAPBEXstdItemX_SL_14_Výdavky SR na vedu a techniku podľa FK pre ŠZÚ 2011" xfId="24"/>
    <cellStyle name="SAPBEXtitle_Hárok1" xfId="20"/>
    <cellStyle name="SAPBEXtitle_SL_32_Finančné operácie PO pre SZÚ 2011" xfId="48"/>
  </cellStyles>
  <dxfs count="19">
    <dxf>
      <font>
        <color theme="0"/>
      </font>
    </dxf>
    <dxf>
      <font>
        <strike val="0"/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strike val="0"/>
        <color theme="0"/>
      </font>
    </dxf>
    <dxf>
      <font>
        <color theme="0"/>
      </font>
    </dxf>
    <dxf>
      <font>
        <strike val="0"/>
        <color theme="0"/>
      </font>
    </dxf>
    <dxf>
      <font>
        <strike val="0"/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5"/>
  <sheetViews>
    <sheetView tabSelected="1" workbookViewId="0"/>
  </sheetViews>
  <sheetFormatPr defaultRowHeight="15" x14ac:dyDescent="0.25"/>
  <cols>
    <col min="2" max="2" width="14.42578125" customWidth="1"/>
    <col min="3" max="3" width="119.140625" customWidth="1"/>
  </cols>
  <sheetData>
    <row r="2" spans="2:3" ht="15.6" customHeight="1" x14ac:dyDescent="0.25">
      <c r="B2" s="574" t="s">
        <v>1496</v>
      </c>
      <c r="C2" s="574"/>
    </row>
    <row r="3" spans="2:3" ht="15.6" customHeight="1" x14ac:dyDescent="0.25">
      <c r="B3" s="5"/>
      <c r="C3" s="5"/>
    </row>
    <row r="4" spans="2:3" ht="18" customHeight="1" x14ac:dyDescent="0.25">
      <c r="B4" s="4" t="s">
        <v>17</v>
      </c>
      <c r="C4" s="6" t="s">
        <v>757</v>
      </c>
    </row>
    <row r="5" spans="2:3" ht="18" customHeight="1" x14ac:dyDescent="0.25">
      <c r="B5" s="4" t="s">
        <v>18</v>
      </c>
      <c r="C5" s="6" t="s">
        <v>758</v>
      </c>
    </row>
    <row r="6" spans="2:3" ht="18" customHeight="1" x14ac:dyDescent="0.25">
      <c r="B6" s="4" t="s">
        <v>19</v>
      </c>
      <c r="C6" s="6" t="s">
        <v>1476</v>
      </c>
    </row>
    <row r="7" spans="2:3" ht="18" customHeight="1" x14ac:dyDescent="0.25">
      <c r="B7" s="4" t="s">
        <v>20</v>
      </c>
      <c r="C7" s="6" t="s">
        <v>1477</v>
      </c>
    </row>
    <row r="8" spans="2:3" ht="18" customHeight="1" x14ac:dyDescent="0.25">
      <c r="B8" s="4" t="s">
        <v>21</v>
      </c>
      <c r="C8" s="6" t="s">
        <v>1478</v>
      </c>
    </row>
    <row r="9" spans="2:3" ht="18" customHeight="1" x14ac:dyDescent="0.25">
      <c r="B9" s="4" t="s">
        <v>22</v>
      </c>
      <c r="C9" s="6" t="s">
        <v>923</v>
      </c>
    </row>
    <row r="10" spans="2:3" ht="18" customHeight="1" x14ac:dyDescent="0.25">
      <c r="B10" s="4" t="s">
        <v>23</v>
      </c>
      <c r="C10" s="6" t="s">
        <v>1479</v>
      </c>
    </row>
    <row r="11" spans="2:3" ht="18" customHeight="1" x14ac:dyDescent="0.25">
      <c r="B11" s="4" t="s">
        <v>44</v>
      </c>
      <c r="C11" s="6" t="s">
        <v>928</v>
      </c>
    </row>
    <row r="12" spans="2:3" ht="18" customHeight="1" x14ac:dyDescent="0.25">
      <c r="B12" s="4" t="s">
        <v>45</v>
      </c>
      <c r="C12" s="6" t="s">
        <v>936</v>
      </c>
    </row>
    <row r="13" spans="2:3" ht="18" customHeight="1" x14ac:dyDescent="0.25">
      <c r="B13" s="4" t="s">
        <v>46</v>
      </c>
      <c r="C13" s="6" t="s">
        <v>937</v>
      </c>
    </row>
    <row r="14" spans="2:3" ht="18" customHeight="1" x14ac:dyDescent="0.25">
      <c r="B14" s="4" t="s">
        <v>47</v>
      </c>
      <c r="C14" s="6" t="s">
        <v>939</v>
      </c>
    </row>
    <row r="15" spans="2:3" ht="18" customHeight="1" x14ac:dyDescent="0.25">
      <c r="B15" s="4" t="s">
        <v>24</v>
      </c>
      <c r="C15" s="6" t="s">
        <v>1480</v>
      </c>
    </row>
    <row r="16" spans="2:3" ht="18" customHeight="1" x14ac:dyDescent="0.25">
      <c r="B16" s="4" t="s">
        <v>48</v>
      </c>
      <c r="C16" s="6" t="s">
        <v>1481</v>
      </c>
    </row>
    <row r="17" spans="2:3" ht="18" customHeight="1" x14ac:dyDescent="0.25">
      <c r="B17" s="4" t="s">
        <v>25</v>
      </c>
      <c r="C17" s="6" t="s">
        <v>1482</v>
      </c>
    </row>
    <row r="18" spans="2:3" ht="18" customHeight="1" x14ac:dyDescent="0.25">
      <c r="B18" s="4" t="s">
        <v>26</v>
      </c>
      <c r="C18" s="6" t="s">
        <v>1483</v>
      </c>
    </row>
    <row r="19" spans="2:3" ht="18" customHeight="1" x14ac:dyDescent="0.25">
      <c r="B19" s="4" t="s">
        <v>27</v>
      </c>
      <c r="C19" s="6" t="s">
        <v>1484</v>
      </c>
    </row>
    <row r="20" spans="2:3" ht="18" customHeight="1" x14ac:dyDescent="0.25">
      <c r="B20" s="4" t="s">
        <v>28</v>
      </c>
      <c r="C20" s="6" t="s">
        <v>49</v>
      </c>
    </row>
    <row r="21" spans="2:3" ht="18" customHeight="1" x14ac:dyDescent="0.25">
      <c r="B21" s="4" t="s">
        <v>30</v>
      </c>
      <c r="C21" s="6" t="s">
        <v>29</v>
      </c>
    </row>
    <row r="22" spans="2:3" ht="18" customHeight="1" x14ac:dyDescent="0.25">
      <c r="B22" s="4" t="s">
        <v>31</v>
      </c>
      <c r="C22" s="6" t="s">
        <v>1448</v>
      </c>
    </row>
    <row r="23" spans="2:3" ht="18" customHeight="1" x14ac:dyDescent="0.25">
      <c r="B23" s="4" t="s">
        <v>42</v>
      </c>
      <c r="C23" s="6" t="s">
        <v>1485</v>
      </c>
    </row>
    <row r="24" spans="2:3" ht="18" customHeight="1" x14ac:dyDescent="0.25">
      <c r="B24" s="4" t="s">
        <v>43</v>
      </c>
      <c r="C24" s="6" t="s">
        <v>1456</v>
      </c>
    </row>
    <row r="25" spans="2:3" ht="18" customHeight="1" x14ac:dyDescent="0.25">
      <c r="B25" s="4" t="s">
        <v>32</v>
      </c>
      <c r="C25" s="6" t="s">
        <v>1486</v>
      </c>
    </row>
    <row r="26" spans="2:3" ht="18" customHeight="1" x14ac:dyDescent="0.25">
      <c r="B26" s="4" t="s">
        <v>33</v>
      </c>
      <c r="C26" s="6" t="s">
        <v>1487</v>
      </c>
    </row>
    <row r="27" spans="2:3" ht="18" customHeight="1" x14ac:dyDescent="0.25">
      <c r="B27" s="4" t="s">
        <v>34</v>
      </c>
      <c r="C27" s="6" t="s">
        <v>1488</v>
      </c>
    </row>
    <row r="28" spans="2:3" ht="18" customHeight="1" x14ac:dyDescent="0.25">
      <c r="B28" s="4" t="s">
        <v>35</v>
      </c>
      <c r="C28" s="6" t="s">
        <v>1489</v>
      </c>
    </row>
    <row r="29" spans="2:3" ht="18" customHeight="1" x14ac:dyDescent="0.25">
      <c r="B29" s="4" t="s">
        <v>36</v>
      </c>
      <c r="C29" s="7" t="s">
        <v>1490</v>
      </c>
    </row>
    <row r="30" spans="2:3" ht="18" customHeight="1" x14ac:dyDescent="0.25">
      <c r="B30" s="4" t="s">
        <v>37</v>
      </c>
      <c r="C30" s="6" t="s">
        <v>1491</v>
      </c>
    </row>
    <row r="31" spans="2:3" ht="18" customHeight="1" x14ac:dyDescent="0.25">
      <c r="B31" s="4" t="s">
        <v>38</v>
      </c>
      <c r="C31" s="6" t="s">
        <v>1492</v>
      </c>
    </row>
    <row r="32" spans="2:3" ht="18" customHeight="1" x14ac:dyDescent="0.25">
      <c r="B32" s="4" t="s">
        <v>39</v>
      </c>
      <c r="C32" s="6" t="s">
        <v>1493</v>
      </c>
    </row>
    <row r="33" spans="2:3" ht="18" customHeight="1" x14ac:dyDescent="0.25">
      <c r="B33" s="4" t="s">
        <v>40</v>
      </c>
      <c r="C33" s="6" t="s">
        <v>1494</v>
      </c>
    </row>
    <row r="34" spans="2:3" ht="18" customHeight="1" x14ac:dyDescent="0.25">
      <c r="B34" s="4" t="s">
        <v>41</v>
      </c>
      <c r="C34" s="6" t="s">
        <v>1495</v>
      </c>
    </row>
    <row r="35" spans="2:3" ht="18" customHeight="1" x14ac:dyDescent="0.25">
      <c r="B35" s="4" t="s">
        <v>50</v>
      </c>
      <c r="C35" s="6" t="s">
        <v>1475</v>
      </c>
    </row>
  </sheetData>
  <mergeCells count="1">
    <mergeCell ref="B2:C2"/>
  </mergeCells>
  <hyperlinks>
    <hyperlink ref="B4" location="'Tab. č. 1'!A1" display="Tab. č. 1  "/>
    <hyperlink ref="B5" location="'Tab. č. 2'!A1" display="Tab. č. 2  "/>
    <hyperlink ref="B6" location="'Tab. č. 3'!A1" display="Tab. č. 3  "/>
    <hyperlink ref="B7" location="'Tab. č. 4'!A1" display="Tab. č. 4  "/>
    <hyperlink ref="B8" location="'Tab. č. 5'!A1" display="Tab. č. 5 "/>
    <hyperlink ref="B9" location="'Tab. č. 6'!A1" display="Tab. č. 6  "/>
    <hyperlink ref="B10" location="'Tab. č. 7'!A1" display="Tab. č. 7  "/>
    <hyperlink ref="B34" location="'Tab. č. 31'!A1" display="Tab. č. 31"/>
    <hyperlink ref="B33" location="'Tab. č. 30'!A1" display="Tab. č. 30"/>
    <hyperlink ref="B23:B32" location="'Tab. č. 30'!A1" display="Tab. č. 30"/>
    <hyperlink ref="B32" location="'Tab. č. 29'!A1" display="Tab. č. 29"/>
    <hyperlink ref="B31" location="'Tab. č. 25,26,27,28'!A1" display="Tab. č. 28"/>
    <hyperlink ref="B30" location="'Tab. č. 25,26,27,28'!A1" display="Tab. č. 27"/>
    <hyperlink ref="B29" location="'Tab. č. 25,26,27,28'!A1" display="Tab. č. 26"/>
    <hyperlink ref="B28" location="'Tab. č. 25,26,27,28'!A1" display="Tab. č. 25"/>
    <hyperlink ref="B27" location="'Tab. č. 24'!A1" display="Tab. č. 24"/>
    <hyperlink ref="B26" location="'Tab. č. 23'!A1" display="Tab. č. 23"/>
    <hyperlink ref="B25" location="'Tab. č. 22'!A1" display="Tab. č. 22"/>
    <hyperlink ref="B24" location="'Tab. č. 21'!A1" display="Tab. č. 21"/>
    <hyperlink ref="B23" location="'Tab. č. 20'!A1" display="Tab. č. 20"/>
    <hyperlink ref="B22" location="'Tab. č. 19'!A1" display="Tab. č. 19"/>
    <hyperlink ref="B11:B21" location="'Tab. č. 19'!A1" display="Tab. č. 19"/>
    <hyperlink ref="B21" location="'Tab. č. 18'!A1" display="Tab. č. 18"/>
    <hyperlink ref="B20" location="'Tab. č. 17'!A1" display="Tab. č. 17"/>
    <hyperlink ref="B19" location="'Tab. č. 16'!A1" display="Tab. č. 16"/>
    <hyperlink ref="B18" location="'Tab. č. 15'!A1" display="Tab. č. 15"/>
    <hyperlink ref="B17" location="'Tab. č. 14'!A1" display="Tab. č. 14"/>
    <hyperlink ref="B16" location="'Tab. č. 13'!A1" display="Tab. č. 13"/>
    <hyperlink ref="B15" location="'Tab. č. 12'!A1" display="Tab. č. 12"/>
    <hyperlink ref="B14" location="'Tab. č. 11'!A1" display="Tab. č. 11"/>
    <hyperlink ref="B13" location="'Tab. č. 10'!A1" display="Tab. č. 10"/>
    <hyperlink ref="B12" location="'Tab. č. 9'!A1" display="Tab. č. 9"/>
    <hyperlink ref="B11" location="'Tab. č. 8'!A1" display="Tab. č. 8"/>
    <hyperlink ref="B35" location="'Tab. č. 32'!A1" display="Tab. č. 32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workbookViewId="0"/>
  </sheetViews>
  <sheetFormatPr defaultColWidth="8.28515625" defaultRowHeight="12.75" x14ac:dyDescent="0.2"/>
  <cols>
    <col min="1" max="1" width="4.85546875" style="8" customWidth="1"/>
    <col min="2" max="2" width="75.28515625" style="8" customWidth="1"/>
    <col min="3" max="3" width="17" style="8" customWidth="1"/>
    <col min="4" max="7" width="16" style="8" customWidth="1"/>
    <col min="8" max="256" width="8.28515625" style="8"/>
    <col min="257" max="257" width="4.85546875" style="8" customWidth="1"/>
    <col min="258" max="258" width="75.28515625" style="8" customWidth="1"/>
    <col min="259" max="261" width="17" style="8" customWidth="1"/>
    <col min="262" max="262" width="12" style="8" customWidth="1"/>
    <col min="263" max="512" width="8.28515625" style="8"/>
    <col min="513" max="513" width="4.85546875" style="8" customWidth="1"/>
    <col min="514" max="514" width="75.28515625" style="8" customWidth="1"/>
    <col min="515" max="517" width="17" style="8" customWidth="1"/>
    <col min="518" max="518" width="12" style="8" customWidth="1"/>
    <col min="519" max="768" width="8.28515625" style="8"/>
    <col min="769" max="769" width="4.85546875" style="8" customWidth="1"/>
    <col min="770" max="770" width="75.28515625" style="8" customWidth="1"/>
    <col min="771" max="773" width="17" style="8" customWidth="1"/>
    <col min="774" max="774" width="12" style="8" customWidth="1"/>
    <col min="775" max="1024" width="8.28515625" style="8"/>
    <col min="1025" max="1025" width="4.85546875" style="8" customWidth="1"/>
    <col min="1026" max="1026" width="75.28515625" style="8" customWidth="1"/>
    <col min="1027" max="1029" width="17" style="8" customWidth="1"/>
    <col min="1030" max="1030" width="12" style="8" customWidth="1"/>
    <col min="1031" max="1280" width="8.28515625" style="8"/>
    <col min="1281" max="1281" width="4.85546875" style="8" customWidth="1"/>
    <col min="1282" max="1282" width="75.28515625" style="8" customWidth="1"/>
    <col min="1283" max="1285" width="17" style="8" customWidth="1"/>
    <col min="1286" max="1286" width="12" style="8" customWidth="1"/>
    <col min="1287" max="1536" width="8.28515625" style="8"/>
    <col min="1537" max="1537" width="4.85546875" style="8" customWidth="1"/>
    <col min="1538" max="1538" width="75.28515625" style="8" customWidth="1"/>
    <col min="1539" max="1541" width="17" style="8" customWidth="1"/>
    <col min="1542" max="1542" width="12" style="8" customWidth="1"/>
    <col min="1543" max="1792" width="8.28515625" style="8"/>
    <col min="1793" max="1793" width="4.85546875" style="8" customWidth="1"/>
    <col min="1794" max="1794" width="75.28515625" style="8" customWidth="1"/>
    <col min="1795" max="1797" width="17" style="8" customWidth="1"/>
    <col min="1798" max="1798" width="12" style="8" customWidth="1"/>
    <col min="1799" max="2048" width="8.28515625" style="8"/>
    <col min="2049" max="2049" width="4.85546875" style="8" customWidth="1"/>
    <col min="2050" max="2050" width="75.28515625" style="8" customWidth="1"/>
    <col min="2051" max="2053" width="17" style="8" customWidth="1"/>
    <col min="2054" max="2054" width="12" style="8" customWidth="1"/>
    <col min="2055" max="2304" width="8.28515625" style="8"/>
    <col min="2305" max="2305" width="4.85546875" style="8" customWidth="1"/>
    <col min="2306" max="2306" width="75.28515625" style="8" customWidth="1"/>
    <col min="2307" max="2309" width="17" style="8" customWidth="1"/>
    <col min="2310" max="2310" width="12" style="8" customWidth="1"/>
    <col min="2311" max="2560" width="8.28515625" style="8"/>
    <col min="2561" max="2561" width="4.85546875" style="8" customWidth="1"/>
    <col min="2562" max="2562" width="75.28515625" style="8" customWidth="1"/>
    <col min="2563" max="2565" width="17" style="8" customWidth="1"/>
    <col min="2566" max="2566" width="12" style="8" customWidth="1"/>
    <col min="2567" max="2816" width="8.28515625" style="8"/>
    <col min="2817" max="2817" width="4.85546875" style="8" customWidth="1"/>
    <col min="2818" max="2818" width="75.28515625" style="8" customWidth="1"/>
    <col min="2819" max="2821" width="17" style="8" customWidth="1"/>
    <col min="2822" max="2822" width="12" style="8" customWidth="1"/>
    <col min="2823" max="3072" width="8.28515625" style="8"/>
    <col min="3073" max="3073" width="4.85546875" style="8" customWidth="1"/>
    <col min="3074" max="3074" width="75.28515625" style="8" customWidth="1"/>
    <col min="3075" max="3077" width="17" style="8" customWidth="1"/>
    <col min="3078" max="3078" width="12" style="8" customWidth="1"/>
    <col min="3079" max="3328" width="8.28515625" style="8"/>
    <col min="3329" max="3329" width="4.85546875" style="8" customWidth="1"/>
    <col min="3330" max="3330" width="75.28515625" style="8" customWidth="1"/>
    <col min="3331" max="3333" width="17" style="8" customWidth="1"/>
    <col min="3334" max="3334" width="12" style="8" customWidth="1"/>
    <col min="3335" max="3584" width="8.28515625" style="8"/>
    <col min="3585" max="3585" width="4.85546875" style="8" customWidth="1"/>
    <col min="3586" max="3586" width="75.28515625" style="8" customWidth="1"/>
    <col min="3587" max="3589" width="17" style="8" customWidth="1"/>
    <col min="3590" max="3590" width="12" style="8" customWidth="1"/>
    <col min="3591" max="3840" width="8.28515625" style="8"/>
    <col min="3841" max="3841" width="4.85546875" style="8" customWidth="1"/>
    <col min="3842" max="3842" width="75.28515625" style="8" customWidth="1"/>
    <col min="3843" max="3845" width="17" style="8" customWidth="1"/>
    <col min="3846" max="3846" width="12" style="8" customWidth="1"/>
    <col min="3847" max="4096" width="8.28515625" style="8"/>
    <col min="4097" max="4097" width="4.85546875" style="8" customWidth="1"/>
    <col min="4098" max="4098" width="75.28515625" style="8" customWidth="1"/>
    <col min="4099" max="4101" width="17" style="8" customWidth="1"/>
    <col min="4102" max="4102" width="12" style="8" customWidth="1"/>
    <col min="4103" max="4352" width="8.28515625" style="8"/>
    <col min="4353" max="4353" width="4.85546875" style="8" customWidth="1"/>
    <col min="4354" max="4354" width="75.28515625" style="8" customWidth="1"/>
    <col min="4355" max="4357" width="17" style="8" customWidth="1"/>
    <col min="4358" max="4358" width="12" style="8" customWidth="1"/>
    <col min="4359" max="4608" width="8.28515625" style="8"/>
    <col min="4609" max="4609" width="4.85546875" style="8" customWidth="1"/>
    <col min="4610" max="4610" width="75.28515625" style="8" customWidth="1"/>
    <col min="4611" max="4613" width="17" style="8" customWidth="1"/>
    <col min="4614" max="4614" width="12" style="8" customWidth="1"/>
    <col min="4615" max="4864" width="8.28515625" style="8"/>
    <col min="4865" max="4865" width="4.85546875" style="8" customWidth="1"/>
    <col min="4866" max="4866" width="75.28515625" style="8" customWidth="1"/>
    <col min="4867" max="4869" width="17" style="8" customWidth="1"/>
    <col min="4870" max="4870" width="12" style="8" customWidth="1"/>
    <col min="4871" max="5120" width="8.28515625" style="8"/>
    <col min="5121" max="5121" width="4.85546875" style="8" customWidth="1"/>
    <col min="5122" max="5122" width="75.28515625" style="8" customWidth="1"/>
    <col min="5123" max="5125" width="17" style="8" customWidth="1"/>
    <col min="5126" max="5126" width="12" style="8" customWidth="1"/>
    <col min="5127" max="5376" width="8.28515625" style="8"/>
    <col min="5377" max="5377" width="4.85546875" style="8" customWidth="1"/>
    <col min="5378" max="5378" width="75.28515625" style="8" customWidth="1"/>
    <col min="5379" max="5381" width="17" style="8" customWidth="1"/>
    <col min="5382" max="5382" width="12" style="8" customWidth="1"/>
    <col min="5383" max="5632" width="8.28515625" style="8"/>
    <col min="5633" max="5633" width="4.85546875" style="8" customWidth="1"/>
    <col min="5634" max="5634" width="75.28515625" style="8" customWidth="1"/>
    <col min="5635" max="5637" width="17" style="8" customWidth="1"/>
    <col min="5638" max="5638" width="12" style="8" customWidth="1"/>
    <col min="5639" max="5888" width="8.28515625" style="8"/>
    <col min="5889" max="5889" width="4.85546875" style="8" customWidth="1"/>
    <col min="5890" max="5890" width="75.28515625" style="8" customWidth="1"/>
    <col min="5891" max="5893" width="17" style="8" customWidth="1"/>
    <col min="5894" max="5894" width="12" style="8" customWidth="1"/>
    <col min="5895" max="6144" width="8.28515625" style="8"/>
    <col min="6145" max="6145" width="4.85546875" style="8" customWidth="1"/>
    <col min="6146" max="6146" width="75.28515625" style="8" customWidth="1"/>
    <col min="6147" max="6149" width="17" style="8" customWidth="1"/>
    <col min="6150" max="6150" width="12" style="8" customWidth="1"/>
    <col min="6151" max="6400" width="8.28515625" style="8"/>
    <col min="6401" max="6401" width="4.85546875" style="8" customWidth="1"/>
    <col min="6402" max="6402" width="75.28515625" style="8" customWidth="1"/>
    <col min="6403" max="6405" width="17" style="8" customWidth="1"/>
    <col min="6406" max="6406" width="12" style="8" customWidth="1"/>
    <col min="6407" max="6656" width="8.28515625" style="8"/>
    <col min="6657" max="6657" width="4.85546875" style="8" customWidth="1"/>
    <col min="6658" max="6658" width="75.28515625" style="8" customWidth="1"/>
    <col min="6659" max="6661" width="17" style="8" customWidth="1"/>
    <col min="6662" max="6662" width="12" style="8" customWidth="1"/>
    <col min="6663" max="6912" width="8.28515625" style="8"/>
    <col min="6913" max="6913" width="4.85546875" style="8" customWidth="1"/>
    <col min="6914" max="6914" width="75.28515625" style="8" customWidth="1"/>
    <col min="6915" max="6917" width="17" style="8" customWidth="1"/>
    <col min="6918" max="6918" width="12" style="8" customWidth="1"/>
    <col min="6919" max="7168" width="8.28515625" style="8"/>
    <col min="7169" max="7169" width="4.85546875" style="8" customWidth="1"/>
    <col min="7170" max="7170" width="75.28515625" style="8" customWidth="1"/>
    <col min="7171" max="7173" width="17" style="8" customWidth="1"/>
    <col min="7174" max="7174" width="12" style="8" customWidth="1"/>
    <col min="7175" max="7424" width="8.28515625" style="8"/>
    <col min="7425" max="7425" width="4.85546875" style="8" customWidth="1"/>
    <col min="7426" max="7426" width="75.28515625" style="8" customWidth="1"/>
    <col min="7427" max="7429" width="17" style="8" customWidth="1"/>
    <col min="7430" max="7430" width="12" style="8" customWidth="1"/>
    <col min="7431" max="7680" width="8.28515625" style="8"/>
    <col min="7681" max="7681" width="4.85546875" style="8" customWidth="1"/>
    <col min="7682" max="7682" width="75.28515625" style="8" customWidth="1"/>
    <col min="7683" max="7685" width="17" style="8" customWidth="1"/>
    <col min="7686" max="7686" width="12" style="8" customWidth="1"/>
    <col min="7687" max="7936" width="8.28515625" style="8"/>
    <col min="7937" max="7937" width="4.85546875" style="8" customWidth="1"/>
    <col min="7938" max="7938" width="75.28515625" style="8" customWidth="1"/>
    <col min="7939" max="7941" width="17" style="8" customWidth="1"/>
    <col min="7942" max="7942" width="12" style="8" customWidth="1"/>
    <col min="7943" max="8192" width="8.28515625" style="8"/>
    <col min="8193" max="8193" width="4.85546875" style="8" customWidth="1"/>
    <col min="8194" max="8194" width="75.28515625" style="8" customWidth="1"/>
    <col min="8195" max="8197" width="17" style="8" customWidth="1"/>
    <col min="8198" max="8198" width="12" style="8" customWidth="1"/>
    <col min="8199" max="8448" width="8.28515625" style="8"/>
    <col min="8449" max="8449" width="4.85546875" style="8" customWidth="1"/>
    <col min="8450" max="8450" width="75.28515625" style="8" customWidth="1"/>
    <col min="8451" max="8453" width="17" style="8" customWidth="1"/>
    <col min="8454" max="8454" width="12" style="8" customWidth="1"/>
    <col min="8455" max="8704" width="8.28515625" style="8"/>
    <col min="8705" max="8705" width="4.85546875" style="8" customWidth="1"/>
    <col min="8706" max="8706" width="75.28515625" style="8" customWidth="1"/>
    <col min="8707" max="8709" width="17" style="8" customWidth="1"/>
    <col min="8710" max="8710" width="12" style="8" customWidth="1"/>
    <col min="8711" max="8960" width="8.28515625" style="8"/>
    <col min="8961" max="8961" width="4.85546875" style="8" customWidth="1"/>
    <col min="8962" max="8962" width="75.28515625" style="8" customWidth="1"/>
    <col min="8963" max="8965" width="17" style="8" customWidth="1"/>
    <col min="8966" max="8966" width="12" style="8" customWidth="1"/>
    <col min="8967" max="9216" width="8.28515625" style="8"/>
    <col min="9217" max="9217" width="4.85546875" style="8" customWidth="1"/>
    <col min="9218" max="9218" width="75.28515625" style="8" customWidth="1"/>
    <col min="9219" max="9221" width="17" style="8" customWidth="1"/>
    <col min="9222" max="9222" width="12" style="8" customWidth="1"/>
    <col min="9223" max="9472" width="8.28515625" style="8"/>
    <col min="9473" max="9473" width="4.85546875" style="8" customWidth="1"/>
    <col min="9474" max="9474" width="75.28515625" style="8" customWidth="1"/>
    <col min="9475" max="9477" width="17" style="8" customWidth="1"/>
    <col min="9478" max="9478" width="12" style="8" customWidth="1"/>
    <col min="9479" max="9728" width="8.28515625" style="8"/>
    <col min="9729" max="9729" width="4.85546875" style="8" customWidth="1"/>
    <col min="9730" max="9730" width="75.28515625" style="8" customWidth="1"/>
    <col min="9731" max="9733" width="17" style="8" customWidth="1"/>
    <col min="9734" max="9734" width="12" style="8" customWidth="1"/>
    <col min="9735" max="9984" width="8.28515625" style="8"/>
    <col min="9985" max="9985" width="4.85546875" style="8" customWidth="1"/>
    <col min="9986" max="9986" width="75.28515625" style="8" customWidth="1"/>
    <col min="9987" max="9989" width="17" style="8" customWidth="1"/>
    <col min="9990" max="9990" width="12" style="8" customWidth="1"/>
    <col min="9991" max="10240" width="8.28515625" style="8"/>
    <col min="10241" max="10241" width="4.85546875" style="8" customWidth="1"/>
    <col min="10242" max="10242" width="75.28515625" style="8" customWidth="1"/>
    <col min="10243" max="10245" width="17" style="8" customWidth="1"/>
    <col min="10246" max="10246" width="12" style="8" customWidth="1"/>
    <col min="10247" max="10496" width="8.28515625" style="8"/>
    <col min="10497" max="10497" width="4.85546875" style="8" customWidth="1"/>
    <col min="10498" max="10498" width="75.28515625" style="8" customWidth="1"/>
    <col min="10499" max="10501" width="17" style="8" customWidth="1"/>
    <col min="10502" max="10502" width="12" style="8" customWidth="1"/>
    <col min="10503" max="10752" width="8.28515625" style="8"/>
    <col min="10753" max="10753" width="4.85546875" style="8" customWidth="1"/>
    <col min="10754" max="10754" width="75.28515625" style="8" customWidth="1"/>
    <col min="10755" max="10757" width="17" style="8" customWidth="1"/>
    <col min="10758" max="10758" width="12" style="8" customWidth="1"/>
    <col min="10759" max="11008" width="8.28515625" style="8"/>
    <col min="11009" max="11009" width="4.85546875" style="8" customWidth="1"/>
    <col min="11010" max="11010" width="75.28515625" style="8" customWidth="1"/>
    <col min="11011" max="11013" width="17" style="8" customWidth="1"/>
    <col min="11014" max="11014" width="12" style="8" customWidth="1"/>
    <col min="11015" max="11264" width="8.28515625" style="8"/>
    <col min="11265" max="11265" width="4.85546875" style="8" customWidth="1"/>
    <col min="11266" max="11266" width="75.28515625" style="8" customWidth="1"/>
    <col min="11267" max="11269" width="17" style="8" customWidth="1"/>
    <col min="11270" max="11270" width="12" style="8" customWidth="1"/>
    <col min="11271" max="11520" width="8.28515625" style="8"/>
    <col min="11521" max="11521" width="4.85546875" style="8" customWidth="1"/>
    <col min="11522" max="11522" width="75.28515625" style="8" customWidth="1"/>
    <col min="11523" max="11525" width="17" style="8" customWidth="1"/>
    <col min="11526" max="11526" width="12" style="8" customWidth="1"/>
    <col min="11527" max="11776" width="8.28515625" style="8"/>
    <col min="11777" max="11777" width="4.85546875" style="8" customWidth="1"/>
    <col min="11778" max="11778" width="75.28515625" style="8" customWidth="1"/>
    <col min="11779" max="11781" width="17" style="8" customWidth="1"/>
    <col min="11782" max="11782" width="12" style="8" customWidth="1"/>
    <col min="11783" max="12032" width="8.28515625" style="8"/>
    <col min="12033" max="12033" width="4.85546875" style="8" customWidth="1"/>
    <col min="12034" max="12034" width="75.28515625" style="8" customWidth="1"/>
    <col min="12035" max="12037" width="17" style="8" customWidth="1"/>
    <col min="12038" max="12038" width="12" style="8" customWidth="1"/>
    <col min="12039" max="12288" width="8.28515625" style="8"/>
    <col min="12289" max="12289" width="4.85546875" style="8" customWidth="1"/>
    <col min="12290" max="12290" width="75.28515625" style="8" customWidth="1"/>
    <col min="12291" max="12293" width="17" style="8" customWidth="1"/>
    <col min="12294" max="12294" width="12" style="8" customWidth="1"/>
    <col min="12295" max="12544" width="8.28515625" style="8"/>
    <col min="12545" max="12545" width="4.85546875" style="8" customWidth="1"/>
    <col min="12546" max="12546" width="75.28515625" style="8" customWidth="1"/>
    <col min="12547" max="12549" width="17" style="8" customWidth="1"/>
    <col min="12550" max="12550" width="12" style="8" customWidth="1"/>
    <col min="12551" max="12800" width="8.28515625" style="8"/>
    <col min="12801" max="12801" width="4.85546875" style="8" customWidth="1"/>
    <col min="12802" max="12802" width="75.28515625" style="8" customWidth="1"/>
    <col min="12803" max="12805" width="17" style="8" customWidth="1"/>
    <col min="12806" max="12806" width="12" style="8" customWidth="1"/>
    <col min="12807" max="13056" width="8.28515625" style="8"/>
    <col min="13057" max="13057" width="4.85546875" style="8" customWidth="1"/>
    <col min="13058" max="13058" width="75.28515625" style="8" customWidth="1"/>
    <col min="13059" max="13061" width="17" style="8" customWidth="1"/>
    <col min="13062" max="13062" width="12" style="8" customWidth="1"/>
    <col min="13063" max="13312" width="8.28515625" style="8"/>
    <col min="13313" max="13313" width="4.85546875" style="8" customWidth="1"/>
    <col min="13314" max="13314" width="75.28515625" style="8" customWidth="1"/>
    <col min="13315" max="13317" width="17" style="8" customWidth="1"/>
    <col min="13318" max="13318" width="12" style="8" customWidth="1"/>
    <col min="13319" max="13568" width="8.28515625" style="8"/>
    <col min="13569" max="13569" width="4.85546875" style="8" customWidth="1"/>
    <col min="13570" max="13570" width="75.28515625" style="8" customWidth="1"/>
    <col min="13571" max="13573" width="17" style="8" customWidth="1"/>
    <col min="13574" max="13574" width="12" style="8" customWidth="1"/>
    <col min="13575" max="13824" width="8.28515625" style="8"/>
    <col min="13825" max="13825" width="4.85546875" style="8" customWidth="1"/>
    <col min="13826" max="13826" width="75.28515625" style="8" customWidth="1"/>
    <col min="13827" max="13829" width="17" style="8" customWidth="1"/>
    <col min="13830" max="13830" width="12" style="8" customWidth="1"/>
    <col min="13831" max="14080" width="8.28515625" style="8"/>
    <col min="14081" max="14081" width="4.85546875" style="8" customWidth="1"/>
    <col min="14082" max="14082" width="75.28515625" style="8" customWidth="1"/>
    <col min="14083" max="14085" width="17" style="8" customWidth="1"/>
    <col min="14086" max="14086" width="12" style="8" customWidth="1"/>
    <col min="14087" max="14336" width="8.28515625" style="8"/>
    <col min="14337" max="14337" width="4.85546875" style="8" customWidth="1"/>
    <col min="14338" max="14338" width="75.28515625" style="8" customWidth="1"/>
    <col min="14339" max="14341" width="17" style="8" customWidth="1"/>
    <col min="14342" max="14342" width="12" style="8" customWidth="1"/>
    <col min="14343" max="14592" width="8.28515625" style="8"/>
    <col min="14593" max="14593" width="4.85546875" style="8" customWidth="1"/>
    <col min="14594" max="14594" width="75.28515625" style="8" customWidth="1"/>
    <col min="14595" max="14597" width="17" style="8" customWidth="1"/>
    <col min="14598" max="14598" width="12" style="8" customWidth="1"/>
    <col min="14599" max="14848" width="8.28515625" style="8"/>
    <col min="14849" max="14849" width="4.85546875" style="8" customWidth="1"/>
    <col min="14850" max="14850" width="75.28515625" style="8" customWidth="1"/>
    <col min="14851" max="14853" width="17" style="8" customWidth="1"/>
    <col min="14854" max="14854" width="12" style="8" customWidth="1"/>
    <col min="14855" max="15104" width="8.28515625" style="8"/>
    <col min="15105" max="15105" width="4.85546875" style="8" customWidth="1"/>
    <col min="15106" max="15106" width="75.28515625" style="8" customWidth="1"/>
    <col min="15107" max="15109" width="17" style="8" customWidth="1"/>
    <col min="15110" max="15110" width="12" style="8" customWidth="1"/>
    <col min="15111" max="15360" width="8.28515625" style="8"/>
    <col min="15361" max="15361" width="4.85546875" style="8" customWidth="1"/>
    <col min="15362" max="15362" width="75.28515625" style="8" customWidth="1"/>
    <col min="15363" max="15365" width="17" style="8" customWidth="1"/>
    <col min="15366" max="15366" width="12" style="8" customWidth="1"/>
    <col min="15367" max="15616" width="8.28515625" style="8"/>
    <col min="15617" max="15617" width="4.85546875" style="8" customWidth="1"/>
    <col min="15618" max="15618" width="75.28515625" style="8" customWidth="1"/>
    <col min="15619" max="15621" width="17" style="8" customWidth="1"/>
    <col min="15622" max="15622" width="12" style="8" customWidth="1"/>
    <col min="15623" max="15872" width="8.28515625" style="8"/>
    <col min="15873" max="15873" width="4.85546875" style="8" customWidth="1"/>
    <col min="15874" max="15874" width="75.28515625" style="8" customWidth="1"/>
    <col min="15875" max="15877" width="17" style="8" customWidth="1"/>
    <col min="15878" max="15878" width="12" style="8" customWidth="1"/>
    <col min="15879" max="16128" width="8.28515625" style="8"/>
    <col min="16129" max="16129" width="4.85546875" style="8" customWidth="1"/>
    <col min="16130" max="16130" width="75.28515625" style="8" customWidth="1"/>
    <col min="16131" max="16133" width="17" style="8" customWidth="1"/>
    <col min="16134" max="16134" width="12" style="8" customWidth="1"/>
    <col min="16135" max="16384" width="8.28515625" style="8"/>
  </cols>
  <sheetData>
    <row r="1" spans="1:7" x14ac:dyDescent="0.2">
      <c r="F1" s="9" t="s">
        <v>0</v>
      </c>
    </row>
    <row r="2" spans="1:7" x14ac:dyDescent="0.2">
      <c r="F2" s="9" t="s">
        <v>1</v>
      </c>
    </row>
    <row r="3" spans="1:7" x14ac:dyDescent="0.2">
      <c r="A3" s="575" t="s">
        <v>757</v>
      </c>
      <c r="B3" s="576"/>
      <c r="C3" s="576"/>
      <c r="D3" s="576"/>
      <c r="E3" s="576"/>
      <c r="F3" s="576"/>
    </row>
    <row r="4" spans="1:7" x14ac:dyDescent="0.2">
      <c r="A4" s="575" t="s">
        <v>2</v>
      </c>
      <c r="B4" s="576"/>
      <c r="C4" s="576"/>
      <c r="D4" s="576"/>
      <c r="E4" s="576"/>
      <c r="F4" s="576"/>
    </row>
    <row r="5" spans="1:7" x14ac:dyDescent="0.2">
      <c r="B5" s="1"/>
      <c r="C5" s="315"/>
      <c r="D5" s="2"/>
      <c r="E5" s="2"/>
      <c r="F5" s="2"/>
    </row>
    <row r="6" spans="1:7" x14ac:dyDescent="0.2">
      <c r="A6" s="3"/>
      <c r="B6" s="3"/>
      <c r="C6" s="3"/>
      <c r="D6" s="3"/>
      <c r="E6" s="3"/>
      <c r="F6" s="3"/>
    </row>
    <row r="7" spans="1:7" ht="38.25" x14ac:dyDescent="0.2">
      <c r="A7" s="497"/>
      <c r="B7" s="582" t="s">
        <v>285</v>
      </c>
      <c r="C7" s="582"/>
      <c r="D7" s="495" t="s">
        <v>650</v>
      </c>
      <c r="E7" s="495" t="s">
        <v>179</v>
      </c>
      <c r="F7" s="495" t="s">
        <v>123</v>
      </c>
      <c r="G7" s="495" t="s">
        <v>3</v>
      </c>
    </row>
    <row r="8" spans="1:7" x14ac:dyDescent="0.2">
      <c r="A8" s="327" t="s">
        <v>721</v>
      </c>
      <c r="B8" s="577" t="s">
        <v>722</v>
      </c>
      <c r="C8" s="577"/>
      <c r="D8" s="328">
        <v>26699184</v>
      </c>
      <c r="E8" s="328">
        <v>23479613</v>
      </c>
      <c r="F8" s="328">
        <v>23688646</v>
      </c>
      <c r="G8" s="329">
        <v>100.9</v>
      </c>
    </row>
    <row r="9" spans="1:7" x14ac:dyDescent="0.2">
      <c r="A9" s="330" t="s">
        <v>726</v>
      </c>
      <c r="B9" s="578" t="s">
        <v>727</v>
      </c>
      <c r="C9" s="578"/>
      <c r="D9" s="331">
        <v>16795409</v>
      </c>
      <c r="E9" s="331">
        <v>16795409</v>
      </c>
      <c r="F9" s="331">
        <v>17440976</v>
      </c>
      <c r="G9" s="332">
        <v>103.8</v>
      </c>
    </row>
    <row r="10" spans="1:7" x14ac:dyDescent="0.2">
      <c r="A10" s="333" t="s">
        <v>11</v>
      </c>
      <c r="B10" s="579" t="s">
        <v>52</v>
      </c>
      <c r="C10" s="579"/>
      <c r="D10" s="335">
        <v>3961651</v>
      </c>
      <c r="E10" s="335">
        <v>3961651</v>
      </c>
      <c r="F10" s="335">
        <v>4328351</v>
      </c>
      <c r="G10" s="336">
        <v>109.3</v>
      </c>
    </row>
    <row r="11" spans="1:7" x14ac:dyDescent="0.2">
      <c r="A11" s="337"/>
      <c r="B11" s="579" t="s">
        <v>4</v>
      </c>
      <c r="C11" s="579"/>
      <c r="D11" s="335">
        <v>-62716</v>
      </c>
      <c r="E11" s="335">
        <v>-62716</v>
      </c>
      <c r="F11" s="335">
        <v>-8644</v>
      </c>
      <c r="G11" s="336">
        <v>13.8</v>
      </c>
    </row>
    <row r="12" spans="1:7" x14ac:dyDescent="0.2">
      <c r="A12" s="337"/>
      <c r="B12" s="579" t="s">
        <v>728</v>
      </c>
      <c r="C12" s="579"/>
      <c r="D12" s="335">
        <v>-62716</v>
      </c>
      <c r="E12" s="335">
        <v>-62716</v>
      </c>
      <c r="F12" s="335">
        <v>3538359</v>
      </c>
      <c r="G12" s="336">
        <v>-5641.9</v>
      </c>
    </row>
    <row r="13" spans="1:7" x14ac:dyDescent="0.2">
      <c r="A13" s="337"/>
      <c r="B13" s="579" t="s">
        <v>729</v>
      </c>
      <c r="C13" s="579"/>
      <c r="D13" s="335">
        <v>0</v>
      </c>
      <c r="E13" s="335">
        <v>0</v>
      </c>
      <c r="F13" s="335">
        <v>33621</v>
      </c>
      <c r="G13" s="336">
        <v>0</v>
      </c>
    </row>
    <row r="14" spans="1:7" x14ac:dyDescent="0.2">
      <c r="A14" s="337"/>
      <c r="B14" s="579" t="s">
        <v>730</v>
      </c>
      <c r="C14" s="579"/>
      <c r="D14" s="335">
        <v>0</v>
      </c>
      <c r="E14" s="335">
        <v>0</v>
      </c>
      <c r="F14" s="335">
        <v>-3532658</v>
      </c>
      <c r="G14" s="336">
        <v>0</v>
      </c>
    </row>
    <row r="15" spans="1:7" x14ac:dyDescent="0.2">
      <c r="A15" s="337"/>
      <c r="B15" s="579" t="s">
        <v>731</v>
      </c>
      <c r="C15" s="579"/>
      <c r="D15" s="335">
        <v>0</v>
      </c>
      <c r="E15" s="335">
        <v>0</v>
      </c>
      <c r="F15" s="335">
        <v>-47965</v>
      </c>
      <c r="G15" s="336">
        <v>0</v>
      </c>
    </row>
    <row r="16" spans="1:7" x14ac:dyDescent="0.2">
      <c r="A16" s="337"/>
      <c r="B16" s="579" t="s">
        <v>5</v>
      </c>
      <c r="C16" s="579"/>
      <c r="D16" s="335">
        <v>3655697</v>
      </c>
      <c r="E16" s="335">
        <v>3655697</v>
      </c>
      <c r="F16" s="335">
        <v>3906421</v>
      </c>
      <c r="G16" s="336">
        <v>106.9</v>
      </c>
    </row>
    <row r="17" spans="1:7" x14ac:dyDescent="0.2">
      <c r="A17" s="337"/>
      <c r="B17" s="579" t="s">
        <v>6</v>
      </c>
      <c r="C17" s="579"/>
      <c r="D17" s="335">
        <v>368670</v>
      </c>
      <c r="E17" s="335">
        <v>368670</v>
      </c>
      <c r="F17" s="335">
        <v>430574</v>
      </c>
      <c r="G17" s="336">
        <v>116.8</v>
      </c>
    </row>
    <row r="18" spans="1:7" x14ac:dyDescent="0.2">
      <c r="A18" s="333" t="s">
        <v>12</v>
      </c>
      <c r="B18" s="579" t="s">
        <v>61</v>
      </c>
      <c r="C18" s="579"/>
      <c r="D18" s="335">
        <v>0</v>
      </c>
      <c r="E18" s="335">
        <v>0</v>
      </c>
      <c r="F18" s="335">
        <v>8</v>
      </c>
      <c r="G18" s="336">
        <v>0</v>
      </c>
    </row>
    <row r="19" spans="1:7" x14ac:dyDescent="0.2">
      <c r="A19" s="333" t="s">
        <v>13</v>
      </c>
      <c r="B19" s="579" t="s">
        <v>65</v>
      </c>
      <c r="C19" s="579"/>
      <c r="D19" s="335">
        <v>12771663</v>
      </c>
      <c r="E19" s="335">
        <v>12771663</v>
      </c>
      <c r="F19" s="335">
        <v>12450214</v>
      </c>
      <c r="G19" s="336">
        <v>97.5</v>
      </c>
    </row>
    <row r="20" spans="1:7" x14ac:dyDescent="0.2">
      <c r="A20" s="337"/>
      <c r="B20" s="579" t="s">
        <v>7</v>
      </c>
      <c r="C20" s="579"/>
      <c r="D20" s="335">
        <v>10009813</v>
      </c>
      <c r="E20" s="335">
        <v>10009813</v>
      </c>
      <c r="F20" s="335">
        <v>9649064</v>
      </c>
      <c r="G20" s="336">
        <v>96.4</v>
      </c>
    </row>
    <row r="21" spans="1:7" x14ac:dyDescent="0.2">
      <c r="A21" s="337"/>
      <c r="B21" s="579" t="s">
        <v>732</v>
      </c>
      <c r="C21" s="579"/>
      <c r="D21" s="335">
        <v>2543316</v>
      </c>
      <c r="E21" s="335">
        <v>2543316</v>
      </c>
      <c r="F21" s="335">
        <v>2565078</v>
      </c>
      <c r="G21" s="336">
        <v>100.9</v>
      </c>
    </row>
    <row r="22" spans="1:7" x14ac:dyDescent="0.2">
      <c r="A22" s="337"/>
      <c r="B22" s="579" t="s">
        <v>733</v>
      </c>
      <c r="C22" s="579"/>
      <c r="D22" s="335">
        <v>132782</v>
      </c>
      <c r="E22" s="335">
        <v>132782</v>
      </c>
      <c r="F22" s="335">
        <v>135545</v>
      </c>
      <c r="G22" s="336">
        <v>102.1</v>
      </c>
    </row>
    <row r="23" spans="1:7" x14ac:dyDescent="0.2">
      <c r="A23" s="337"/>
      <c r="B23" s="579" t="s">
        <v>734</v>
      </c>
      <c r="C23" s="579"/>
      <c r="D23" s="335">
        <v>85752</v>
      </c>
      <c r="E23" s="335">
        <v>85752</v>
      </c>
      <c r="F23" s="335">
        <v>100527</v>
      </c>
      <c r="G23" s="336">
        <v>117.2</v>
      </c>
    </row>
    <row r="24" spans="1:7" x14ac:dyDescent="0.2">
      <c r="A24" s="333" t="s">
        <v>14</v>
      </c>
      <c r="B24" s="579" t="s">
        <v>80</v>
      </c>
      <c r="C24" s="579"/>
      <c r="D24" s="335">
        <v>41232</v>
      </c>
      <c r="E24" s="335">
        <v>41232</v>
      </c>
      <c r="F24" s="335">
        <v>37917</v>
      </c>
      <c r="G24" s="336">
        <v>92</v>
      </c>
    </row>
    <row r="25" spans="1:7" x14ac:dyDescent="0.2">
      <c r="A25" s="337"/>
      <c r="B25" s="579" t="s">
        <v>8</v>
      </c>
      <c r="C25" s="579"/>
      <c r="D25" s="335">
        <v>41232</v>
      </c>
      <c r="E25" s="335">
        <v>41232</v>
      </c>
      <c r="F25" s="335">
        <v>37904</v>
      </c>
      <c r="G25" s="336">
        <v>91.9</v>
      </c>
    </row>
    <row r="26" spans="1:7" x14ac:dyDescent="0.2">
      <c r="A26" s="333" t="s">
        <v>10</v>
      </c>
      <c r="B26" s="580" t="s">
        <v>735</v>
      </c>
      <c r="C26" s="580"/>
      <c r="D26" s="335">
        <v>20863</v>
      </c>
      <c r="E26" s="335">
        <v>20863</v>
      </c>
      <c r="F26" s="335">
        <v>67186</v>
      </c>
      <c r="G26" s="336">
        <v>322</v>
      </c>
    </row>
    <row r="27" spans="1:7" x14ac:dyDescent="0.2">
      <c r="A27" s="333" t="s">
        <v>9</v>
      </c>
      <c r="B27" s="579" t="s">
        <v>86</v>
      </c>
      <c r="C27" s="579"/>
      <c r="D27" s="335">
        <v>0</v>
      </c>
      <c r="E27" s="335">
        <v>0</v>
      </c>
      <c r="F27" s="335">
        <v>557301</v>
      </c>
      <c r="G27" s="336">
        <v>0</v>
      </c>
    </row>
    <row r="28" spans="1:7" x14ac:dyDescent="0.2">
      <c r="A28" s="330" t="s">
        <v>736</v>
      </c>
      <c r="B28" s="578" t="s">
        <v>737</v>
      </c>
      <c r="C28" s="578"/>
      <c r="D28" s="331">
        <v>2129738</v>
      </c>
      <c r="E28" s="331">
        <v>2129745</v>
      </c>
      <c r="F28" s="331">
        <v>1738326</v>
      </c>
      <c r="G28" s="332">
        <v>81.599999999999994</v>
      </c>
    </row>
    <row r="29" spans="1:7" x14ac:dyDescent="0.2">
      <c r="A29" s="333" t="s">
        <v>11</v>
      </c>
      <c r="B29" s="579" t="s">
        <v>90</v>
      </c>
      <c r="C29" s="579"/>
      <c r="D29" s="335">
        <v>544797</v>
      </c>
      <c r="E29" s="335">
        <v>544784</v>
      </c>
      <c r="F29" s="335">
        <v>600308</v>
      </c>
      <c r="G29" s="336">
        <v>110.2</v>
      </c>
    </row>
    <row r="30" spans="1:7" x14ac:dyDescent="0.2">
      <c r="A30" s="333" t="s">
        <v>12</v>
      </c>
      <c r="B30" s="579" t="s">
        <v>95</v>
      </c>
      <c r="C30" s="579"/>
      <c r="D30" s="335">
        <v>354134</v>
      </c>
      <c r="E30" s="335">
        <v>347937</v>
      </c>
      <c r="F30" s="335">
        <v>366045</v>
      </c>
      <c r="G30" s="336">
        <v>105.2</v>
      </c>
    </row>
    <row r="31" spans="1:7" x14ac:dyDescent="0.2">
      <c r="A31" s="333" t="s">
        <v>13</v>
      </c>
      <c r="B31" s="579" t="s">
        <v>104</v>
      </c>
      <c r="C31" s="579"/>
      <c r="D31" s="335">
        <v>27270</v>
      </c>
      <c r="E31" s="335">
        <v>26877</v>
      </c>
      <c r="F31" s="335">
        <v>16685</v>
      </c>
      <c r="G31" s="336">
        <v>62.1</v>
      </c>
    </row>
    <row r="32" spans="1:7" x14ac:dyDescent="0.2">
      <c r="A32" s="333" t="s">
        <v>14</v>
      </c>
      <c r="B32" s="579" t="s">
        <v>738</v>
      </c>
      <c r="C32" s="579"/>
      <c r="D32" s="335">
        <v>24497</v>
      </c>
      <c r="E32" s="335">
        <v>24497</v>
      </c>
      <c r="F32" s="335">
        <v>121737</v>
      </c>
      <c r="G32" s="336">
        <v>496.9</v>
      </c>
    </row>
    <row r="33" spans="1:7" x14ac:dyDescent="0.2">
      <c r="A33" s="333" t="s">
        <v>10</v>
      </c>
      <c r="B33" s="579" t="s">
        <v>107</v>
      </c>
      <c r="C33" s="579"/>
      <c r="D33" s="335">
        <v>1179040</v>
      </c>
      <c r="E33" s="335">
        <v>1185651</v>
      </c>
      <c r="F33" s="335">
        <v>633551</v>
      </c>
      <c r="G33" s="336">
        <v>53.4</v>
      </c>
    </row>
    <row r="34" spans="1:7" x14ac:dyDescent="0.2">
      <c r="A34" s="330" t="s">
        <v>739</v>
      </c>
      <c r="B34" s="578" t="s">
        <v>740</v>
      </c>
      <c r="C34" s="578"/>
      <c r="D34" s="331">
        <v>7774037</v>
      </c>
      <c r="E34" s="331">
        <v>4554459</v>
      </c>
      <c r="F34" s="331">
        <v>4509344</v>
      </c>
      <c r="G34" s="332">
        <v>99</v>
      </c>
    </row>
    <row r="35" spans="1:7" x14ac:dyDescent="0.2">
      <c r="A35" s="338"/>
      <c r="B35" s="581" t="s">
        <v>741</v>
      </c>
      <c r="C35" s="581"/>
      <c r="D35" s="339">
        <v>45232</v>
      </c>
      <c r="E35" s="339">
        <v>45185</v>
      </c>
      <c r="F35" s="339">
        <v>69</v>
      </c>
      <c r="G35" s="340">
        <v>0.2</v>
      </c>
    </row>
    <row r="36" spans="1:7" x14ac:dyDescent="0.2">
      <c r="A36" s="337"/>
      <c r="B36" s="579" t="s">
        <v>742</v>
      </c>
      <c r="C36" s="579"/>
      <c r="D36" s="335">
        <v>7728805</v>
      </c>
      <c r="E36" s="335">
        <v>4509274</v>
      </c>
      <c r="F36" s="335">
        <v>4509274</v>
      </c>
      <c r="G36" s="336">
        <v>100</v>
      </c>
    </row>
    <row r="37" spans="1:7" x14ac:dyDescent="0.2">
      <c r="A37" s="337"/>
      <c r="B37" s="579" t="s">
        <v>743</v>
      </c>
      <c r="C37" s="579"/>
      <c r="D37" s="335">
        <v>7728805</v>
      </c>
      <c r="E37" s="335">
        <v>4509274</v>
      </c>
      <c r="F37" s="335">
        <v>4509274</v>
      </c>
      <c r="G37" s="336">
        <v>100</v>
      </c>
    </row>
    <row r="38" spans="1:7" x14ac:dyDescent="0.2">
      <c r="A38" s="341" t="s">
        <v>723</v>
      </c>
      <c r="B38" s="578" t="s">
        <v>724</v>
      </c>
      <c r="C38" s="578"/>
      <c r="D38" s="331">
        <v>35040556</v>
      </c>
      <c r="E38" s="331">
        <v>31829896</v>
      </c>
      <c r="F38" s="342">
        <v>31363983</v>
      </c>
      <c r="G38" s="332">
        <v>98.5</v>
      </c>
    </row>
    <row r="39" spans="1:7" x14ac:dyDescent="0.2">
      <c r="A39" s="330" t="s">
        <v>726</v>
      </c>
      <c r="B39" s="578" t="s">
        <v>659</v>
      </c>
      <c r="C39" s="578"/>
      <c r="D39" s="331">
        <v>29094461</v>
      </c>
      <c r="E39" s="331">
        <v>27068533</v>
      </c>
      <c r="F39" s="342">
        <v>26649828</v>
      </c>
      <c r="G39" s="332">
        <v>98.5</v>
      </c>
    </row>
    <row r="40" spans="1:7" x14ac:dyDescent="0.2">
      <c r="A40" s="333" t="s">
        <v>11</v>
      </c>
      <c r="B40" s="579" t="s">
        <v>744</v>
      </c>
      <c r="C40" s="579"/>
      <c r="D40" s="335">
        <v>2949365</v>
      </c>
      <c r="E40" s="335">
        <v>3029039</v>
      </c>
      <c r="F40" s="343">
        <v>3019434</v>
      </c>
      <c r="G40" s="336">
        <v>99.7</v>
      </c>
    </row>
    <row r="41" spans="1:7" x14ac:dyDescent="0.2">
      <c r="A41" s="333" t="s">
        <v>12</v>
      </c>
      <c r="B41" s="579" t="s">
        <v>745</v>
      </c>
      <c r="C41" s="579"/>
      <c r="D41" s="335">
        <v>1040508</v>
      </c>
      <c r="E41" s="335">
        <v>1095463</v>
      </c>
      <c r="F41" s="343">
        <v>1093590</v>
      </c>
      <c r="G41" s="336">
        <v>99.8</v>
      </c>
    </row>
    <row r="42" spans="1:7" x14ac:dyDescent="0.2">
      <c r="A42" s="333" t="s">
        <v>13</v>
      </c>
      <c r="B42" s="579" t="s">
        <v>746</v>
      </c>
      <c r="C42" s="579"/>
      <c r="D42" s="335">
        <v>9407562</v>
      </c>
      <c r="E42" s="335">
        <v>2546443</v>
      </c>
      <c r="F42" s="343">
        <v>2490381</v>
      </c>
      <c r="G42" s="336">
        <v>97.8</v>
      </c>
    </row>
    <row r="43" spans="1:7" x14ac:dyDescent="0.2">
      <c r="A43" s="333" t="s">
        <v>14</v>
      </c>
      <c r="B43" s="579" t="s">
        <v>747</v>
      </c>
      <c r="C43" s="579"/>
      <c r="D43" s="335">
        <v>15696756</v>
      </c>
      <c r="E43" s="335">
        <v>20397318</v>
      </c>
      <c r="F43" s="343">
        <v>20046164</v>
      </c>
      <c r="G43" s="336">
        <v>98.3</v>
      </c>
    </row>
    <row r="44" spans="1:7" x14ac:dyDescent="0.2">
      <c r="A44" s="337"/>
      <c r="B44" s="579" t="s">
        <v>748</v>
      </c>
      <c r="C44" s="579"/>
      <c r="D44" s="335">
        <v>2078879</v>
      </c>
      <c r="E44" s="335">
        <v>2534255</v>
      </c>
      <c r="F44" s="343">
        <v>2534128</v>
      </c>
      <c r="G44" s="336">
        <v>100</v>
      </c>
    </row>
    <row r="45" spans="1:7" x14ac:dyDescent="0.2">
      <c r="A45" s="337"/>
      <c r="B45" s="579" t="s">
        <v>749</v>
      </c>
      <c r="C45" s="579"/>
      <c r="D45" s="335">
        <v>2445448</v>
      </c>
      <c r="E45" s="335">
        <v>3168033</v>
      </c>
      <c r="F45" s="343">
        <v>3160650</v>
      </c>
      <c r="G45" s="336">
        <v>99.8</v>
      </c>
    </row>
    <row r="46" spans="1:7" x14ac:dyDescent="0.2">
      <c r="A46" s="337"/>
      <c r="B46" s="579" t="s">
        <v>750</v>
      </c>
      <c r="C46" s="579"/>
      <c r="D46" s="335">
        <v>1391606</v>
      </c>
      <c r="E46" s="335">
        <v>4047235</v>
      </c>
      <c r="F46" s="343">
        <v>4020638</v>
      </c>
      <c r="G46" s="336">
        <v>99.3</v>
      </c>
    </row>
    <row r="47" spans="1:7" x14ac:dyDescent="0.2">
      <c r="A47" s="337"/>
      <c r="B47" s="579" t="s">
        <v>751</v>
      </c>
      <c r="C47" s="579"/>
      <c r="D47" s="335">
        <v>127096</v>
      </c>
      <c r="E47" s="335">
        <v>660089</v>
      </c>
      <c r="F47" s="343">
        <v>658831</v>
      </c>
      <c r="G47" s="336">
        <v>99.8</v>
      </c>
    </row>
    <row r="48" spans="1:7" x14ac:dyDescent="0.2">
      <c r="A48" s="337"/>
      <c r="B48" s="579" t="s">
        <v>752</v>
      </c>
      <c r="C48" s="579"/>
      <c r="D48" s="335">
        <v>1027581</v>
      </c>
      <c r="E48" s="335">
        <v>943226</v>
      </c>
      <c r="F48" s="343">
        <v>943226</v>
      </c>
      <c r="G48" s="336">
        <v>100</v>
      </c>
    </row>
    <row r="49" spans="1:7" x14ac:dyDescent="0.2">
      <c r="A49" s="333" t="s">
        <v>10</v>
      </c>
      <c r="B49" s="580" t="s">
        <v>753</v>
      </c>
      <c r="C49" s="580"/>
      <c r="D49" s="335">
        <v>270</v>
      </c>
      <c r="E49" s="335">
        <v>270</v>
      </c>
      <c r="F49" s="343">
        <v>258</v>
      </c>
      <c r="G49" s="336">
        <v>95.6</v>
      </c>
    </row>
    <row r="50" spans="1:7" x14ac:dyDescent="0.2">
      <c r="A50" s="330" t="s">
        <v>736</v>
      </c>
      <c r="B50" s="578" t="s">
        <v>754</v>
      </c>
      <c r="C50" s="578"/>
      <c r="D50" s="331">
        <v>5946095</v>
      </c>
      <c r="E50" s="331">
        <v>4761363</v>
      </c>
      <c r="F50" s="342">
        <v>4714155</v>
      </c>
      <c r="G50" s="332">
        <v>99</v>
      </c>
    </row>
    <row r="51" spans="1:7" x14ac:dyDescent="0.2">
      <c r="A51" s="333" t="s">
        <v>11</v>
      </c>
      <c r="B51" s="579" t="s">
        <v>755</v>
      </c>
      <c r="C51" s="579"/>
      <c r="D51" s="335">
        <v>2451521</v>
      </c>
      <c r="E51" s="335">
        <v>1469460</v>
      </c>
      <c r="F51" s="343">
        <v>1433149</v>
      </c>
      <c r="G51" s="336">
        <v>97.5</v>
      </c>
    </row>
    <row r="52" spans="1:7" x14ac:dyDescent="0.2">
      <c r="A52" s="333" t="s">
        <v>12</v>
      </c>
      <c r="B52" s="579" t="s">
        <v>756</v>
      </c>
      <c r="C52" s="579"/>
      <c r="D52" s="335">
        <v>3494574</v>
      </c>
      <c r="E52" s="335">
        <v>3291904</v>
      </c>
      <c r="F52" s="343">
        <v>3281006</v>
      </c>
      <c r="G52" s="336">
        <v>99.7</v>
      </c>
    </row>
    <row r="53" spans="1:7" x14ac:dyDescent="0.2">
      <c r="A53" s="337"/>
      <c r="B53" s="579" t="s">
        <v>15</v>
      </c>
      <c r="C53" s="579"/>
      <c r="D53" s="335">
        <v>144984</v>
      </c>
      <c r="E53" s="335">
        <v>885961</v>
      </c>
      <c r="F53" s="343">
        <v>885719</v>
      </c>
      <c r="G53" s="336">
        <v>100</v>
      </c>
    </row>
    <row r="54" spans="1:7" ht="13.5" thickBot="1" x14ac:dyDescent="0.25">
      <c r="A54" s="344" t="s">
        <v>16</v>
      </c>
      <c r="B54" s="583" t="s">
        <v>725</v>
      </c>
      <c r="C54" s="583"/>
      <c r="D54" s="346">
        <v>-8341372</v>
      </c>
      <c r="E54" s="346">
        <v>-8350283</v>
      </c>
      <c r="F54" s="347">
        <v>-7675337</v>
      </c>
      <c r="G54" s="348">
        <v>91.9</v>
      </c>
    </row>
    <row r="55" spans="1:7" ht="13.5" thickTop="1" x14ac:dyDescent="0.2">
      <c r="B55" s="11"/>
      <c r="C55" s="10"/>
      <c r="D55" s="10"/>
      <c r="E55" s="10"/>
    </row>
    <row r="56" spans="1:7" x14ac:dyDescent="0.2">
      <c r="B56" s="11"/>
      <c r="C56" s="10"/>
      <c r="D56" s="10"/>
      <c r="E56" s="10"/>
    </row>
    <row r="57" spans="1:7" x14ac:dyDescent="0.2">
      <c r="B57" s="11"/>
      <c r="C57" s="10"/>
      <c r="D57" s="10"/>
      <c r="E57" s="10"/>
    </row>
    <row r="58" spans="1:7" x14ac:dyDescent="0.2">
      <c r="B58" s="11"/>
      <c r="C58" s="10"/>
      <c r="D58" s="10"/>
      <c r="E58" s="10"/>
    </row>
    <row r="59" spans="1:7" x14ac:dyDescent="0.2">
      <c r="A59" s="11"/>
      <c r="B59" s="11"/>
      <c r="C59" s="10"/>
      <c r="D59" s="10"/>
      <c r="E59" s="10"/>
    </row>
    <row r="60" spans="1:7" x14ac:dyDescent="0.2">
      <c r="A60" s="11"/>
      <c r="B60" s="11"/>
      <c r="C60" s="10"/>
      <c r="D60" s="10"/>
      <c r="E60" s="10"/>
    </row>
    <row r="61" spans="1:7" x14ac:dyDescent="0.2">
      <c r="A61" s="11"/>
      <c r="B61" s="11"/>
      <c r="C61" s="10"/>
      <c r="D61" s="10"/>
      <c r="E61" s="10"/>
    </row>
    <row r="62" spans="1:7" x14ac:dyDescent="0.2">
      <c r="A62" s="11"/>
      <c r="B62" s="11"/>
      <c r="C62" s="10"/>
      <c r="D62" s="10"/>
      <c r="E62" s="10"/>
    </row>
    <row r="63" spans="1:7" x14ac:dyDescent="0.2">
      <c r="B63" s="11"/>
    </row>
    <row r="64" spans="1:7" x14ac:dyDescent="0.2">
      <c r="B64" s="11"/>
      <c r="C64" s="10"/>
      <c r="D64" s="10"/>
      <c r="E64" s="10"/>
    </row>
    <row r="65" spans="1:5" x14ac:dyDescent="0.2">
      <c r="A65" s="11"/>
      <c r="B65" s="11"/>
      <c r="C65" s="10"/>
      <c r="D65" s="10"/>
      <c r="E65" s="10"/>
    </row>
    <row r="66" spans="1:5" x14ac:dyDescent="0.2">
      <c r="A66" s="11"/>
      <c r="B66" s="11"/>
      <c r="E66" s="10"/>
    </row>
    <row r="67" spans="1:5" x14ac:dyDescent="0.2">
      <c r="A67" s="11"/>
      <c r="B67" s="11"/>
      <c r="E67" s="10"/>
    </row>
    <row r="68" spans="1:5" x14ac:dyDescent="0.2">
      <c r="A68" s="11"/>
      <c r="B68" s="11"/>
      <c r="E68" s="10"/>
    </row>
    <row r="69" spans="1:5" x14ac:dyDescent="0.2">
      <c r="A69" s="11"/>
      <c r="B69" s="11"/>
    </row>
    <row r="70" spans="1:5" x14ac:dyDescent="0.2">
      <c r="A70" s="11"/>
      <c r="B70" s="11"/>
      <c r="C70" s="10"/>
      <c r="D70" s="10"/>
      <c r="E70" s="10"/>
    </row>
    <row r="71" spans="1:5" x14ac:dyDescent="0.2">
      <c r="A71" s="11"/>
      <c r="B71" s="11"/>
    </row>
    <row r="72" spans="1:5" x14ac:dyDescent="0.2">
      <c r="A72" s="11"/>
      <c r="B72" s="11"/>
    </row>
    <row r="73" spans="1:5" x14ac:dyDescent="0.2">
      <c r="A73" s="11"/>
      <c r="B73" s="11"/>
    </row>
    <row r="74" spans="1:5" x14ac:dyDescent="0.2">
      <c r="A74" s="11"/>
      <c r="B74" s="11"/>
      <c r="C74" s="10"/>
      <c r="D74" s="10"/>
      <c r="E74" s="10"/>
    </row>
    <row r="75" spans="1:5" x14ac:dyDescent="0.2">
      <c r="A75" s="11"/>
      <c r="B75" s="11"/>
    </row>
  </sheetData>
  <mergeCells count="50">
    <mergeCell ref="B53:C53"/>
    <mergeCell ref="B7:C7"/>
    <mergeCell ref="B54:C54"/>
    <mergeCell ref="B48:C48"/>
    <mergeCell ref="B49:C49"/>
    <mergeCell ref="B50:C50"/>
    <mergeCell ref="B51:C51"/>
    <mergeCell ref="B52:C52"/>
    <mergeCell ref="B43:C43"/>
    <mergeCell ref="B44:C44"/>
    <mergeCell ref="B45:C45"/>
    <mergeCell ref="B46:C46"/>
    <mergeCell ref="B47:C47"/>
    <mergeCell ref="B38:C38"/>
    <mergeCell ref="B39:C39"/>
    <mergeCell ref="B40:C40"/>
    <mergeCell ref="B31:C31"/>
    <mergeCell ref="B32:C32"/>
    <mergeCell ref="B41:C41"/>
    <mergeCell ref="B42:C4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A3:F3"/>
    <mergeCell ref="A4:F4"/>
    <mergeCell ref="B8:C8"/>
    <mergeCell ref="B9:C9"/>
    <mergeCell ref="B10:C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0"/>
  <sheetViews>
    <sheetView workbookViewId="0"/>
  </sheetViews>
  <sheetFormatPr defaultRowHeight="12.75" x14ac:dyDescent="0.2"/>
  <cols>
    <col min="1" max="1" width="14.5703125" style="499" customWidth="1"/>
    <col min="2" max="2" width="51.85546875" style="499" bestFit="1" customWidth="1"/>
    <col min="3" max="7" width="16.28515625" style="499" customWidth="1"/>
    <col min="8" max="256" width="9.140625" style="499"/>
    <col min="257" max="257" width="14.5703125" style="499" customWidth="1"/>
    <col min="258" max="258" width="51.85546875" style="499" bestFit="1" customWidth="1"/>
    <col min="259" max="263" width="16.28515625" style="499" customWidth="1"/>
    <col min="264" max="512" width="9.140625" style="499"/>
    <col min="513" max="513" width="14.5703125" style="499" customWidth="1"/>
    <col min="514" max="514" width="51.85546875" style="499" bestFit="1" customWidth="1"/>
    <col min="515" max="519" width="16.28515625" style="499" customWidth="1"/>
    <col min="520" max="768" width="9.140625" style="499"/>
    <col min="769" max="769" width="14.5703125" style="499" customWidth="1"/>
    <col min="770" max="770" width="51.85546875" style="499" bestFit="1" customWidth="1"/>
    <col min="771" max="775" width="16.28515625" style="499" customWidth="1"/>
    <col min="776" max="1024" width="9.140625" style="499"/>
    <col min="1025" max="1025" width="14.5703125" style="499" customWidth="1"/>
    <col min="1026" max="1026" width="51.85546875" style="499" bestFit="1" customWidth="1"/>
    <col min="1027" max="1031" width="16.28515625" style="499" customWidth="1"/>
    <col min="1032" max="1280" width="9.140625" style="499"/>
    <col min="1281" max="1281" width="14.5703125" style="499" customWidth="1"/>
    <col min="1282" max="1282" width="51.85546875" style="499" bestFit="1" customWidth="1"/>
    <col min="1283" max="1287" width="16.28515625" style="499" customWidth="1"/>
    <col min="1288" max="1536" width="9.140625" style="499"/>
    <col min="1537" max="1537" width="14.5703125" style="499" customWidth="1"/>
    <col min="1538" max="1538" width="51.85546875" style="499" bestFit="1" customWidth="1"/>
    <col min="1539" max="1543" width="16.28515625" style="499" customWidth="1"/>
    <col min="1544" max="1792" width="9.140625" style="499"/>
    <col min="1793" max="1793" width="14.5703125" style="499" customWidth="1"/>
    <col min="1794" max="1794" width="51.85546875" style="499" bestFit="1" customWidth="1"/>
    <col min="1795" max="1799" width="16.28515625" style="499" customWidth="1"/>
    <col min="1800" max="2048" width="9.140625" style="499"/>
    <col min="2049" max="2049" width="14.5703125" style="499" customWidth="1"/>
    <col min="2050" max="2050" width="51.85546875" style="499" bestFit="1" customWidth="1"/>
    <col min="2051" max="2055" width="16.28515625" style="499" customWidth="1"/>
    <col min="2056" max="2304" width="9.140625" style="499"/>
    <col min="2305" max="2305" width="14.5703125" style="499" customWidth="1"/>
    <col min="2306" max="2306" width="51.85546875" style="499" bestFit="1" customWidth="1"/>
    <col min="2307" max="2311" width="16.28515625" style="499" customWidth="1"/>
    <col min="2312" max="2560" width="9.140625" style="499"/>
    <col min="2561" max="2561" width="14.5703125" style="499" customWidth="1"/>
    <col min="2562" max="2562" width="51.85546875" style="499" bestFit="1" customWidth="1"/>
    <col min="2563" max="2567" width="16.28515625" style="499" customWidth="1"/>
    <col min="2568" max="2816" width="9.140625" style="499"/>
    <col min="2817" max="2817" width="14.5703125" style="499" customWidth="1"/>
    <col min="2818" max="2818" width="51.85546875" style="499" bestFit="1" customWidth="1"/>
    <col min="2819" max="2823" width="16.28515625" style="499" customWidth="1"/>
    <col min="2824" max="3072" width="9.140625" style="499"/>
    <col min="3073" max="3073" width="14.5703125" style="499" customWidth="1"/>
    <col min="3074" max="3074" width="51.85546875" style="499" bestFit="1" customWidth="1"/>
    <col min="3075" max="3079" width="16.28515625" style="499" customWidth="1"/>
    <col min="3080" max="3328" width="9.140625" style="499"/>
    <col min="3329" max="3329" width="14.5703125" style="499" customWidth="1"/>
    <col min="3330" max="3330" width="51.85546875" style="499" bestFit="1" customWidth="1"/>
    <col min="3331" max="3335" width="16.28515625" style="499" customWidth="1"/>
    <col min="3336" max="3584" width="9.140625" style="499"/>
    <col min="3585" max="3585" width="14.5703125" style="499" customWidth="1"/>
    <col min="3586" max="3586" width="51.85546875" style="499" bestFit="1" customWidth="1"/>
    <col min="3587" max="3591" width="16.28515625" style="499" customWidth="1"/>
    <col min="3592" max="3840" width="9.140625" style="499"/>
    <col min="3841" max="3841" width="14.5703125" style="499" customWidth="1"/>
    <col min="3842" max="3842" width="51.85546875" style="499" bestFit="1" customWidth="1"/>
    <col min="3843" max="3847" width="16.28515625" style="499" customWidth="1"/>
    <col min="3848" max="4096" width="9.140625" style="499"/>
    <col min="4097" max="4097" width="14.5703125" style="499" customWidth="1"/>
    <col min="4098" max="4098" width="51.85546875" style="499" bestFit="1" customWidth="1"/>
    <col min="4099" max="4103" width="16.28515625" style="499" customWidth="1"/>
    <col min="4104" max="4352" width="9.140625" style="499"/>
    <col min="4353" max="4353" width="14.5703125" style="499" customWidth="1"/>
    <col min="4354" max="4354" width="51.85546875" style="499" bestFit="1" customWidth="1"/>
    <col min="4355" max="4359" width="16.28515625" style="499" customWidth="1"/>
    <col min="4360" max="4608" width="9.140625" style="499"/>
    <col min="4609" max="4609" width="14.5703125" style="499" customWidth="1"/>
    <col min="4610" max="4610" width="51.85546875" style="499" bestFit="1" customWidth="1"/>
    <col min="4611" max="4615" width="16.28515625" style="499" customWidth="1"/>
    <col min="4616" max="4864" width="9.140625" style="499"/>
    <col min="4865" max="4865" width="14.5703125" style="499" customWidth="1"/>
    <col min="4866" max="4866" width="51.85546875" style="499" bestFit="1" customWidth="1"/>
    <col min="4867" max="4871" width="16.28515625" style="499" customWidth="1"/>
    <col min="4872" max="5120" width="9.140625" style="499"/>
    <col min="5121" max="5121" width="14.5703125" style="499" customWidth="1"/>
    <col min="5122" max="5122" width="51.85546875" style="499" bestFit="1" customWidth="1"/>
    <col min="5123" max="5127" width="16.28515625" style="499" customWidth="1"/>
    <col min="5128" max="5376" width="9.140625" style="499"/>
    <col min="5377" max="5377" width="14.5703125" style="499" customWidth="1"/>
    <col min="5378" max="5378" width="51.85546875" style="499" bestFit="1" customWidth="1"/>
    <col min="5379" max="5383" width="16.28515625" style="499" customWidth="1"/>
    <col min="5384" max="5632" width="9.140625" style="499"/>
    <col min="5633" max="5633" width="14.5703125" style="499" customWidth="1"/>
    <col min="5634" max="5634" width="51.85546875" style="499" bestFit="1" customWidth="1"/>
    <col min="5635" max="5639" width="16.28515625" style="499" customWidth="1"/>
    <col min="5640" max="5888" width="9.140625" style="499"/>
    <col min="5889" max="5889" width="14.5703125" style="499" customWidth="1"/>
    <col min="5890" max="5890" width="51.85546875" style="499" bestFit="1" customWidth="1"/>
    <col min="5891" max="5895" width="16.28515625" style="499" customWidth="1"/>
    <col min="5896" max="6144" width="9.140625" style="499"/>
    <col min="6145" max="6145" width="14.5703125" style="499" customWidth="1"/>
    <col min="6146" max="6146" width="51.85546875" style="499" bestFit="1" customWidth="1"/>
    <col min="6147" max="6151" width="16.28515625" style="499" customWidth="1"/>
    <col min="6152" max="6400" width="9.140625" style="499"/>
    <col min="6401" max="6401" width="14.5703125" style="499" customWidth="1"/>
    <col min="6402" max="6402" width="51.85546875" style="499" bestFit="1" customWidth="1"/>
    <col min="6403" max="6407" width="16.28515625" style="499" customWidth="1"/>
    <col min="6408" max="6656" width="9.140625" style="499"/>
    <col min="6657" max="6657" width="14.5703125" style="499" customWidth="1"/>
    <col min="6658" max="6658" width="51.85546875" style="499" bestFit="1" customWidth="1"/>
    <col min="6659" max="6663" width="16.28515625" style="499" customWidth="1"/>
    <col min="6664" max="6912" width="9.140625" style="499"/>
    <col min="6913" max="6913" width="14.5703125" style="499" customWidth="1"/>
    <col min="6914" max="6914" width="51.85546875" style="499" bestFit="1" customWidth="1"/>
    <col min="6915" max="6919" width="16.28515625" style="499" customWidth="1"/>
    <col min="6920" max="7168" width="9.140625" style="499"/>
    <col min="7169" max="7169" width="14.5703125" style="499" customWidth="1"/>
    <col min="7170" max="7170" width="51.85546875" style="499" bestFit="1" customWidth="1"/>
    <col min="7171" max="7175" width="16.28515625" style="499" customWidth="1"/>
    <col min="7176" max="7424" width="9.140625" style="499"/>
    <col min="7425" max="7425" width="14.5703125" style="499" customWidth="1"/>
    <col min="7426" max="7426" width="51.85546875" style="499" bestFit="1" customWidth="1"/>
    <col min="7427" max="7431" width="16.28515625" style="499" customWidth="1"/>
    <col min="7432" max="7680" width="9.140625" style="499"/>
    <col min="7681" max="7681" width="14.5703125" style="499" customWidth="1"/>
    <col min="7682" max="7682" width="51.85546875" style="499" bestFit="1" customWidth="1"/>
    <col min="7683" max="7687" width="16.28515625" style="499" customWidth="1"/>
    <col min="7688" max="7936" width="9.140625" style="499"/>
    <col min="7937" max="7937" width="14.5703125" style="499" customWidth="1"/>
    <col min="7938" max="7938" width="51.85546875" style="499" bestFit="1" customWidth="1"/>
    <col min="7939" max="7943" width="16.28515625" style="499" customWidth="1"/>
    <col min="7944" max="8192" width="9.140625" style="499"/>
    <col min="8193" max="8193" width="14.5703125" style="499" customWidth="1"/>
    <col min="8194" max="8194" width="51.85546875" style="499" bestFit="1" customWidth="1"/>
    <col min="8195" max="8199" width="16.28515625" style="499" customWidth="1"/>
    <col min="8200" max="8448" width="9.140625" style="499"/>
    <col min="8449" max="8449" width="14.5703125" style="499" customWidth="1"/>
    <col min="8450" max="8450" width="51.85546875" style="499" bestFit="1" customWidth="1"/>
    <col min="8451" max="8455" width="16.28515625" style="499" customWidth="1"/>
    <col min="8456" max="8704" width="9.140625" style="499"/>
    <col min="8705" max="8705" width="14.5703125" style="499" customWidth="1"/>
    <col min="8706" max="8706" width="51.85546875" style="499" bestFit="1" customWidth="1"/>
    <col min="8707" max="8711" width="16.28515625" style="499" customWidth="1"/>
    <col min="8712" max="8960" width="9.140625" style="499"/>
    <col min="8961" max="8961" width="14.5703125" style="499" customWidth="1"/>
    <col min="8962" max="8962" width="51.85546875" style="499" bestFit="1" customWidth="1"/>
    <col min="8963" max="8967" width="16.28515625" style="499" customWidth="1"/>
    <col min="8968" max="9216" width="9.140625" style="499"/>
    <col min="9217" max="9217" width="14.5703125" style="499" customWidth="1"/>
    <col min="9218" max="9218" width="51.85546875" style="499" bestFit="1" customWidth="1"/>
    <col min="9219" max="9223" width="16.28515625" style="499" customWidth="1"/>
    <col min="9224" max="9472" width="9.140625" style="499"/>
    <col min="9473" max="9473" width="14.5703125" style="499" customWidth="1"/>
    <col min="9474" max="9474" width="51.85546875" style="499" bestFit="1" customWidth="1"/>
    <col min="9475" max="9479" width="16.28515625" style="499" customWidth="1"/>
    <col min="9480" max="9728" width="9.140625" style="499"/>
    <col min="9729" max="9729" width="14.5703125" style="499" customWidth="1"/>
    <col min="9730" max="9730" width="51.85546875" style="499" bestFit="1" customWidth="1"/>
    <col min="9731" max="9735" width="16.28515625" style="499" customWidth="1"/>
    <col min="9736" max="9984" width="9.140625" style="499"/>
    <col min="9985" max="9985" width="14.5703125" style="499" customWidth="1"/>
    <col min="9986" max="9986" width="51.85546875" style="499" bestFit="1" customWidth="1"/>
    <col min="9987" max="9991" width="16.28515625" style="499" customWidth="1"/>
    <col min="9992" max="10240" width="9.140625" style="499"/>
    <col min="10241" max="10241" width="14.5703125" style="499" customWidth="1"/>
    <col min="10242" max="10242" width="51.85546875" style="499" bestFit="1" customWidth="1"/>
    <col min="10243" max="10247" width="16.28515625" style="499" customWidth="1"/>
    <col min="10248" max="10496" width="9.140625" style="499"/>
    <col min="10497" max="10497" width="14.5703125" style="499" customWidth="1"/>
    <col min="10498" max="10498" width="51.85546875" style="499" bestFit="1" customWidth="1"/>
    <col min="10499" max="10503" width="16.28515625" style="499" customWidth="1"/>
    <col min="10504" max="10752" width="9.140625" style="499"/>
    <col min="10753" max="10753" width="14.5703125" style="499" customWidth="1"/>
    <col min="10754" max="10754" width="51.85546875" style="499" bestFit="1" customWidth="1"/>
    <col min="10755" max="10759" width="16.28515625" style="499" customWidth="1"/>
    <col min="10760" max="11008" width="9.140625" style="499"/>
    <col min="11009" max="11009" width="14.5703125" style="499" customWidth="1"/>
    <col min="11010" max="11010" width="51.85546875" style="499" bestFit="1" customWidth="1"/>
    <col min="11011" max="11015" width="16.28515625" style="499" customWidth="1"/>
    <col min="11016" max="11264" width="9.140625" style="499"/>
    <col min="11265" max="11265" width="14.5703125" style="499" customWidth="1"/>
    <col min="11266" max="11266" width="51.85546875" style="499" bestFit="1" customWidth="1"/>
    <col min="11267" max="11271" width="16.28515625" style="499" customWidth="1"/>
    <col min="11272" max="11520" width="9.140625" style="499"/>
    <col min="11521" max="11521" width="14.5703125" style="499" customWidth="1"/>
    <col min="11522" max="11522" width="51.85546875" style="499" bestFit="1" customWidth="1"/>
    <col min="11523" max="11527" width="16.28515625" style="499" customWidth="1"/>
    <col min="11528" max="11776" width="9.140625" style="499"/>
    <col min="11777" max="11777" width="14.5703125" style="499" customWidth="1"/>
    <col min="11778" max="11778" width="51.85546875" style="499" bestFit="1" customWidth="1"/>
    <col min="11779" max="11783" width="16.28515625" style="499" customWidth="1"/>
    <col min="11784" max="12032" width="9.140625" style="499"/>
    <col min="12033" max="12033" width="14.5703125" style="499" customWidth="1"/>
    <col min="12034" max="12034" width="51.85546875" style="499" bestFit="1" customWidth="1"/>
    <col min="12035" max="12039" width="16.28515625" style="499" customWidth="1"/>
    <col min="12040" max="12288" width="9.140625" style="499"/>
    <col min="12289" max="12289" width="14.5703125" style="499" customWidth="1"/>
    <col min="12290" max="12290" width="51.85546875" style="499" bestFit="1" customWidth="1"/>
    <col min="12291" max="12295" width="16.28515625" style="499" customWidth="1"/>
    <col min="12296" max="12544" width="9.140625" style="499"/>
    <col min="12545" max="12545" width="14.5703125" style="499" customWidth="1"/>
    <col min="12546" max="12546" width="51.85546875" style="499" bestFit="1" customWidth="1"/>
    <col min="12547" max="12551" width="16.28515625" style="499" customWidth="1"/>
    <col min="12552" max="12800" width="9.140625" style="499"/>
    <col min="12801" max="12801" width="14.5703125" style="499" customWidth="1"/>
    <col min="12802" max="12802" width="51.85546875" style="499" bestFit="1" customWidth="1"/>
    <col min="12803" max="12807" width="16.28515625" style="499" customWidth="1"/>
    <col min="12808" max="13056" width="9.140625" style="499"/>
    <col min="13057" max="13057" width="14.5703125" style="499" customWidth="1"/>
    <col min="13058" max="13058" width="51.85546875" style="499" bestFit="1" customWidth="1"/>
    <col min="13059" max="13063" width="16.28515625" style="499" customWidth="1"/>
    <col min="13064" max="13312" width="9.140625" style="499"/>
    <col min="13313" max="13313" width="14.5703125" style="499" customWidth="1"/>
    <col min="13314" max="13314" width="51.85546875" style="499" bestFit="1" customWidth="1"/>
    <col min="13315" max="13319" width="16.28515625" style="499" customWidth="1"/>
    <col min="13320" max="13568" width="9.140625" style="499"/>
    <col min="13569" max="13569" width="14.5703125" style="499" customWidth="1"/>
    <col min="13570" max="13570" width="51.85546875" style="499" bestFit="1" customWidth="1"/>
    <col min="13571" max="13575" width="16.28515625" style="499" customWidth="1"/>
    <col min="13576" max="13824" width="9.140625" style="499"/>
    <col min="13825" max="13825" width="14.5703125" style="499" customWidth="1"/>
    <col min="13826" max="13826" width="51.85546875" style="499" bestFit="1" customWidth="1"/>
    <col min="13827" max="13831" width="16.28515625" style="499" customWidth="1"/>
    <col min="13832" max="14080" width="9.140625" style="499"/>
    <col min="14081" max="14081" width="14.5703125" style="499" customWidth="1"/>
    <col min="14082" max="14082" width="51.85546875" style="499" bestFit="1" customWidth="1"/>
    <col min="14083" max="14087" width="16.28515625" style="499" customWidth="1"/>
    <col min="14088" max="14336" width="9.140625" style="499"/>
    <col min="14337" max="14337" width="14.5703125" style="499" customWidth="1"/>
    <col min="14338" max="14338" width="51.85546875" style="499" bestFit="1" customWidth="1"/>
    <col min="14339" max="14343" width="16.28515625" style="499" customWidth="1"/>
    <col min="14344" max="14592" width="9.140625" style="499"/>
    <col min="14593" max="14593" width="14.5703125" style="499" customWidth="1"/>
    <col min="14594" max="14594" width="51.85546875" style="499" bestFit="1" customWidth="1"/>
    <col min="14595" max="14599" width="16.28515625" style="499" customWidth="1"/>
    <col min="14600" max="14848" width="9.140625" style="499"/>
    <col min="14849" max="14849" width="14.5703125" style="499" customWidth="1"/>
    <col min="14850" max="14850" width="51.85546875" style="499" bestFit="1" customWidth="1"/>
    <col min="14851" max="14855" width="16.28515625" style="499" customWidth="1"/>
    <col min="14856" max="15104" width="9.140625" style="499"/>
    <col min="15105" max="15105" width="14.5703125" style="499" customWidth="1"/>
    <col min="15106" max="15106" width="51.85546875" style="499" bestFit="1" customWidth="1"/>
    <col min="15107" max="15111" width="16.28515625" style="499" customWidth="1"/>
    <col min="15112" max="15360" width="9.140625" style="499"/>
    <col min="15361" max="15361" width="14.5703125" style="499" customWidth="1"/>
    <col min="15362" max="15362" width="51.85546875" style="499" bestFit="1" customWidth="1"/>
    <col min="15363" max="15367" width="16.28515625" style="499" customWidth="1"/>
    <col min="15368" max="15616" width="9.140625" style="499"/>
    <col min="15617" max="15617" width="14.5703125" style="499" customWidth="1"/>
    <col min="15618" max="15618" width="51.85546875" style="499" bestFit="1" customWidth="1"/>
    <col min="15619" max="15623" width="16.28515625" style="499" customWidth="1"/>
    <col min="15624" max="15872" width="9.140625" style="499"/>
    <col min="15873" max="15873" width="14.5703125" style="499" customWidth="1"/>
    <col min="15874" max="15874" width="51.85546875" style="499" bestFit="1" customWidth="1"/>
    <col min="15875" max="15879" width="16.28515625" style="499" customWidth="1"/>
    <col min="15880" max="16128" width="9.140625" style="499"/>
    <col min="16129" max="16129" width="14.5703125" style="499" customWidth="1"/>
    <col min="16130" max="16130" width="51.85546875" style="499" bestFit="1" customWidth="1"/>
    <col min="16131" max="16135" width="16.28515625" style="499" customWidth="1"/>
    <col min="16136" max="16384" width="9.140625" style="499"/>
  </cols>
  <sheetData>
    <row r="2" spans="1:8" x14ac:dyDescent="0.2">
      <c r="A2" s="588" t="s">
        <v>758</v>
      </c>
      <c r="B2" s="589"/>
      <c r="C2" s="589"/>
      <c r="D2" s="589"/>
      <c r="E2" s="589"/>
      <c r="F2" s="589"/>
      <c r="G2" s="589"/>
      <c r="H2" s="12"/>
    </row>
    <row r="3" spans="1:8" x14ac:dyDescent="0.2">
      <c r="A3" s="12"/>
      <c r="B3" s="590" t="s">
        <v>51</v>
      </c>
      <c r="C3" s="589"/>
      <c r="D3" s="591"/>
      <c r="E3" s="591"/>
      <c r="F3" s="13"/>
      <c r="G3" s="13"/>
      <c r="H3" s="12"/>
    </row>
    <row r="4" spans="1:8" x14ac:dyDescent="0.2">
      <c r="A4" s="12"/>
      <c r="B4" s="317"/>
      <c r="C4" s="316"/>
      <c r="D4" s="316"/>
      <c r="E4" s="13"/>
      <c r="F4" s="13"/>
      <c r="G4" s="13"/>
      <c r="H4" s="12"/>
    </row>
    <row r="5" spans="1:8" ht="51" x14ac:dyDescent="0.2">
      <c r="A5" s="495" t="s">
        <v>284</v>
      </c>
      <c r="B5" s="582" t="s">
        <v>285</v>
      </c>
      <c r="C5" s="582"/>
      <c r="D5" s="498" t="s">
        <v>629</v>
      </c>
      <c r="E5" s="495" t="s">
        <v>759</v>
      </c>
      <c r="F5" s="495" t="s">
        <v>760</v>
      </c>
      <c r="G5" s="495" t="s">
        <v>761</v>
      </c>
      <c r="H5" s="495" t="s">
        <v>3</v>
      </c>
    </row>
    <row r="6" spans="1:8" x14ac:dyDescent="0.2">
      <c r="A6" s="349" t="s">
        <v>762</v>
      </c>
      <c r="B6" s="584" t="s">
        <v>52</v>
      </c>
      <c r="C6" s="584"/>
      <c r="D6" s="350">
        <v>4107134</v>
      </c>
      <c r="E6" s="351">
        <v>3961651</v>
      </c>
      <c r="F6" s="351">
        <v>3961651</v>
      </c>
      <c r="G6" s="351">
        <v>4328351</v>
      </c>
      <c r="H6" s="352">
        <v>109.3</v>
      </c>
    </row>
    <row r="7" spans="1:8" x14ac:dyDescent="0.2">
      <c r="A7" s="353" t="s">
        <v>180</v>
      </c>
      <c r="B7" s="586" t="s">
        <v>53</v>
      </c>
      <c r="C7" s="586"/>
      <c r="D7" s="354">
        <v>-11975</v>
      </c>
      <c r="E7" s="355">
        <v>-62716</v>
      </c>
      <c r="F7" s="355">
        <v>-62716</v>
      </c>
      <c r="G7" s="355">
        <v>-8644</v>
      </c>
      <c r="H7" s="356">
        <v>13.8</v>
      </c>
    </row>
    <row r="8" spans="1:8" x14ac:dyDescent="0.2">
      <c r="A8" s="357" t="s">
        <v>763</v>
      </c>
      <c r="B8" s="586" t="s">
        <v>54</v>
      </c>
      <c r="C8" s="586"/>
      <c r="D8" s="354">
        <v>3578771</v>
      </c>
      <c r="E8" s="355">
        <v>-62716</v>
      </c>
      <c r="F8" s="355">
        <v>-62716</v>
      </c>
      <c r="G8" s="355">
        <v>3538359</v>
      </c>
      <c r="H8" s="356">
        <v>-5641.9</v>
      </c>
    </row>
    <row r="9" spans="1:8" x14ac:dyDescent="0.2">
      <c r="A9" s="357" t="s">
        <v>764</v>
      </c>
      <c r="B9" s="586" t="s">
        <v>55</v>
      </c>
      <c r="C9" s="586"/>
      <c r="D9" s="354">
        <v>59928</v>
      </c>
      <c r="E9" s="355">
        <v>0</v>
      </c>
      <c r="F9" s="355">
        <v>0</v>
      </c>
      <c r="G9" s="355">
        <v>33621</v>
      </c>
      <c r="H9" s="356">
        <v>0</v>
      </c>
    </row>
    <row r="10" spans="1:8" x14ac:dyDescent="0.2">
      <c r="A10" s="357" t="s">
        <v>765</v>
      </c>
      <c r="B10" s="586" t="s">
        <v>56</v>
      </c>
      <c r="C10" s="586"/>
      <c r="D10" s="354">
        <v>-3607814</v>
      </c>
      <c r="E10" s="355">
        <v>0</v>
      </c>
      <c r="F10" s="355">
        <v>0</v>
      </c>
      <c r="G10" s="355">
        <v>-3532658</v>
      </c>
      <c r="H10" s="356">
        <v>0</v>
      </c>
    </row>
    <row r="11" spans="1:8" x14ac:dyDescent="0.2">
      <c r="A11" s="357" t="s">
        <v>766</v>
      </c>
      <c r="B11" s="586" t="s">
        <v>57</v>
      </c>
      <c r="C11" s="586"/>
      <c r="D11" s="354">
        <v>-42860</v>
      </c>
      <c r="E11" s="355">
        <v>0</v>
      </c>
      <c r="F11" s="355">
        <v>0</v>
      </c>
      <c r="G11" s="355">
        <v>-47965</v>
      </c>
      <c r="H11" s="356">
        <v>0</v>
      </c>
    </row>
    <row r="12" spans="1:8" x14ac:dyDescent="0.2">
      <c r="A12" s="353" t="s">
        <v>767</v>
      </c>
      <c r="B12" s="586" t="s">
        <v>58</v>
      </c>
      <c r="C12" s="586"/>
      <c r="D12" s="354">
        <v>3804345</v>
      </c>
      <c r="E12" s="355">
        <v>3655697</v>
      </c>
      <c r="F12" s="355">
        <v>3655697</v>
      </c>
      <c r="G12" s="355">
        <v>3906421</v>
      </c>
      <c r="H12" s="356">
        <v>106.9</v>
      </c>
    </row>
    <row r="13" spans="1:8" x14ac:dyDescent="0.2">
      <c r="A13" s="357" t="s">
        <v>768</v>
      </c>
      <c r="B13" s="586" t="s">
        <v>59</v>
      </c>
      <c r="C13" s="586"/>
      <c r="D13" s="354">
        <v>-45133</v>
      </c>
      <c r="E13" s="355">
        <v>3655697</v>
      </c>
      <c r="F13" s="355">
        <v>3655697</v>
      </c>
      <c r="G13" s="355">
        <v>-52905</v>
      </c>
      <c r="H13" s="356">
        <v>-1.4</v>
      </c>
    </row>
    <row r="14" spans="1:8" x14ac:dyDescent="0.2">
      <c r="A14" s="353" t="s">
        <v>769</v>
      </c>
      <c r="B14" s="586" t="s">
        <v>60</v>
      </c>
      <c r="C14" s="586"/>
      <c r="D14" s="354">
        <v>314764</v>
      </c>
      <c r="E14" s="355">
        <v>368670</v>
      </c>
      <c r="F14" s="355">
        <v>368670</v>
      </c>
      <c r="G14" s="355">
        <v>430574</v>
      </c>
      <c r="H14" s="356">
        <v>116.8</v>
      </c>
    </row>
    <row r="15" spans="1:8" x14ac:dyDescent="0.2">
      <c r="A15" s="349" t="s">
        <v>770</v>
      </c>
      <c r="B15" s="584" t="s">
        <v>61</v>
      </c>
      <c r="C15" s="584"/>
      <c r="D15" s="358">
        <v>9</v>
      </c>
      <c r="E15" s="351">
        <v>0</v>
      </c>
      <c r="F15" s="351">
        <v>0</v>
      </c>
      <c r="G15" s="351">
        <v>8</v>
      </c>
      <c r="H15" s="352">
        <v>0</v>
      </c>
    </row>
    <row r="16" spans="1:8" x14ac:dyDescent="0.2">
      <c r="A16" s="353" t="s">
        <v>771</v>
      </c>
      <c r="B16" s="586" t="s">
        <v>62</v>
      </c>
      <c r="C16" s="586"/>
      <c r="D16" s="354">
        <v>0</v>
      </c>
      <c r="E16" s="355">
        <v>0</v>
      </c>
      <c r="F16" s="355">
        <v>0</v>
      </c>
      <c r="G16" s="355">
        <v>0</v>
      </c>
      <c r="H16" s="356">
        <v>0</v>
      </c>
    </row>
    <row r="17" spans="1:8" x14ac:dyDescent="0.2">
      <c r="A17" s="353" t="s">
        <v>772</v>
      </c>
      <c r="B17" s="586" t="s">
        <v>63</v>
      </c>
      <c r="C17" s="586"/>
      <c r="D17" s="354">
        <v>9</v>
      </c>
      <c r="E17" s="355">
        <v>0</v>
      </c>
      <c r="F17" s="355">
        <v>0</v>
      </c>
      <c r="G17" s="355">
        <v>8</v>
      </c>
      <c r="H17" s="356">
        <v>0</v>
      </c>
    </row>
    <row r="18" spans="1:8" x14ac:dyDescent="0.2">
      <c r="A18" s="357" t="s">
        <v>773</v>
      </c>
      <c r="B18" s="586" t="s">
        <v>64</v>
      </c>
      <c r="C18" s="586"/>
      <c r="D18" s="354">
        <v>9</v>
      </c>
      <c r="E18" s="355">
        <v>0</v>
      </c>
      <c r="F18" s="355">
        <v>0</v>
      </c>
      <c r="G18" s="355">
        <v>8</v>
      </c>
      <c r="H18" s="356">
        <v>0</v>
      </c>
    </row>
    <row r="19" spans="1:8" x14ac:dyDescent="0.2">
      <c r="A19" s="349" t="s">
        <v>774</v>
      </c>
      <c r="B19" s="584" t="s">
        <v>65</v>
      </c>
      <c r="C19" s="584"/>
      <c r="D19" s="358">
        <v>11330228</v>
      </c>
      <c r="E19" s="351">
        <v>12771663</v>
      </c>
      <c r="F19" s="351">
        <v>12771663</v>
      </c>
      <c r="G19" s="351">
        <v>12450214</v>
      </c>
      <c r="H19" s="352">
        <v>97.5</v>
      </c>
    </row>
    <row r="20" spans="1:8" x14ac:dyDescent="0.2">
      <c r="A20" s="353" t="s">
        <v>775</v>
      </c>
      <c r="B20" s="586" t="s">
        <v>66</v>
      </c>
      <c r="C20" s="586"/>
      <c r="D20" s="354">
        <v>8584936</v>
      </c>
      <c r="E20" s="355">
        <v>10009813</v>
      </c>
      <c r="F20" s="355">
        <v>10009813</v>
      </c>
      <c r="G20" s="355">
        <v>9649064</v>
      </c>
      <c r="H20" s="356">
        <v>96.4</v>
      </c>
    </row>
    <row r="21" spans="1:8" x14ac:dyDescent="0.2">
      <c r="A21" s="353" t="s">
        <v>776</v>
      </c>
      <c r="B21" s="586" t="s">
        <v>67</v>
      </c>
      <c r="C21" s="586"/>
      <c r="D21" s="354">
        <v>2524522</v>
      </c>
      <c r="E21" s="355">
        <v>2543316</v>
      </c>
      <c r="F21" s="355">
        <v>2543316</v>
      </c>
      <c r="G21" s="355">
        <v>2565078</v>
      </c>
      <c r="H21" s="356">
        <v>100.9</v>
      </c>
    </row>
    <row r="22" spans="1:8" x14ac:dyDescent="0.2">
      <c r="A22" s="357" t="s">
        <v>777</v>
      </c>
      <c r="B22" s="586" t="s">
        <v>68</v>
      </c>
      <c r="C22" s="586"/>
      <c r="D22" s="354">
        <v>1285538</v>
      </c>
      <c r="E22" s="355">
        <v>1292229</v>
      </c>
      <c r="F22" s="355">
        <v>1292229</v>
      </c>
      <c r="G22" s="355">
        <v>1317484</v>
      </c>
      <c r="H22" s="356">
        <v>102</v>
      </c>
    </row>
    <row r="23" spans="1:8" x14ac:dyDescent="0.2">
      <c r="A23" s="357" t="s">
        <v>778</v>
      </c>
      <c r="B23" s="586" t="s">
        <v>69</v>
      </c>
      <c r="C23" s="586"/>
      <c r="D23" s="354">
        <v>232466</v>
      </c>
      <c r="E23" s="355">
        <v>216699</v>
      </c>
      <c r="F23" s="355">
        <v>216699</v>
      </c>
      <c r="G23" s="355">
        <v>232979</v>
      </c>
      <c r="H23" s="356">
        <v>107.5</v>
      </c>
    </row>
    <row r="24" spans="1:8" x14ac:dyDescent="0.2">
      <c r="A24" s="357" t="s">
        <v>779</v>
      </c>
      <c r="B24" s="586" t="s">
        <v>70</v>
      </c>
      <c r="C24" s="586"/>
      <c r="D24" s="354">
        <v>55873</v>
      </c>
      <c r="E24" s="355">
        <v>54633</v>
      </c>
      <c r="F24" s="355">
        <v>54633</v>
      </c>
      <c r="G24" s="355">
        <v>53387</v>
      </c>
      <c r="H24" s="356">
        <v>97.7</v>
      </c>
    </row>
    <row r="25" spans="1:8" x14ac:dyDescent="0.2">
      <c r="A25" s="357" t="s">
        <v>780</v>
      </c>
      <c r="B25" s="586" t="s">
        <v>71</v>
      </c>
      <c r="C25" s="586"/>
      <c r="D25" s="354">
        <v>5013</v>
      </c>
      <c r="E25" s="355">
        <v>5179</v>
      </c>
      <c r="F25" s="355">
        <v>5179</v>
      </c>
      <c r="G25" s="355">
        <v>5189</v>
      </c>
      <c r="H25" s="356">
        <v>100.2</v>
      </c>
    </row>
    <row r="26" spans="1:8" x14ac:dyDescent="0.2">
      <c r="A26" s="357" t="s">
        <v>781</v>
      </c>
      <c r="B26" s="586" t="s">
        <v>72</v>
      </c>
      <c r="C26" s="586"/>
      <c r="D26" s="354">
        <v>909088</v>
      </c>
      <c r="E26" s="355">
        <v>938474</v>
      </c>
      <c r="F26" s="355">
        <v>938474</v>
      </c>
      <c r="G26" s="355">
        <v>921778</v>
      </c>
      <c r="H26" s="356">
        <v>98.2</v>
      </c>
    </row>
    <row r="27" spans="1:8" x14ac:dyDescent="0.2">
      <c r="A27" s="357" t="s">
        <v>782</v>
      </c>
      <c r="B27" s="586" t="s">
        <v>73</v>
      </c>
      <c r="C27" s="586"/>
      <c r="D27" s="354">
        <v>11541</v>
      </c>
      <c r="E27" s="355">
        <v>10877</v>
      </c>
      <c r="F27" s="355">
        <v>10877</v>
      </c>
      <c r="G27" s="355">
        <v>13107</v>
      </c>
      <c r="H27" s="356">
        <v>120.5</v>
      </c>
    </row>
    <row r="28" spans="1:8" x14ac:dyDescent="0.2">
      <c r="A28" s="357" t="s">
        <v>783</v>
      </c>
      <c r="B28" s="586" t="s">
        <v>74</v>
      </c>
      <c r="C28" s="586"/>
      <c r="D28" s="354">
        <v>264</v>
      </c>
      <c r="E28" s="355">
        <v>218</v>
      </c>
      <c r="F28" s="355">
        <v>218</v>
      </c>
      <c r="G28" s="355">
        <v>201</v>
      </c>
      <c r="H28" s="356">
        <v>92.2</v>
      </c>
    </row>
    <row r="29" spans="1:8" x14ac:dyDescent="0.2">
      <c r="A29" s="357" t="s">
        <v>784</v>
      </c>
      <c r="B29" s="586" t="s">
        <v>75</v>
      </c>
      <c r="C29" s="586"/>
      <c r="D29" s="354">
        <v>24739</v>
      </c>
      <c r="E29" s="355">
        <v>25007</v>
      </c>
      <c r="F29" s="355">
        <v>25007</v>
      </c>
      <c r="G29" s="355">
        <v>20953</v>
      </c>
      <c r="H29" s="356">
        <v>83.8</v>
      </c>
    </row>
    <row r="30" spans="1:8" x14ac:dyDescent="0.2">
      <c r="A30" s="353" t="s">
        <v>785</v>
      </c>
      <c r="B30" s="586" t="s">
        <v>76</v>
      </c>
      <c r="C30" s="586"/>
      <c r="D30" s="354">
        <v>132565</v>
      </c>
      <c r="E30" s="355">
        <v>132782</v>
      </c>
      <c r="F30" s="355">
        <v>132782</v>
      </c>
      <c r="G30" s="355">
        <v>135545</v>
      </c>
      <c r="H30" s="356">
        <v>102.1</v>
      </c>
    </row>
    <row r="31" spans="1:8" x14ac:dyDescent="0.2">
      <c r="A31" s="357" t="s">
        <v>786</v>
      </c>
      <c r="B31" s="586" t="s">
        <v>77</v>
      </c>
      <c r="C31" s="586"/>
      <c r="D31" s="354">
        <v>82</v>
      </c>
      <c r="E31" s="355">
        <v>82</v>
      </c>
      <c r="F31" s="355">
        <v>82</v>
      </c>
      <c r="G31" s="355">
        <v>82</v>
      </c>
      <c r="H31" s="356">
        <v>100</v>
      </c>
    </row>
    <row r="32" spans="1:8" x14ac:dyDescent="0.2">
      <c r="A32" s="357" t="s">
        <v>787</v>
      </c>
      <c r="B32" s="586" t="s">
        <v>78</v>
      </c>
      <c r="C32" s="586"/>
      <c r="D32" s="354">
        <v>132483</v>
      </c>
      <c r="E32" s="355">
        <v>132700</v>
      </c>
      <c r="F32" s="355">
        <v>132700</v>
      </c>
      <c r="G32" s="355">
        <v>135464</v>
      </c>
      <c r="H32" s="356">
        <v>102.1</v>
      </c>
    </row>
    <row r="33" spans="1:8" x14ac:dyDescent="0.2">
      <c r="A33" s="353" t="s">
        <v>788</v>
      </c>
      <c r="B33" s="586" t="s">
        <v>79</v>
      </c>
      <c r="C33" s="586"/>
      <c r="D33" s="354">
        <v>88205</v>
      </c>
      <c r="E33" s="355">
        <v>85752</v>
      </c>
      <c r="F33" s="355">
        <v>85752</v>
      </c>
      <c r="G33" s="355">
        <v>100527</v>
      </c>
      <c r="H33" s="356">
        <v>117.2</v>
      </c>
    </row>
    <row r="34" spans="1:8" x14ac:dyDescent="0.2">
      <c r="A34" s="349" t="s">
        <v>789</v>
      </c>
      <c r="B34" s="584" t="s">
        <v>80</v>
      </c>
      <c r="C34" s="584"/>
      <c r="D34" s="358">
        <v>39848</v>
      </c>
      <c r="E34" s="351">
        <v>41232</v>
      </c>
      <c r="F34" s="351">
        <v>41232</v>
      </c>
      <c r="G34" s="351">
        <v>37917</v>
      </c>
      <c r="H34" s="352">
        <v>92</v>
      </c>
    </row>
    <row r="35" spans="1:8" x14ac:dyDescent="0.2">
      <c r="A35" s="353" t="s">
        <v>790</v>
      </c>
      <c r="B35" s="586" t="s">
        <v>81</v>
      </c>
      <c r="C35" s="586"/>
      <c r="D35" s="354">
        <v>22</v>
      </c>
      <c r="E35" s="355">
        <v>0</v>
      </c>
      <c r="F35" s="355">
        <v>0</v>
      </c>
      <c r="G35" s="355">
        <v>12</v>
      </c>
      <c r="H35" s="356">
        <v>0</v>
      </c>
    </row>
    <row r="36" spans="1:8" x14ac:dyDescent="0.2">
      <c r="A36" s="353" t="s">
        <v>791</v>
      </c>
      <c r="B36" s="586" t="s">
        <v>82</v>
      </c>
      <c r="C36" s="586"/>
      <c r="D36" s="354">
        <v>7</v>
      </c>
      <c r="E36" s="355">
        <v>0</v>
      </c>
      <c r="F36" s="355">
        <v>0</v>
      </c>
      <c r="G36" s="355">
        <v>0</v>
      </c>
      <c r="H36" s="356">
        <v>0</v>
      </c>
    </row>
    <row r="37" spans="1:8" x14ac:dyDescent="0.2">
      <c r="A37" s="353" t="s">
        <v>792</v>
      </c>
      <c r="B37" s="586" t="s">
        <v>83</v>
      </c>
      <c r="C37" s="586"/>
      <c r="D37" s="354">
        <v>39819</v>
      </c>
      <c r="E37" s="355">
        <v>41232</v>
      </c>
      <c r="F37" s="355">
        <v>41232</v>
      </c>
      <c r="G37" s="355">
        <v>37904</v>
      </c>
      <c r="H37" s="356">
        <v>91.9</v>
      </c>
    </row>
    <row r="38" spans="1:8" x14ac:dyDescent="0.2">
      <c r="A38" s="353" t="s">
        <v>793</v>
      </c>
      <c r="B38" s="586" t="s">
        <v>84</v>
      </c>
      <c r="C38" s="586"/>
      <c r="D38" s="354">
        <v>0</v>
      </c>
      <c r="E38" s="355">
        <v>0</v>
      </c>
      <c r="F38" s="355">
        <v>0</v>
      </c>
      <c r="G38" s="355">
        <v>0</v>
      </c>
      <c r="H38" s="356">
        <v>0</v>
      </c>
    </row>
    <row r="39" spans="1:8" ht="23.25" customHeight="1" x14ac:dyDescent="0.2">
      <c r="A39" s="349" t="s">
        <v>794</v>
      </c>
      <c r="B39" s="587" t="s">
        <v>85</v>
      </c>
      <c r="C39" s="587"/>
      <c r="D39" s="362">
        <v>39817</v>
      </c>
      <c r="E39" s="351">
        <v>20863</v>
      </c>
      <c r="F39" s="351">
        <v>20863</v>
      </c>
      <c r="G39" s="351">
        <v>67186</v>
      </c>
      <c r="H39" s="352">
        <v>322</v>
      </c>
    </row>
    <row r="40" spans="1:8" x14ac:dyDescent="0.2">
      <c r="A40" s="349" t="s">
        <v>795</v>
      </c>
      <c r="B40" s="584" t="s">
        <v>86</v>
      </c>
      <c r="C40" s="584"/>
      <c r="D40" s="358">
        <v>0</v>
      </c>
      <c r="E40" s="351">
        <v>0</v>
      </c>
      <c r="F40" s="351">
        <v>0</v>
      </c>
      <c r="G40" s="351">
        <v>557301</v>
      </c>
      <c r="H40" s="352">
        <v>0</v>
      </c>
    </row>
    <row r="41" spans="1:8" ht="13.5" thickBot="1" x14ac:dyDescent="0.25">
      <c r="A41" s="359" t="s">
        <v>796</v>
      </c>
      <c r="B41" s="585" t="s">
        <v>87</v>
      </c>
      <c r="C41" s="585"/>
      <c r="D41" s="360">
        <v>15517036</v>
      </c>
      <c r="E41" s="360">
        <v>16795409</v>
      </c>
      <c r="F41" s="360">
        <v>16795409</v>
      </c>
      <c r="G41" s="360">
        <v>17440976</v>
      </c>
      <c r="H41" s="361">
        <v>103.8</v>
      </c>
    </row>
    <row r="42" spans="1:8" ht="13.5" thickTop="1" x14ac:dyDescent="0.2">
      <c r="A42" s="12"/>
      <c r="B42" s="12"/>
      <c r="C42" s="12"/>
      <c r="D42" s="12"/>
      <c r="E42" s="12"/>
      <c r="F42" s="12"/>
      <c r="G42" s="12"/>
      <c r="H42" s="12"/>
    </row>
    <row r="43" spans="1:8" x14ac:dyDescent="0.2">
      <c r="A43" s="12"/>
      <c r="B43" s="12"/>
      <c r="C43" s="12"/>
      <c r="D43" s="12"/>
      <c r="E43" s="12"/>
      <c r="F43" s="12"/>
      <c r="G43" s="12"/>
      <c r="H43" s="12"/>
    </row>
    <row r="44" spans="1:8" x14ac:dyDescent="0.2">
      <c r="A44" s="12"/>
      <c r="B44" s="12"/>
      <c r="C44" s="12"/>
      <c r="D44" s="12"/>
      <c r="E44" s="12"/>
      <c r="F44" s="12"/>
      <c r="G44" s="12"/>
      <c r="H44" s="12"/>
    </row>
    <row r="45" spans="1:8" x14ac:dyDescent="0.2">
      <c r="A45" s="12"/>
      <c r="B45" s="12"/>
      <c r="C45" s="12"/>
      <c r="D45" s="12"/>
      <c r="E45" s="12"/>
      <c r="F45" s="12"/>
      <c r="G45" s="12"/>
      <c r="H45" s="12"/>
    </row>
    <row r="46" spans="1:8" x14ac:dyDescent="0.2">
      <c r="A46" s="12"/>
      <c r="B46" s="12"/>
      <c r="C46" s="12"/>
      <c r="D46" s="12"/>
      <c r="E46" s="12"/>
      <c r="F46" s="12"/>
      <c r="G46" s="12"/>
      <c r="H46" s="12"/>
    </row>
    <row r="47" spans="1:8" x14ac:dyDescent="0.2">
      <c r="A47" s="12"/>
      <c r="B47" s="12"/>
      <c r="C47" s="12"/>
      <c r="D47" s="12"/>
      <c r="E47" s="12"/>
      <c r="F47" s="12"/>
      <c r="G47" s="12"/>
      <c r="H47" s="12"/>
    </row>
    <row r="48" spans="1:8" x14ac:dyDescent="0.2">
      <c r="A48" s="12"/>
      <c r="B48" s="12"/>
      <c r="C48" s="12"/>
      <c r="D48" s="12"/>
      <c r="E48" s="12"/>
      <c r="F48" s="12"/>
      <c r="G48" s="12"/>
      <c r="H48" s="12"/>
    </row>
    <row r="49" spans="1:8" x14ac:dyDescent="0.2">
      <c r="A49" s="12"/>
      <c r="B49" s="12"/>
      <c r="C49" s="12"/>
      <c r="D49" s="12"/>
      <c r="E49" s="12"/>
      <c r="F49" s="12"/>
      <c r="G49" s="12"/>
      <c r="H49" s="12"/>
    </row>
    <row r="50" spans="1:8" x14ac:dyDescent="0.2">
      <c r="A50" s="15"/>
      <c r="B50" s="15"/>
      <c r="C50" s="12"/>
      <c r="D50" s="12"/>
      <c r="E50" s="12"/>
      <c r="F50" s="12"/>
      <c r="G50" s="16"/>
      <c r="H50" s="12"/>
    </row>
    <row r="51" spans="1:8" x14ac:dyDescent="0.2">
      <c r="A51" s="15"/>
      <c r="B51" s="15"/>
      <c r="C51" s="12"/>
      <c r="D51" s="12"/>
      <c r="E51" s="12"/>
      <c r="F51" s="12"/>
      <c r="G51" s="12"/>
      <c r="H51" s="12"/>
    </row>
    <row r="52" spans="1:8" x14ac:dyDescent="0.2">
      <c r="A52" s="12"/>
      <c r="B52" s="15"/>
      <c r="C52" s="12"/>
      <c r="D52" s="12"/>
      <c r="E52" s="12"/>
      <c r="F52" s="12"/>
      <c r="G52" s="12"/>
      <c r="H52" s="12"/>
    </row>
    <row r="53" spans="1:8" x14ac:dyDescent="0.2">
      <c r="A53" s="12"/>
      <c r="B53" s="12"/>
      <c r="C53" s="12"/>
      <c r="D53" s="12"/>
      <c r="E53" s="12"/>
      <c r="F53" s="12"/>
      <c r="G53" s="12"/>
      <c r="H53" s="12"/>
    </row>
    <row r="54" spans="1:8" x14ac:dyDescent="0.2">
      <c r="A54" s="12"/>
      <c r="B54" s="12"/>
      <c r="C54" s="12"/>
      <c r="D54" s="12"/>
      <c r="E54" s="12"/>
      <c r="F54" s="12"/>
      <c r="G54" s="12"/>
      <c r="H54" s="12"/>
    </row>
    <row r="55" spans="1:8" x14ac:dyDescent="0.2">
      <c r="A55" s="15"/>
      <c r="B55" s="15"/>
      <c r="C55" s="12"/>
      <c r="D55" s="12"/>
      <c r="E55" s="12"/>
      <c r="F55" s="12"/>
      <c r="G55" s="12"/>
      <c r="H55" s="12"/>
    </row>
    <row r="56" spans="1:8" x14ac:dyDescent="0.2">
      <c r="A56" s="12"/>
      <c r="B56" s="15"/>
      <c r="C56" s="12"/>
      <c r="D56" s="12"/>
      <c r="E56" s="12"/>
      <c r="F56" s="12"/>
      <c r="G56" s="12"/>
      <c r="H56" s="12"/>
    </row>
    <row r="57" spans="1:8" x14ac:dyDescent="0.2">
      <c r="A57" s="12"/>
      <c r="B57" s="12"/>
      <c r="C57" s="12"/>
      <c r="D57" s="12"/>
      <c r="E57" s="12"/>
      <c r="F57" s="12"/>
      <c r="G57" s="12"/>
      <c r="H57" s="12"/>
    </row>
    <row r="58" spans="1:8" x14ac:dyDescent="0.2">
      <c r="A58" s="15"/>
      <c r="B58" s="15"/>
      <c r="C58" s="12"/>
      <c r="D58" s="12"/>
      <c r="E58" s="12"/>
      <c r="F58" s="12"/>
      <c r="G58" s="12"/>
      <c r="H58" s="12"/>
    </row>
    <row r="59" spans="1:8" x14ac:dyDescent="0.2">
      <c r="A59" s="12"/>
      <c r="B59" s="12"/>
      <c r="C59" s="12"/>
      <c r="D59" s="12"/>
      <c r="E59" s="12"/>
      <c r="F59" s="12"/>
      <c r="G59" s="12"/>
      <c r="H59" s="12"/>
    </row>
    <row r="60" spans="1:8" x14ac:dyDescent="0.2">
      <c r="A60" s="12"/>
      <c r="B60" s="12"/>
      <c r="C60" s="12"/>
      <c r="D60" s="12"/>
      <c r="E60" s="12"/>
      <c r="F60" s="12"/>
      <c r="G60" s="12"/>
      <c r="H60" s="12"/>
    </row>
    <row r="61" spans="1:8" x14ac:dyDescent="0.2">
      <c r="A61" s="15"/>
      <c r="B61" s="15"/>
      <c r="C61" s="12"/>
      <c r="D61" s="12"/>
      <c r="E61" s="12"/>
      <c r="F61" s="12"/>
      <c r="G61" s="12"/>
      <c r="H61" s="12"/>
    </row>
    <row r="62" spans="1:8" x14ac:dyDescent="0.2">
      <c r="A62" s="15"/>
      <c r="B62" s="15"/>
      <c r="C62" s="14"/>
      <c r="D62" s="14"/>
      <c r="E62" s="14"/>
      <c r="F62" s="14"/>
      <c r="G62" s="12"/>
      <c r="H62" s="12"/>
    </row>
    <row r="63" spans="1:8" x14ac:dyDescent="0.2">
      <c r="A63" s="15"/>
      <c r="B63" s="15"/>
      <c r="C63" s="12"/>
      <c r="D63" s="12"/>
      <c r="E63" s="12"/>
      <c r="F63" s="12"/>
      <c r="G63" s="12"/>
      <c r="H63" s="12"/>
    </row>
    <row r="64" spans="1:8" x14ac:dyDescent="0.2">
      <c r="A64" s="15"/>
      <c r="B64" s="15"/>
      <c r="C64" s="14"/>
      <c r="D64" s="14"/>
      <c r="E64" s="14"/>
      <c r="F64" s="14"/>
      <c r="G64" s="12"/>
      <c r="H64" s="12"/>
    </row>
    <row r="65" spans="1:8" x14ac:dyDescent="0.2">
      <c r="A65" s="15"/>
      <c r="B65" s="15"/>
      <c r="C65" s="14"/>
      <c r="D65" s="14"/>
      <c r="E65" s="14"/>
      <c r="F65" s="14"/>
      <c r="G65" s="12"/>
      <c r="H65" s="12"/>
    </row>
    <row r="66" spans="1:8" x14ac:dyDescent="0.2">
      <c r="A66" s="15"/>
      <c r="B66" s="15"/>
      <c r="C66" s="14"/>
      <c r="D66" s="14"/>
      <c r="E66" s="14"/>
      <c r="F66" s="14"/>
      <c r="G66" s="12"/>
      <c r="H66" s="12"/>
    </row>
    <row r="67" spans="1:8" x14ac:dyDescent="0.2">
      <c r="A67" s="15"/>
      <c r="B67" s="15"/>
      <c r="C67" s="14"/>
      <c r="D67" s="14"/>
      <c r="E67" s="14"/>
      <c r="F67" s="14"/>
      <c r="G67" s="12"/>
      <c r="H67" s="12"/>
    </row>
    <row r="68" spans="1:8" x14ac:dyDescent="0.2">
      <c r="A68" s="15"/>
      <c r="B68" s="15"/>
      <c r="C68" s="14"/>
      <c r="D68" s="14"/>
      <c r="E68" s="14"/>
      <c r="F68" s="14"/>
      <c r="G68" s="12"/>
      <c r="H68" s="12"/>
    </row>
    <row r="69" spans="1:8" x14ac:dyDescent="0.2">
      <c r="A69" s="12"/>
      <c r="B69" s="15"/>
      <c r="C69" s="12"/>
      <c r="D69" s="12"/>
      <c r="E69" s="12"/>
      <c r="F69" s="12"/>
      <c r="G69" s="12"/>
      <c r="H69" s="12"/>
    </row>
    <row r="70" spans="1:8" x14ac:dyDescent="0.2">
      <c r="A70" s="12"/>
      <c r="B70" s="15"/>
      <c r="C70" s="14"/>
      <c r="D70" s="14"/>
      <c r="E70" s="14"/>
      <c r="F70" s="14"/>
      <c r="G70" s="12"/>
      <c r="H70" s="12"/>
    </row>
    <row r="71" spans="1:8" x14ac:dyDescent="0.2">
      <c r="A71" s="12"/>
      <c r="B71" s="15"/>
      <c r="C71" s="14"/>
      <c r="D71" s="14"/>
      <c r="E71" s="14"/>
      <c r="F71" s="14"/>
      <c r="G71" s="12"/>
      <c r="H71" s="12"/>
    </row>
    <row r="72" spans="1:8" x14ac:dyDescent="0.2">
      <c r="A72" s="12"/>
      <c r="B72" s="15"/>
      <c r="C72" s="14"/>
      <c r="D72" s="14"/>
      <c r="E72" s="14"/>
      <c r="F72" s="14"/>
      <c r="G72" s="12"/>
      <c r="H72" s="12"/>
    </row>
    <row r="73" spans="1:8" x14ac:dyDescent="0.2">
      <c r="A73" s="12"/>
      <c r="B73" s="15"/>
      <c r="C73" s="14"/>
      <c r="D73" s="14"/>
      <c r="E73" s="14"/>
      <c r="F73" s="14"/>
      <c r="G73" s="12"/>
      <c r="H73" s="12"/>
    </row>
    <row r="74" spans="1:8" x14ac:dyDescent="0.2">
      <c r="A74" s="15"/>
      <c r="B74" s="15"/>
      <c r="C74" s="14"/>
      <c r="D74" s="14"/>
      <c r="E74" s="14"/>
      <c r="F74" s="14"/>
      <c r="G74" s="12"/>
      <c r="H74" s="12"/>
    </row>
    <row r="75" spans="1:8" x14ac:dyDescent="0.2">
      <c r="A75" s="15"/>
      <c r="B75" s="15"/>
      <c r="C75" s="14"/>
      <c r="D75" s="14"/>
      <c r="E75" s="14"/>
      <c r="F75" s="14"/>
      <c r="G75" s="12"/>
      <c r="H75" s="12"/>
    </row>
    <row r="76" spans="1:8" x14ac:dyDescent="0.2">
      <c r="A76" s="15"/>
      <c r="B76" s="15"/>
      <c r="C76" s="14"/>
      <c r="D76" s="14"/>
      <c r="E76" s="14"/>
      <c r="F76" s="14"/>
      <c r="G76" s="12"/>
      <c r="H76" s="12"/>
    </row>
    <row r="77" spans="1:8" x14ac:dyDescent="0.2">
      <c r="A77" s="15"/>
      <c r="B77" s="15"/>
      <c r="C77" s="14"/>
      <c r="D77" s="14"/>
      <c r="E77" s="14"/>
      <c r="F77" s="14"/>
      <c r="G77" s="12"/>
      <c r="H77" s="12"/>
    </row>
    <row r="78" spans="1:8" x14ac:dyDescent="0.2">
      <c r="A78" s="12"/>
      <c r="B78" s="15"/>
      <c r="C78" s="12"/>
      <c r="D78" s="12"/>
      <c r="E78" s="12"/>
      <c r="F78" s="12"/>
      <c r="G78" s="12"/>
      <c r="H78" s="12"/>
    </row>
    <row r="79" spans="1:8" x14ac:dyDescent="0.2">
      <c r="A79" s="12"/>
      <c r="B79" s="15"/>
      <c r="C79" s="14"/>
      <c r="D79" s="14"/>
      <c r="E79" s="14"/>
      <c r="F79" s="14"/>
      <c r="G79" s="12"/>
      <c r="H79" s="12"/>
    </row>
    <row r="80" spans="1:8" x14ac:dyDescent="0.2">
      <c r="A80" s="15"/>
      <c r="B80" s="15"/>
      <c r="C80" s="14"/>
      <c r="D80" s="14"/>
      <c r="E80" s="14"/>
      <c r="F80" s="14"/>
      <c r="G80" s="12"/>
      <c r="H80" s="12"/>
    </row>
    <row r="81" spans="1:8" x14ac:dyDescent="0.2">
      <c r="A81" s="15"/>
      <c r="B81" s="15"/>
      <c r="C81" s="12"/>
      <c r="D81" s="12"/>
      <c r="E81" s="12"/>
      <c r="F81" s="14"/>
      <c r="G81" s="12"/>
      <c r="H81" s="12"/>
    </row>
    <row r="82" spans="1:8" x14ac:dyDescent="0.2">
      <c r="A82" s="15"/>
      <c r="B82" s="15"/>
      <c r="C82" s="12"/>
      <c r="D82" s="12"/>
      <c r="E82" s="12"/>
      <c r="F82" s="14"/>
      <c r="G82" s="12"/>
      <c r="H82" s="12"/>
    </row>
    <row r="83" spans="1:8" x14ac:dyDescent="0.2">
      <c r="A83" s="15"/>
      <c r="B83" s="15"/>
      <c r="C83" s="12"/>
      <c r="D83" s="12"/>
      <c r="E83" s="12"/>
      <c r="F83" s="14"/>
      <c r="G83" s="12"/>
      <c r="H83" s="12"/>
    </row>
    <row r="84" spans="1:8" x14ac:dyDescent="0.2">
      <c r="A84" s="15"/>
      <c r="B84" s="15"/>
      <c r="C84" s="12"/>
      <c r="D84" s="12"/>
      <c r="E84" s="12"/>
      <c r="F84" s="12"/>
      <c r="G84" s="12"/>
      <c r="H84" s="12"/>
    </row>
    <row r="85" spans="1:8" x14ac:dyDescent="0.2">
      <c r="A85" s="15"/>
      <c r="B85" s="15"/>
      <c r="C85" s="14"/>
      <c r="D85" s="14"/>
      <c r="E85" s="14"/>
      <c r="F85" s="14"/>
      <c r="G85" s="12"/>
      <c r="H85" s="12"/>
    </row>
    <row r="86" spans="1:8" x14ac:dyDescent="0.2">
      <c r="A86" s="15"/>
      <c r="B86" s="15"/>
      <c r="C86" s="12"/>
      <c r="D86" s="12"/>
      <c r="E86" s="12"/>
      <c r="F86" s="12"/>
      <c r="G86" s="12"/>
      <c r="H86" s="12"/>
    </row>
    <row r="87" spans="1:8" x14ac:dyDescent="0.2">
      <c r="A87" s="15"/>
      <c r="B87" s="15"/>
      <c r="C87" s="12"/>
      <c r="D87" s="12"/>
      <c r="E87" s="12"/>
      <c r="F87" s="12"/>
      <c r="G87" s="12"/>
      <c r="H87" s="12"/>
    </row>
    <row r="88" spans="1:8" x14ac:dyDescent="0.2">
      <c r="A88" s="15"/>
      <c r="B88" s="15"/>
      <c r="C88" s="12"/>
      <c r="D88" s="12"/>
      <c r="E88" s="12"/>
      <c r="F88" s="12"/>
      <c r="G88" s="12"/>
      <c r="H88" s="12"/>
    </row>
    <row r="89" spans="1:8" x14ac:dyDescent="0.2">
      <c r="A89" s="15"/>
      <c r="B89" s="15"/>
      <c r="C89" s="14"/>
      <c r="D89" s="14"/>
      <c r="E89" s="14"/>
      <c r="F89" s="14"/>
      <c r="G89" s="12"/>
      <c r="H89" s="12"/>
    </row>
    <row r="90" spans="1:8" x14ac:dyDescent="0.2">
      <c r="A90" s="15"/>
      <c r="B90" s="15"/>
      <c r="C90" s="12"/>
      <c r="D90" s="12"/>
      <c r="E90" s="12"/>
      <c r="F90" s="12"/>
      <c r="G90" s="12"/>
      <c r="H90" s="12"/>
    </row>
  </sheetData>
  <mergeCells count="39">
    <mergeCell ref="A2:G2"/>
    <mergeCell ref="B3:E3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0:C40"/>
    <mergeCell ref="B41:C41"/>
    <mergeCell ref="B35:C35"/>
    <mergeCell ref="B36:C36"/>
    <mergeCell ref="B37:C37"/>
    <mergeCell ref="B38:C38"/>
    <mergeCell ref="B39:C3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/>
  </sheetViews>
  <sheetFormatPr defaultRowHeight="12.75" x14ac:dyDescent="0.2"/>
  <cols>
    <col min="1" max="1" width="14.7109375" style="499" bestFit="1" customWidth="1"/>
    <col min="2" max="2" width="53.7109375" style="499" bestFit="1" customWidth="1"/>
    <col min="3" max="3" width="16.28515625" style="499" customWidth="1"/>
    <col min="4" max="8" width="15.7109375" style="499" customWidth="1"/>
    <col min="9" max="256" width="9.140625" style="499"/>
    <col min="257" max="257" width="14.7109375" style="499" bestFit="1" customWidth="1"/>
    <col min="258" max="258" width="53.7109375" style="499" bestFit="1" customWidth="1"/>
    <col min="259" max="263" width="16.28515625" style="499" customWidth="1"/>
    <col min="264" max="512" width="9.140625" style="499"/>
    <col min="513" max="513" width="14.7109375" style="499" bestFit="1" customWidth="1"/>
    <col min="514" max="514" width="53.7109375" style="499" bestFit="1" customWidth="1"/>
    <col min="515" max="519" width="16.28515625" style="499" customWidth="1"/>
    <col min="520" max="768" width="9.140625" style="499"/>
    <col min="769" max="769" width="14.7109375" style="499" bestFit="1" customWidth="1"/>
    <col min="770" max="770" width="53.7109375" style="499" bestFit="1" customWidth="1"/>
    <col min="771" max="775" width="16.28515625" style="499" customWidth="1"/>
    <col min="776" max="1024" width="9.140625" style="499"/>
    <col min="1025" max="1025" width="14.7109375" style="499" bestFit="1" customWidth="1"/>
    <col min="1026" max="1026" width="53.7109375" style="499" bestFit="1" customWidth="1"/>
    <col min="1027" max="1031" width="16.28515625" style="499" customWidth="1"/>
    <col min="1032" max="1280" width="9.140625" style="499"/>
    <col min="1281" max="1281" width="14.7109375" style="499" bestFit="1" customWidth="1"/>
    <col min="1282" max="1282" width="53.7109375" style="499" bestFit="1" customWidth="1"/>
    <col min="1283" max="1287" width="16.28515625" style="499" customWidth="1"/>
    <col min="1288" max="1536" width="9.140625" style="499"/>
    <col min="1537" max="1537" width="14.7109375" style="499" bestFit="1" customWidth="1"/>
    <col min="1538" max="1538" width="53.7109375" style="499" bestFit="1" customWidth="1"/>
    <col min="1539" max="1543" width="16.28515625" style="499" customWidth="1"/>
    <col min="1544" max="1792" width="9.140625" style="499"/>
    <col min="1793" max="1793" width="14.7109375" style="499" bestFit="1" customWidth="1"/>
    <col min="1794" max="1794" width="53.7109375" style="499" bestFit="1" customWidth="1"/>
    <col min="1795" max="1799" width="16.28515625" style="499" customWidth="1"/>
    <col min="1800" max="2048" width="9.140625" style="499"/>
    <col min="2049" max="2049" width="14.7109375" style="499" bestFit="1" customWidth="1"/>
    <col min="2050" max="2050" width="53.7109375" style="499" bestFit="1" customWidth="1"/>
    <col min="2051" max="2055" width="16.28515625" style="499" customWidth="1"/>
    <col min="2056" max="2304" width="9.140625" style="499"/>
    <col min="2305" max="2305" width="14.7109375" style="499" bestFit="1" customWidth="1"/>
    <col min="2306" max="2306" width="53.7109375" style="499" bestFit="1" customWidth="1"/>
    <col min="2307" max="2311" width="16.28515625" style="499" customWidth="1"/>
    <col min="2312" max="2560" width="9.140625" style="499"/>
    <col min="2561" max="2561" width="14.7109375" style="499" bestFit="1" customWidth="1"/>
    <col min="2562" max="2562" width="53.7109375" style="499" bestFit="1" customWidth="1"/>
    <col min="2563" max="2567" width="16.28515625" style="499" customWidth="1"/>
    <col min="2568" max="2816" width="9.140625" style="499"/>
    <col min="2817" max="2817" width="14.7109375" style="499" bestFit="1" customWidth="1"/>
    <col min="2818" max="2818" width="53.7109375" style="499" bestFit="1" customWidth="1"/>
    <col min="2819" max="2823" width="16.28515625" style="499" customWidth="1"/>
    <col min="2824" max="3072" width="9.140625" style="499"/>
    <col min="3073" max="3073" width="14.7109375" style="499" bestFit="1" customWidth="1"/>
    <col min="3074" max="3074" width="53.7109375" style="499" bestFit="1" customWidth="1"/>
    <col min="3075" max="3079" width="16.28515625" style="499" customWidth="1"/>
    <col min="3080" max="3328" width="9.140625" style="499"/>
    <col min="3329" max="3329" width="14.7109375" style="499" bestFit="1" customWidth="1"/>
    <col min="3330" max="3330" width="53.7109375" style="499" bestFit="1" customWidth="1"/>
    <col min="3331" max="3335" width="16.28515625" style="499" customWidth="1"/>
    <col min="3336" max="3584" width="9.140625" style="499"/>
    <col min="3585" max="3585" width="14.7109375" style="499" bestFit="1" customWidth="1"/>
    <col min="3586" max="3586" width="53.7109375" style="499" bestFit="1" customWidth="1"/>
    <col min="3587" max="3591" width="16.28515625" style="499" customWidth="1"/>
    <col min="3592" max="3840" width="9.140625" style="499"/>
    <col min="3841" max="3841" width="14.7109375" style="499" bestFit="1" customWidth="1"/>
    <col min="3842" max="3842" width="53.7109375" style="499" bestFit="1" customWidth="1"/>
    <col min="3843" max="3847" width="16.28515625" style="499" customWidth="1"/>
    <col min="3848" max="4096" width="9.140625" style="499"/>
    <col min="4097" max="4097" width="14.7109375" style="499" bestFit="1" customWidth="1"/>
    <col min="4098" max="4098" width="53.7109375" style="499" bestFit="1" customWidth="1"/>
    <col min="4099" max="4103" width="16.28515625" style="499" customWidth="1"/>
    <col min="4104" max="4352" width="9.140625" style="499"/>
    <col min="4353" max="4353" width="14.7109375" style="499" bestFit="1" customWidth="1"/>
    <col min="4354" max="4354" width="53.7109375" style="499" bestFit="1" customWidth="1"/>
    <col min="4355" max="4359" width="16.28515625" style="499" customWidth="1"/>
    <col min="4360" max="4608" width="9.140625" style="499"/>
    <col min="4609" max="4609" width="14.7109375" style="499" bestFit="1" customWidth="1"/>
    <col min="4610" max="4610" width="53.7109375" style="499" bestFit="1" customWidth="1"/>
    <col min="4611" max="4615" width="16.28515625" style="499" customWidth="1"/>
    <col min="4616" max="4864" width="9.140625" style="499"/>
    <col min="4865" max="4865" width="14.7109375" style="499" bestFit="1" customWidth="1"/>
    <col min="4866" max="4866" width="53.7109375" style="499" bestFit="1" customWidth="1"/>
    <col min="4867" max="4871" width="16.28515625" style="499" customWidth="1"/>
    <col min="4872" max="5120" width="9.140625" style="499"/>
    <col min="5121" max="5121" width="14.7109375" style="499" bestFit="1" customWidth="1"/>
    <col min="5122" max="5122" width="53.7109375" style="499" bestFit="1" customWidth="1"/>
    <col min="5123" max="5127" width="16.28515625" style="499" customWidth="1"/>
    <col min="5128" max="5376" width="9.140625" style="499"/>
    <col min="5377" max="5377" width="14.7109375" style="499" bestFit="1" customWidth="1"/>
    <col min="5378" max="5378" width="53.7109375" style="499" bestFit="1" customWidth="1"/>
    <col min="5379" max="5383" width="16.28515625" style="499" customWidth="1"/>
    <col min="5384" max="5632" width="9.140625" style="499"/>
    <col min="5633" max="5633" width="14.7109375" style="499" bestFit="1" customWidth="1"/>
    <col min="5634" max="5634" width="53.7109375" style="499" bestFit="1" customWidth="1"/>
    <col min="5635" max="5639" width="16.28515625" style="499" customWidth="1"/>
    <col min="5640" max="5888" width="9.140625" style="499"/>
    <col min="5889" max="5889" width="14.7109375" style="499" bestFit="1" customWidth="1"/>
    <col min="5890" max="5890" width="53.7109375" style="499" bestFit="1" customWidth="1"/>
    <col min="5891" max="5895" width="16.28515625" style="499" customWidth="1"/>
    <col min="5896" max="6144" width="9.140625" style="499"/>
    <col min="6145" max="6145" width="14.7109375" style="499" bestFit="1" customWidth="1"/>
    <col min="6146" max="6146" width="53.7109375" style="499" bestFit="1" customWidth="1"/>
    <col min="6147" max="6151" width="16.28515625" style="499" customWidth="1"/>
    <col min="6152" max="6400" width="9.140625" style="499"/>
    <col min="6401" max="6401" width="14.7109375" style="499" bestFit="1" customWidth="1"/>
    <col min="6402" max="6402" width="53.7109375" style="499" bestFit="1" customWidth="1"/>
    <col min="6403" max="6407" width="16.28515625" style="499" customWidth="1"/>
    <col min="6408" max="6656" width="9.140625" style="499"/>
    <col min="6657" max="6657" width="14.7109375" style="499" bestFit="1" customWidth="1"/>
    <col min="6658" max="6658" width="53.7109375" style="499" bestFit="1" customWidth="1"/>
    <col min="6659" max="6663" width="16.28515625" style="499" customWidth="1"/>
    <col min="6664" max="6912" width="9.140625" style="499"/>
    <col min="6913" max="6913" width="14.7109375" style="499" bestFit="1" customWidth="1"/>
    <col min="6914" max="6914" width="53.7109375" style="499" bestFit="1" customWidth="1"/>
    <col min="6915" max="6919" width="16.28515625" style="499" customWidth="1"/>
    <col min="6920" max="7168" width="9.140625" style="499"/>
    <col min="7169" max="7169" width="14.7109375" style="499" bestFit="1" customWidth="1"/>
    <col min="7170" max="7170" width="53.7109375" style="499" bestFit="1" customWidth="1"/>
    <col min="7171" max="7175" width="16.28515625" style="499" customWidth="1"/>
    <col min="7176" max="7424" width="9.140625" style="499"/>
    <col min="7425" max="7425" width="14.7109375" style="499" bestFit="1" customWidth="1"/>
    <col min="7426" max="7426" width="53.7109375" style="499" bestFit="1" customWidth="1"/>
    <col min="7427" max="7431" width="16.28515625" style="499" customWidth="1"/>
    <col min="7432" max="7680" width="9.140625" style="499"/>
    <col min="7681" max="7681" width="14.7109375" style="499" bestFit="1" customWidth="1"/>
    <col min="7682" max="7682" width="53.7109375" style="499" bestFit="1" customWidth="1"/>
    <col min="7683" max="7687" width="16.28515625" style="499" customWidth="1"/>
    <col min="7688" max="7936" width="9.140625" style="499"/>
    <col min="7937" max="7937" width="14.7109375" style="499" bestFit="1" customWidth="1"/>
    <col min="7938" max="7938" width="53.7109375" style="499" bestFit="1" customWidth="1"/>
    <col min="7939" max="7943" width="16.28515625" style="499" customWidth="1"/>
    <col min="7944" max="8192" width="9.140625" style="499"/>
    <col min="8193" max="8193" width="14.7109375" style="499" bestFit="1" customWidth="1"/>
    <col min="8194" max="8194" width="53.7109375" style="499" bestFit="1" customWidth="1"/>
    <col min="8195" max="8199" width="16.28515625" style="499" customWidth="1"/>
    <col min="8200" max="8448" width="9.140625" style="499"/>
    <col min="8449" max="8449" width="14.7109375" style="499" bestFit="1" customWidth="1"/>
    <col min="8450" max="8450" width="53.7109375" style="499" bestFit="1" customWidth="1"/>
    <col min="8451" max="8455" width="16.28515625" style="499" customWidth="1"/>
    <col min="8456" max="8704" width="9.140625" style="499"/>
    <col min="8705" max="8705" width="14.7109375" style="499" bestFit="1" customWidth="1"/>
    <col min="8706" max="8706" width="53.7109375" style="499" bestFit="1" customWidth="1"/>
    <col min="8707" max="8711" width="16.28515625" style="499" customWidth="1"/>
    <col min="8712" max="8960" width="9.140625" style="499"/>
    <col min="8961" max="8961" width="14.7109375" style="499" bestFit="1" customWidth="1"/>
    <col min="8962" max="8962" width="53.7109375" style="499" bestFit="1" customWidth="1"/>
    <col min="8963" max="8967" width="16.28515625" style="499" customWidth="1"/>
    <col min="8968" max="9216" width="9.140625" style="499"/>
    <col min="9217" max="9217" width="14.7109375" style="499" bestFit="1" customWidth="1"/>
    <col min="9218" max="9218" width="53.7109375" style="499" bestFit="1" customWidth="1"/>
    <col min="9219" max="9223" width="16.28515625" style="499" customWidth="1"/>
    <col min="9224" max="9472" width="9.140625" style="499"/>
    <col min="9473" max="9473" width="14.7109375" style="499" bestFit="1" customWidth="1"/>
    <col min="9474" max="9474" width="53.7109375" style="499" bestFit="1" customWidth="1"/>
    <col min="9475" max="9479" width="16.28515625" style="499" customWidth="1"/>
    <col min="9480" max="9728" width="9.140625" style="499"/>
    <col min="9729" max="9729" width="14.7109375" style="499" bestFit="1" customWidth="1"/>
    <col min="9730" max="9730" width="53.7109375" style="499" bestFit="1" customWidth="1"/>
    <col min="9731" max="9735" width="16.28515625" style="499" customWidth="1"/>
    <col min="9736" max="9984" width="9.140625" style="499"/>
    <col min="9985" max="9985" width="14.7109375" style="499" bestFit="1" customWidth="1"/>
    <col min="9986" max="9986" width="53.7109375" style="499" bestFit="1" customWidth="1"/>
    <col min="9987" max="9991" width="16.28515625" style="499" customWidth="1"/>
    <col min="9992" max="10240" width="9.140625" style="499"/>
    <col min="10241" max="10241" width="14.7109375" style="499" bestFit="1" customWidth="1"/>
    <col min="10242" max="10242" width="53.7109375" style="499" bestFit="1" customWidth="1"/>
    <col min="10243" max="10247" width="16.28515625" style="499" customWidth="1"/>
    <col min="10248" max="10496" width="9.140625" style="499"/>
    <col min="10497" max="10497" width="14.7109375" style="499" bestFit="1" customWidth="1"/>
    <col min="10498" max="10498" width="53.7109375" style="499" bestFit="1" customWidth="1"/>
    <col min="10499" max="10503" width="16.28515625" style="499" customWidth="1"/>
    <col min="10504" max="10752" width="9.140625" style="499"/>
    <col min="10753" max="10753" width="14.7109375" style="499" bestFit="1" customWidth="1"/>
    <col min="10754" max="10754" width="53.7109375" style="499" bestFit="1" customWidth="1"/>
    <col min="10755" max="10759" width="16.28515625" style="499" customWidth="1"/>
    <col min="10760" max="11008" width="9.140625" style="499"/>
    <col min="11009" max="11009" width="14.7109375" style="499" bestFit="1" customWidth="1"/>
    <col min="11010" max="11010" width="53.7109375" style="499" bestFit="1" customWidth="1"/>
    <col min="11011" max="11015" width="16.28515625" style="499" customWidth="1"/>
    <col min="11016" max="11264" width="9.140625" style="499"/>
    <col min="11265" max="11265" width="14.7109375" style="499" bestFit="1" customWidth="1"/>
    <col min="11266" max="11266" width="53.7109375" style="499" bestFit="1" customWidth="1"/>
    <col min="11267" max="11271" width="16.28515625" style="499" customWidth="1"/>
    <col min="11272" max="11520" width="9.140625" style="499"/>
    <col min="11521" max="11521" width="14.7109375" style="499" bestFit="1" customWidth="1"/>
    <col min="11522" max="11522" width="53.7109375" style="499" bestFit="1" customWidth="1"/>
    <col min="11523" max="11527" width="16.28515625" style="499" customWidth="1"/>
    <col min="11528" max="11776" width="9.140625" style="499"/>
    <col min="11777" max="11777" width="14.7109375" style="499" bestFit="1" customWidth="1"/>
    <col min="11778" max="11778" width="53.7109375" style="499" bestFit="1" customWidth="1"/>
    <col min="11779" max="11783" width="16.28515625" style="499" customWidth="1"/>
    <col min="11784" max="12032" width="9.140625" style="499"/>
    <col min="12033" max="12033" width="14.7109375" style="499" bestFit="1" customWidth="1"/>
    <col min="12034" max="12034" width="53.7109375" style="499" bestFit="1" customWidth="1"/>
    <col min="12035" max="12039" width="16.28515625" style="499" customWidth="1"/>
    <col min="12040" max="12288" width="9.140625" style="499"/>
    <col min="12289" max="12289" width="14.7109375" style="499" bestFit="1" customWidth="1"/>
    <col min="12290" max="12290" width="53.7109375" style="499" bestFit="1" customWidth="1"/>
    <col min="12291" max="12295" width="16.28515625" style="499" customWidth="1"/>
    <col min="12296" max="12544" width="9.140625" style="499"/>
    <col min="12545" max="12545" width="14.7109375" style="499" bestFit="1" customWidth="1"/>
    <col min="12546" max="12546" width="53.7109375" style="499" bestFit="1" customWidth="1"/>
    <col min="12547" max="12551" width="16.28515625" style="499" customWidth="1"/>
    <col min="12552" max="12800" width="9.140625" style="499"/>
    <col min="12801" max="12801" width="14.7109375" style="499" bestFit="1" customWidth="1"/>
    <col min="12802" max="12802" width="53.7109375" style="499" bestFit="1" customWidth="1"/>
    <col min="12803" max="12807" width="16.28515625" style="499" customWidth="1"/>
    <col min="12808" max="13056" width="9.140625" style="499"/>
    <col min="13057" max="13057" width="14.7109375" style="499" bestFit="1" customWidth="1"/>
    <col min="13058" max="13058" width="53.7109375" style="499" bestFit="1" customWidth="1"/>
    <col min="13059" max="13063" width="16.28515625" style="499" customWidth="1"/>
    <col min="13064" max="13312" width="9.140625" style="499"/>
    <col min="13313" max="13313" width="14.7109375" style="499" bestFit="1" customWidth="1"/>
    <col min="13314" max="13314" width="53.7109375" style="499" bestFit="1" customWidth="1"/>
    <col min="13315" max="13319" width="16.28515625" style="499" customWidth="1"/>
    <col min="13320" max="13568" width="9.140625" style="499"/>
    <col min="13569" max="13569" width="14.7109375" style="499" bestFit="1" customWidth="1"/>
    <col min="13570" max="13570" width="53.7109375" style="499" bestFit="1" customWidth="1"/>
    <col min="13571" max="13575" width="16.28515625" style="499" customWidth="1"/>
    <col min="13576" max="13824" width="9.140625" style="499"/>
    <col min="13825" max="13825" width="14.7109375" style="499" bestFit="1" customWidth="1"/>
    <col min="13826" max="13826" width="53.7109375" style="499" bestFit="1" customWidth="1"/>
    <col min="13827" max="13831" width="16.28515625" style="499" customWidth="1"/>
    <col min="13832" max="14080" width="9.140625" style="499"/>
    <col min="14081" max="14081" width="14.7109375" style="499" bestFit="1" customWidth="1"/>
    <col min="14082" max="14082" width="53.7109375" style="499" bestFit="1" customWidth="1"/>
    <col min="14083" max="14087" width="16.28515625" style="499" customWidth="1"/>
    <col min="14088" max="14336" width="9.140625" style="499"/>
    <col min="14337" max="14337" width="14.7109375" style="499" bestFit="1" customWidth="1"/>
    <col min="14338" max="14338" width="53.7109375" style="499" bestFit="1" customWidth="1"/>
    <col min="14339" max="14343" width="16.28515625" style="499" customWidth="1"/>
    <col min="14344" max="14592" width="9.140625" style="499"/>
    <col min="14593" max="14593" width="14.7109375" style="499" bestFit="1" customWidth="1"/>
    <col min="14594" max="14594" width="53.7109375" style="499" bestFit="1" customWidth="1"/>
    <col min="14595" max="14599" width="16.28515625" style="499" customWidth="1"/>
    <col min="14600" max="14848" width="9.140625" style="499"/>
    <col min="14849" max="14849" width="14.7109375" style="499" bestFit="1" customWidth="1"/>
    <col min="14850" max="14850" width="53.7109375" style="499" bestFit="1" customWidth="1"/>
    <col min="14851" max="14855" width="16.28515625" style="499" customWidth="1"/>
    <col min="14856" max="15104" width="9.140625" style="499"/>
    <col min="15105" max="15105" width="14.7109375" style="499" bestFit="1" customWidth="1"/>
    <col min="15106" max="15106" width="53.7109375" style="499" bestFit="1" customWidth="1"/>
    <col min="15107" max="15111" width="16.28515625" style="499" customWidth="1"/>
    <col min="15112" max="15360" width="9.140625" style="499"/>
    <col min="15361" max="15361" width="14.7109375" style="499" bestFit="1" customWidth="1"/>
    <col min="15362" max="15362" width="53.7109375" style="499" bestFit="1" customWidth="1"/>
    <col min="15363" max="15367" width="16.28515625" style="499" customWidth="1"/>
    <col min="15368" max="15616" width="9.140625" style="499"/>
    <col min="15617" max="15617" width="14.7109375" style="499" bestFit="1" customWidth="1"/>
    <col min="15618" max="15618" width="53.7109375" style="499" bestFit="1" customWidth="1"/>
    <col min="15619" max="15623" width="16.28515625" style="499" customWidth="1"/>
    <col min="15624" max="15872" width="9.140625" style="499"/>
    <col min="15873" max="15873" width="14.7109375" style="499" bestFit="1" customWidth="1"/>
    <col min="15874" max="15874" width="53.7109375" style="499" bestFit="1" customWidth="1"/>
    <col min="15875" max="15879" width="16.28515625" style="499" customWidth="1"/>
    <col min="15880" max="16128" width="9.140625" style="499"/>
    <col min="16129" max="16129" width="14.7109375" style="499" bestFit="1" customWidth="1"/>
    <col min="16130" max="16130" width="53.7109375" style="499" bestFit="1" customWidth="1"/>
    <col min="16131" max="16135" width="16.28515625" style="499" customWidth="1"/>
    <col min="16136" max="16384" width="9.140625" style="499"/>
  </cols>
  <sheetData>
    <row r="1" spans="1:8" x14ac:dyDescent="0.2">
      <c r="A1" s="17"/>
      <c r="B1" s="17"/>
      <c r="C1" s="17"/>
      <c r="D1" s="17"/>
      <c r="E1" s="17"/>
      <c r="F1" s="17"/>
      <c r="G1" s="18" t="s">
        <v>88</v>
      </c>
    </row>
    <row r="2" spans="1:8" x14ac:dyDescent="0.2">
      <c r="A2" s="17"/>
      <c r="B2" s="17"/>
      <c r="C2" s="17"/>
      <c r="D2" s="17"/>
      <c r="E2" s="17"/>
      <c r="F2" s="17"/>
      <c r="G2" s="18" t="s">
        <v>1</v>
      </c>
    </row>
    <row r="3" spans="1:8" x14ac:dyDescent="0.2">
      <c r="A3" s="594" t="s">
        <v>797</v>
      </c>
      <c r="B3" s="595"/>
      <c r="C3" s="595"/>
      <c r="D3" s="595"/>
      <c r="E3" s="595"/>
      <c r="F3" s="595"/>
      <c r="G3" s="595"/>
    </row>
    <row r="4" spans="1:8" x14ac:dyDescent="0.2">
      <c r="A4" s="17"/>
      <c r="B4" s="596" t="s">
        <v>89</v>
      </c>
      <c r="C4" s="595"/>
      <c r="D4" s="597"/>
      <c r="E4" s="597"/>
      <c r="F4" s="597"/>
      <c r="G4" s="19"/>
    </row>
    <row r="5" spans="1:8" x14ac:dyDescent="0.2">
      <c r="A5" s="17"/>
      <c r="B5" s="319"/>
      <c r="C5" s="318"/>
      <c r="D5" s="318"/>
      <c r="E5" s="19"/>
      <c r="F5" s="19"/>
      <c r="G5" s="19"/>
    </row>
    <row r="6" spans="1:8" ht="38.25" x14ac:dyDescent="0.2">
      <c r="A6" s="500" t="s">
        <v>284</v>
      </c>
      <c r="B6" s="593" t="s">
        <v>285</v>
      </c>
      <c r="C6" s="593"/>
      <c r="D6" s="501" t="s">
        <v>629</v>
      </c>
      <c r="E6" s="500" t="s">
        <v>759</v>
      </c>
      <c r="F6" s="500" t="s">
        <v>760</v>
      </c>
      <c r="G6" s="500" t="s">
        <v>761</v>
      </c>
      <c r="H6" s="500" t="s">
        <v>3</v>
      </c>
    </row>
    <row r="7" spans="1:8" x14ac:dyDescent="0.2">
      <c r="A7" s="330" t="s">
        <v>798</v>
      </c>
      <c r="B7" s="578" t="s">
        <v>90</v>
      </c>
      <c r="C7" s="578"/>
      <c r="D7" s="331">
        <v>168025</v>
      </c>
      <c r="E7" s="331">
        <v>544797</v>
      </c>
      <c r="F7" s="331">
        <v>544784</v>
      </c>
      <c r="G7" s="331">
        <v>600308</v>
      </c>
      <c r="H7" s="332">
        <v>110.2</v>
      </c>
    </row>
    <row r="8" spans="1:8" x14ac:dyDescent="0.2">
      <c r="A8" s="334" t="s">
        <v>799</v>
      </c>
      <c r="B8" s="579" t="s">
        <v>91</v>
      </c>
      <c r="C8" s="579"/>
      <c r="D8" s="335">
        <v>160739</v>
      </c>
      <c r="E8" s="335">
        <v>539256</v>
      </c>
      <c r="F8" s="335">
        <v>539273</v>
      </c>
      <c r="G8" s="335">
        <v>592642</v>
      </c>
      <c r="H8" s="336">
        <v>109.9</v>
      </c>
    </row>
    <row r="9" spans="1:8" x14ac:dyDescent="0.2">
      <c r="A9" s="333" t="s">
        <v>800</v>
      </c>
      <c r="B9" s="579" t="s">
        <v>92</v>
      </c>
      <c r="C9" s="579"/>
      <c r="D9" s="335">
        <v>160519</v>
      </c>
      <c r="E9" s="335">
        <v>388993</v>
      </c>
      <c r="F9" s="335">
        <v>388993</v>
      </c>
      <c r="G9" s="335">
        <v>442362</v>
      </c>
      <c r="H9" s="336">
        <v>113.7</v>
      </c>
    </row>
    <row r="10" spans="1:8" x14ac:dyDescent="0.2">
      <c r="A10" s="333" t="s">
        <v>801</v>
      </c>
      <c r="B10" s="579" t="s">
        <v>93</v>
      </c>
      <c r="C10" s="579"/>
      <c r="D10" s="335">
        <v>220</v>
      </c>
      <c r="E10" s="335">
        <v>150263</v>
      </c>
      <c r="F10" s="335">
        <v>150280</v>
      </c>
      <c r="G10" s="335">
        <v>150280</v>
      </c>
      <c r="H10" s="336">
        <v>100</v>
      </c>
    </row>
    <row r="11" spans="1:8" x14ac:dyDescent="0.2">
      <c r="A11" s="334" t="s">
        <v>802</v>
      </c>
      <c r="B11" s="579" t="s">
        <v>94</v>
      </c>
      <c r="C11" s="579"/>
      <c r="D11" s="335">
        <v>7286</v>
      </c>
      <c r="E11" s="335">
        <v>5540</v>
      </c>
      <c r="F11" s="335">
        <v>5511</v>
      </c>
      <c r="G11" s="335">
        <v>7666</v>
      </c>
      <c r="H11" s="336">
        <v>139.1</v>
      </c>
    </row>
    <row r="12" spans="1:8" x14ac:dyDescent="0.2">
      <c r="A12" s="330" t="s">
        <v>803</v>
      </c>
      <c r="B12" s="578" t="s">
        <v>95</v>
      </c>
      <c r="C12" s="578"/>
      <c r="D12" s="331">
        <v>400937</v>
      </c>
      <c r="E12" s="331">
        <v>354134</v>
      </c>
      <c r="F12" s="331">
        <v>347937</v>
      </c>
      <c r="G12" s="331">
        <v>366045</v>
      </c>
      <c r="H12" s="332">
        <v>105.2</v>
      </c>
    </row>
    <row r="13" spans="1:8" x14ac:dyDescent="0.2">
      <c r="A13" s="334" t="s">
        <v>804</v>
      </c>
      <c r="B13" s="579" t="s">
        <v>96</v>
      </c>
      <c r="C13" s="579"/>
      <c r="D13" s="335">
        <v>237816</v>
      </c>
      <c r="E13" s="335">
        <v>235035</v>
      </c>
      <c r="F13" s="335">
        <v>235038</v>
      </c>
      <c r="G13" s="335">
        <v>223756</v>
      </c>
      <c r="H13" s="336">
        <v>95.2</v>
      </c>
    </row>
    <row r="14" spans="1:8" x14ac:dyDescent="0.2">
      <c r="A14" s="333" t="s">
        <v>805</v>
      </c>
      <c r="B14" s="579" t="s">
        <v>97</v>
      </c>
      <c r="C14" s="579"/>
      <c r="D14" s="335">
        <v>30276</v>
      </c>
      <c r="E14" s="335">
        <v>32004</v>
      </c>
      <c r="F14" s="335">
        <v>32004</v>
      </c>
      <c r="G14" s="335">
        <v>30518</v>
      </c>
      <c r="H14" s="336">
        <v>95.4</v>
      </c>
    </row>
    <row r="15" spans="1:8" x14ac:dyDescent="0.2">
      <c r="A15" s="333" t="s">
        <v>806</v>
      </c>
      <c r="B15" s="579" t="s">
        <v>98</v>
      </c>
      <c r="C15" s="579"/>
      <c r="D15" s="335">
        <v>1</v>
      </c>
      <c r="E15" s="335">
        <v>0</v>
      </c>
      <c r="F15" s="335">
        <v>2</v>
      </c>
      <c r="G15" s="335">
        <v>3</v>
      </c>
      <c r="H15" s="336">
        <v>150</v>
      </c>
    </row>
    <row r="16" spans="1:8" x14ac:dyDescent="0.2">
      <c r="A16" s="333" t="s">
        <v>807</v>
      </c>
      <c r="B16" s="579" t="s">
        <v>99</v>
      </c>
      <c r="C16" s="579"/>
      <c r="D16" s="335">
        <v>848</v>
      </c>
      <c r="E16" s="335">
        <v>630</v>
      </c>
      <c r="F16" s="335">
        <v>630</v>
      </c>
      <c r="G16" s="335">
        <v>820</v>
      </c>
      <c r="H16" s="336">
        <v>130.19999999999999</v>
      </c>
    </row>
    <row r="17" spans="1:8" x14ac:dyDescent="0.2">
      <c r="A17" s="333" t="s">
        <v>808</v>
      </c>
      <c r="B17" s="579" t="s">
        <v>100</v>
      </c>
      <c r="C17" s="579"/>
      <c r="D17" s="335">
        <v>206691</v>
      </c>
      <c r="E17" s="335">
        <v>202401</v>
      </c>
      <c r="F17" s="335">
        <v>202401</v>
      </c>
      <c r="G17" s="335">
        <v>192415</v>
      </c>
      <c r="H17" s="336">
        <v>95.1</v>
      </c>
    </row>
    <row r="18" spans="1:8" x14ac:dyDescent="0.2">
      <c r="A18" s="333" t="s">
        <v>809</v>
      </c>
      <c r="B18" s="579" t="s">
        <v>101</v>
      </c>
      <c r="C18" s="579"/>
      <c r="D18" s="335">
        <v>0</v>
      </c>
      <c r="E18" s="335">
        <v>0</v>
      </c>
      <c r="F18" s="335">
        <v>0</v>
      </c>
      <c r="G18" s="335">
        <v>0</v>
      </c>
      <c r="H18" s="336">
        <v>0</v>
      </c>
    </row>
    <row r="19" spans="1:8" x14ac:dyDescent="0.2">
      <c r="A19" s="334" t="s">
        <v>810</v>
      </c>
      <c r="B19" s="579" t="s">
        <v>102</v>
      </c>
      <c r="C19" s="579"/>
      <c r="D19" s="335">
        <v>68711</v>
      </c>
      <c r="E19" s="335">
        <v>57981</v>
      </c>
      <c r="F19" s="335">
        <v>57104</v>
      </c>
      <c r="G19" s="335">
        <v>79058</v>
      </c>
      <c r="H19" s="336">
        <v>138.4</v>
      </c>
    </row>
    <row r="20" spans="1:8" x14ac:dyDescent="0.2">
      <c r="A20" s="334" t="s">
        <v>811</v>
      </c>
      <c r="B20" s="579" t="s">
        <v>103</v>
      </c>
      <c r="C20" s="579"/>
      <c r="D20" s="335">
        <v>94410</v>
      </c>
      <c r="E20" s="335">
        <v>61118</v>
      </c>
      <c r="F20" s="335">
        <v>55795</v>
      </c>
      <c r="G20" s="335">
        <v>63232</v>
      </c>
      <c r="H20" s="336">
        <v>113.3</v>
      </c>
    </row>
    <row r="21" spans="1:8" x14ac:dyDescent="0.2">
      <c r="A21" s="330" t="s">
        <v>812</v>
      </c>
      <c r="B21" s="578" t="s">
        <v>104</v>
      </c>
      <c r="C21" s="578"/>
      <c r="D21" s="331">
        <v>11459</v>
      </c>
      <c r="E21" s="331">
        <v>27270</v>
      </c>
      <c r="F21" s="331">
        <v>26877</v>
      </c>
      <c r="G21" s="331">
        <v>16685</v>
      </c>
      <c r="H21" s="332">
        <v>62.1</v>
      </c>
    </row>
    <row r="22" spans="1:8" x14ac:dyDescent="0.2">
      <c r="A22" s="330" t="s">
        <v>813</v>
      </c>
      <c r="B22" s="592" t="s">
        <v>105</v>
      </c>
      <c r="C22" s="592"/>
      <c r="D22" s="331">
        <v>9996</v>
      </c>
      <c r="E22" s="331">
        <v>24492</v>
      </c>
      <c r="F22" s="331">
        <v>24492</v>
      </c>
      <c r="G22" s="331">
        <v>121736</v>
      </c>
      <c r="H22" s="332">
        <v>497</v>
      </c>
    </row>
    <row r="23" spans="1:8" x14ac:dyDescent="0.2">
      <c r="A23" s="330" t="s">
        <v>814</v>
      </c>
      <c r="B23" s="592" t="s">
        <v>106</v>
      </c>
      <c r="C23" s="592"/>
      <c r="D23" s="331">
        <v>1</v>
      </c>
      <c r="E23" s="331">
        <v>5</v>
      </c>
      <c r="F23" s="331">
        <v>5</v>
      </c>
      <c r="G23" s="331">
        <v>2</v>
      </c>
      <c r="H23" s="332">
        <v>40</v>
      </c>
    </row>
    <row r="24" spans="1:8" x14ac:dyDescent="0.2">
      <c r="A24" s="330" t="s">
        <v>815</v>
      </c>
      <c r="B24" s="578" t="s">
        <v>107</v>
      </c>
      <c r="C24" s="578"/>
      <c r="D24" s="331">
        <v>694671</v>
      </c>
      <c r="E24" s="331">
        <v>1179040</v>
      </c>
      <c r="F24" s="331">
        <v>1185651</v>
      </c>
      <c r="G24" s="331">
        <v>633551</v>
      </c>
      <c r="H24" s="332">
        <v>53.4</v>
      </c>
    </row>
    <row r="25" spans="1:8" x14ac:dyDescent="0.2">
      <c r="A25" s="334" t="s">
        <v>816</v>
      </c>
      <c r="B25" s="579" t="s">
        <v>108</v>
      </c>
      <c r="C25" s="579"/>
      <c r="D25" s="335">
        <v>82718</v>
      </c>
      <c r="E25" s="335">
        <v>3737</v>
      </c>
      <c r="F25" s="335">
        <v>4941</v>
      </c>
      <c r="G25" s="335">
        <v>58685</v>
      </c>
      <c r="H25" s="336">
        <v>1187.7</v>
      </c>
    </row>
    <row r="26" spans="1:8" x14ac:dyDescent="0.2">
      <c r="A26" s="334" t="s">
        <v>817</v>
      </c>
      <c r="B26" s="580" t="s">
        <v>109</v>
      </c>
      <c r="C26" s="580"/>
      <c r="D26" s="335">
        <v>611953</v>
      </c>
      <c r="E26" s="335">
        <v>1175303</v>
      </c>
      <c r="F26" s="335">
        <v>1180710</v>
      </c>
      <c r="G26" s="335">
        <v>574865</v>
      </c>
      <c r="H26" s="336">
        <v>48.7</v>
      </c>
    </row>
    <row r="27" spans="1:8" x14ac:dyDescent="0.2">
      <c r="A27" s="333" t="s">
        <v>110</v>
      </c>
      <c r="B27" s="579" t="s">
        <v>111</v>
      </c>
      <c r="C27" s="579"/>
      <c r="D27" s="335">
        <v>1432</v>
      </c>
      <c r="E27" s="335">
        <v>1143</v>
      </c>
      <c r="F27" s="335">
        <v>1495</v>
      </c>
      <c r="G27" s="335">
        <v>1712</v>
      </c>
      <c r="H27" s="336">
        <v>114.5</v>
      </c>
    </row>
    <row r="28" spans="1:8" x14ac:dyDescent="0.2">
      <c r="A28" s="333" t="s">
        <v>818</v>
      </c>
      <c r="B28" s="579" t="s">
        <v>112</v>
      </c>
      <c r="C28" s="579"/>
      <c r="D28" s="335">
        <v>251889</v>
      </c>
      <c r="E28" s="335">
        <v>253478</v>
      </c>
      <c r="F28" s="335">
        <v>253478</v>
      </c>
      <c r="G28" s="335">
        <v>301443</v>
      </c>
      <c r="H28" s="336">
        <v>118.9</v>
      </c>
    </row>
    <row r="29" spans="1:8" x14ac:dyDescent="0.2">
      <c r="A29" s="333"/>
      <c r="B29" s="579" t="s">
        <v>113</v>
      </c>
      <c r="C29" s="579"/>
      <c r="D29" s="335">
        <v>358632</v>
      </c>
      <c r="E29" s="335">
        <v>920682</v>
      </c>
      <c r="F29" s="335">
        <v>925737</v>
      </c>
      <c r="G29" s="335">
        <v>271711</v>
      </c>
      <c r="H29" s="336">
        <v>29.4</v>
      </c>
    </row>
    <row r="30" spans="1:8" x14ac:dyDescent="0.2">
      <c r="A30" s="330" t="s">
        <v>819</v>
      </c>
      <c r="B30" s="578" t="s">
        <v>114</v>
      </c>
      <c r="C30" s="578"/>
      <c r="D30" s="331">
        <v>1285089</v>
      </c>
      <c r="E30" s="331">
        <v>2129738</v>
      </c>
      <c r="F30" s="331">
        <v>2129745</v>
      </c>
      <c r="G30" s="331">
        <v>1738326</v>
      </c>
      <c r="H30" s="332">
        <v>81.599999999999994</v>
      </c>
    </row>
    <row r="31" spans="1:8" ht="13.5" thickBot="1" x14ac:dyDescent="0.25">
      <c r="A31" s="345" t="s">
        <v>820</v>
      </c>
      <c r="B31" s="583" t="s">
        <v>115</v>
      </c>
      <c r="C31" s="583"/>
      <c r="D31" s="346">
        <v>2227577</v>
      </c>
      <c r="E31" s="346">
        <v>7774037</v>
      </c>
      <c r="F31" s="346">
        <v>4554459</v>
      </c>
      <c r="G31" s="346">
        <v>4509344</v>
      </c>
      <c r="H31" s="348">
        <v>99</v>
      </c>
    </row>
    <row r="32" spans="1:8" ht="13.5" thickTop="1" x14ac:dyDescent="0.2"/>
  </sheetData>
  <mergeCells count="28">
    <mergeCell ref="A3:G3"/>
    <mergeCell ref="B4:F4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31:C31"/>
    <mergeCell ref="B26:C26"/>
    <mergeCell ref="B27:C27"/>
    <mergeCell ref="B28:C28"/>
    <mergeCell ref="B29:C29"/>
    <mergeCell ref="B30:C3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workbookViewId="0"/>
  </sheetViews>
  <sheetFormatPr defaultColWidth="9.140625" defaultRowHeight="12.75" x14ac:dyDescent="0.2"/>
  <cols>
    <col min="1" max="1" width="49.85546875" style="20" customWidth="1"/>
    <col min="2" max="10" width="13.7109375" style="20" customWidth="1"/>
    <col min="11" max="11" width="19.7109375" style="20" customWidth="1"/>
    <col min="12" max="256" width="9.140625" style="20"/>
    <col min="257" max="257" width="49.85546875" style="20" customWidth="1"/>
    <col min="258" max="258" width="10.42578125" style="20" customWidth="1"/>
    <col min="259" max="259" width="11.140625" style="20" bestFit="1" customWidth="1"/>
    <col min="260" max="260" width="9.85546875" style="20" bestFit="1" customWidth="1"/>
    <col min="261" max="261" width="11.28515625" style="20" customWidth="1"/>
    <col min="262" max="262" width="11.85546875" style="20" customWidth="1"/>
    <col min="263" max="264" width="12.28515625" style="20" customWidth="1"/>
    <col min="265" max="265" width="13.42578125" style="20" customWidth="1"/>
    <col min="266" max="266" width="11.5703125" style="20" customWidth="1"/>
    <col min="267" max="267" width="19.7109375" style="20" customWidth="1"/>
    <col min="268" max="512" width="9.140625" style="20"/>
    <col min="513" max="513" width="49.85546875" style="20" customWidth="1"/>
    <col min="514" max="514" width="10.42578125" style="20" customWidth="1"/>
    <col min="515" max="515" width="11.140625" style="20" bestFit="1" customWidth="1"/>
    <col min="516" max="516" width="9.85546875" style="20" bestFit="1" customWidth="1"/>
    <col min="517" max="517" width="11.28515625" style="20" customWidth="1"/>
    <col min="518" max="518" width="11.85546875" style="20" customWidth="1"/>
    <col min="519" max="520" width="12.28515625" style="20" customWidth="1"/>
    <col min="521" max="521" width="13.42578125" style="20" customWidth="1"/>
    <col min="522" max="522" width="11.5703125" style="20" customWidth="1"/>
    <col min="523" max="523" width="19.7109375" style="20" customWidth="1"/>
    <col min="524" max="768" width="9.140625" style="20"/>
    <col min="769" max="769" width="49.85546875" style="20" customWidth="1"/>
    <col min="770" max="770" width="10.42578125" style="20" customWidth="1"/>
    <col min="771" max="771" width="11.140625" style="20" bestFit="1" customWidth="1"/>
    <col min="772" max="772" width="9.85546875" style="20" bestFit="1" customWidth="1"/>
    <col min="773" max="773" width="11.28515625" style="20" customWidth="1"/>
    <col min="774" max="774" width="11.85546875" style="20" customWidth="1"/>
    <col min="775" max="776" width="12.28515625" style="20" customWidth="1"/>
    <col min="777" max="777" width="13.42578125" style="20" customWidth="1"/>
    <col min="778" max="778" width="11.5703125" style="20" customWidth="1"/>
    <col min="779" max="779" width="19.7109375" style="20" customWidth="1"/>
    <col min="780" max="1024" width="9.140625" style="20"/>
    <col min="1025" max="1025" width="49.85546875" style="20" customWidth="1"/>
    <col min="1026" max="1026" width="10.42578125" style="20" customWidth="1"/>
    <col min="1027" max="1027" width="11.140625" style="20" bestFit="1" customWidth="1"/>
    <col min="1028" max="1028" width="9.85546875" style="20" bestFit="1" customWidth="1"/>
    <col min="1029" max="1029" width="11.28515625" style="20" customWidth="1"/>
    <col min="1030" max="1030" width="11.85546875" style="20" customWidth="1"/>
    <col min="1031" max="1032" width="12.28515625" style="20" customWidth="1"/>
    <col min="1033" max="1033" width="13.42578125" style="20" customWidth="1"/>
    <col min="1034" max="1034" width="11.5703125" style="20" customWidth="1"/>
    <col min="1035" max="1035" width="19.7109375" style="20" customWidth="1"/>
    <col min="1036" max="1280" width="9.140625" style="20"/>
    <col min="1281" max="1281" width="49.85546875" style="20" customWidth="1"/>
    <col min="1282" max="1282" width="10.42578125" style="20" customWidth="1"/>
    <col min="1283" max="1283" width="11.140625" style="20" bestFit="1" customWidth="1"/>
    <col min="1284" max="1284" width="9.85546875" style="20" bestFit="1" customWidth="1"/>
    <col min="1285" max="1285" width="11.28515625" style="20" customWidth="1"/>
    <col min="1286" max="1286" width="11.85546875" style="20" customWidth="1"/>
    <col min="1287" max="1288" width="12.28515625" style="20" customWidth="1"/>
    <col min="1289" max="1289" width="13.42578125" style="20" customWidth="1"/>
    <col min="1290" max="1290" width="11.5703125" style="20" customWidth="1"/>
    <col min="1291" max="1291" width="19.7109375" style="20" customWidth="1"/>
    <col min="1292" max="1536" width="9.140625" style="20"/>
    <col min="1537" max="1537" width="49.85546875" style="20" customWidth="1"/>
    <col min="1538" max="1538" width="10.42578125" style="20" customWidth="1"/>
    <col min="1539" max="1539" width="11.140625" style="20" bestFit="1" customWidth="1"/>
    <col min="1540" max="1540" width="9.85546875" style="20" bestFit="1" customWidth="1"/>
    <col min="1541" max="1541" width="11.28515625" style="20" customWidth="1"/>
    <col min="1542" max="1542" width="11.85546875" style="20" customWidth="1"/>
    <col min="1543" max="1544" width="12.28515625" style="20" customWidth="1"/>
    <col min="1545" max="1545" width="13.42578125" style="20" customWidth="1"/>
    <col min="1546" max="1546" width="11.5703125" style="20" customWidth="1"/>
    <col min="1547" max="1547" width="19.7109375" style="20" customWidth="1"/>
    <col min="1548" max="1792" width="9.140625" style="20"/>
    <col min="1793" max="1793" width="49.85546875" style="20" customWidth="1"/>
    <col min="1794" max="1794" width="10.42578125" style="20" customWidth="1"/>
    <col min="1795" max="1795" width="11.140625" style="20" bestFit="1" customWidth="1"/>
    <col min="1796" max="1796" width="9.85546875" style="20" bestFit="1" customWidth="1"/>
    <col min="1797" max="1797" width="11.28515625" style="20" customWidth="1"/>
    <col min="1798" max="1798" width="11.85546875" style="20" customWidth="1"/>
    <col min="1799" max="1800" width="12.28515625" style="20" customWidth="1"/>
    <col min="1801" max="1801" width="13.42578125" style="20" customWidth="1"/>
    <col min="1802" max="1802" width="11.5703125" style="20" customWidth="1"/>
    <col min="1803" max="1803" width="19.7109375" style="20" customWidth="1"/>
    <col min="1804" max="2048" width="9.140625" style="20"/>
    <col min="2049" max="2049" width="49.85546875" style="20" customWidth="1"/>
    <col min="2050" max="2050" width="10.42578125" style="20" customWidth="1"/>
    <col min="2051" max="2051" width="11.140625" style="20" bestFit="1" customWidth="1"/>
    <col min="2052" max="2052" width="9.85546875" style="20" bestFit="1" customWidth="1"/>
    <col min="2053" max="2053" width="11.28515625" style="20" customWidth="1"/>
    <col min="2054" max="2054" width="11.85546875" style="20" customWidth="1"/>
    <col min="2055" max="2056" width="12.28515625" style="20" customWidth="1"/>
    <col min="2057" max="2057" width="13.42578125" style="20" customWidth="1"/>
    <col min="2058" max="2058" width="11.5703125" style="20" customWidth="1"/>
    <col min="2059" max="2059" width="19.7109375" style="20" customWidth="1"/>
    <col min="2060" max="2304" width="9.140625" style="20"/>
    <col min="2305" max="2305" width="49.85546875" style="20" customWidth="1"/>
    <col min="2306" max="2306" width="10.42578125" style="20" customWidth="1"/>
    <col min="2307" max="2307" width="11.140625" style="20" bestFit="1" customWidth="1"/>
    <col min="2308" max="2308" width="9.85546875" style="20" bestFit="1" customWidth="1"/>
    <col min="2309" max="2309" width="11.28515625" style="20" customWidth="1"/>
    <col min="2310" max="2310" width="11.85546875" style="20" customWidth="1"/>
    <col min="2311" max="2312" width="12.28515625" style="20" customWidth="1"/>
    <col min="2313" max="2313" width="13.42578125" style="20" customWidth="1"/>
    <col min="2314" max="2314" width="11.5703125" style="20" customWidth="1"/>
    <col min="2315" max="2315" width="19.7109375" style="20" customWidth="1"/>
    <col min="2316" max="2560" width="9.140625" style="20"/>
    <col min="2561" max="2561" width="49.85546875" style="20" customWidth="1"/>
    <col min="2562" max="2562" width="10.42578125" style="20" customWidth="1"/>
    <col min="2563" max="2563" width="11.140625" style="20" bestFit="1" customWidth="1"/>
    <col min="2564" max="2564" width="9.85546875" style="20" bestFit="1" customWidth="1"/>
    <col min="2565" max="2565" width="11.28515625" style="20" customWidth="1"/>
    <col min="2566" max="2566" width="11.85546875" style="20" customWidth="1"/>
    <col min="2567" max="2568" width="12.28515625" style="20" customWidth="1"/>
    <col min="2569" max="2569" width="13.42578125" style="20" customWidth="1"/>
    <col min="2570" max="2570" width="11.5703125" style="20" customWidth="1"/>
    <col min="2571" max="2571" width="19.7109375" style="20" customWidth="1"/>
    <col min="2572" max="2816" width="9.140625" style="20"/>
    <col min="2817" max="2817" width="49.85546875" style="20" customWidth="1"/>
    <col min="2818" max="2818" width="10.42578125" style="20" customWidth="1"/>
    <col min="2819" max="2819" width="11.140625" style="20" bestFit="1" customWidth="1"/>
    <col min="2820" max="2820" width="9.85546875" style="20" bestFit="1" customWidth="1"/>
    <col min="2821" max="2821" width="11.28515625" style="20" customWidth="1"/>
    <col min="2822" max="2822" width="11.85546875" style="20" customWidth="1"/>
    <col min="2823" max="2824" width="12.28515625" style="20" customWidth="1"/>
    <col min="2825" max="2825" width="13.42578125" style="20" customWidth="1"/>
    <col min="2826" max="2826" width="11.5703125" style="20" customWidth="1"/>
    <col min="2827" max="2827" width="19.7109375" style="20" customWidth="1"/>
    <col min="2828" max="3072" width="9.140625" style="20"/>
    <col min="3073" max="3073" width="49.85546875" style="20" customWidth="1"/>
    <col min="3074" max="3074" width="10.42578125" style="20" customWidth="1"/>
    <col min="3075" max="3075" width="11.140625" style="20" bestFit="1" customWidth="1"/>
    <col min="3076" max="3076" width="9.85546875" style="20" bestFit="1" customWidth="1"/>
    <col min="3077" max="3077" width="11.28515625" style="20" customWidth="1"/>
    <col min="3078" max="3078" width="11.85546875" style="20" customWidth="1"/>
    <col min="3079" max="3080" width="12.28515625" style="20" customWidth="1"/>
    <col min="3081" max="3081" width="13.42578125" style="20" customWidth="1"/>
    <col min="3082" max="3082" width="11.5703125" style="20" customWidth="1"/>
    <col min="3083" max="3083" width="19.7109375" style="20" customWidth="1"/>
    <col min="3084" max="3328" width="9.140625" style="20"/>
    <col min="3329" max="3329" width="49.85546875" style="20" customWidth="1"/>
    <col min="3330" max="3330" width="10.42578125" style="20" customWidth="1"/>
    <col min="3331" max="3331" width="11.140625" style="20" bestFit="1" customWidth="1"/>
    <col min="3332" max="3332" width="9.85546875" style="20" bestFit="1" customWidth="1"/>
    <col min="3333" max="3333" width="11.28515625" style="20" customWidth="1"/>
    <col min="3334" max="3334" width="11.85546875" style="20" customWidth="1"/>
    <col min="3335" max="3336" width="12.28515625" style="20" customWidth="1"/>
    <col min="3337" max="3337" width="13.42578125" style="20" customWidth="1"/>
    <col min="3338" max="3338" width="11.5703125" style="20" customWidth="1"/>
    <col min="3339" max="3339" width="19.7109375" style="20" customWidth="1"/>
    <col min="3340" max="3584" width="9.140625" style="20"/>
    <col min="3585" max="3585" width="49.85546875" style="20" customWidth="1"/>
    <col min="3586" max="3586" width="10.42578125" style="20" customWidth="1"/>
    <col min="3587" max="3587" width="11.140625" style="20" bestFit="1" customWidth="1"/>
    <col min="3588" max="3588" width="9.85546875" style="20" bestFit="1" customWidth="1"/>
    <col min="3589" max="3589" width="11.28515625" style="20" customWidth="1"/>
    <col min="3590" max="3590" width="11.85546875" style="20" customWidth="1"/>
    <col min="3591" max="3592" width="12.28515625" style="20" customWidth="1"/>
    <col min="3593" max="3593" width="13.42578125" style="20" customWidth="1"/>
    <col min="3594" max="3594" width="11.5703125" style="20" customWidth="1"/>
    <col min="3595" max="3595" width="19.7109375" style="20" customWidth="1"/>
    <col min="3596" max="3840" width="9.140625" style="20"/>
    <col min="3841" max="3841" width="49.85546875" style="20" customWidth="1"/>
    <col min="3842" max="3842" width="10.42578125" style="20" customWidth="1"/>
    <col min="3843" max="3843" width="11.140625" style="20" bestFit="1" customWidth="1"/>
    <col min="3844" max="3844" width="9.85546875" style="20" bestFit="1" customWidth="1"/>
    <col min="3845" max="3845" width="11.28515625" style="20" customWidth="1"/>
    <col min="3846" max="3846" width="11.85546875" style="20" customWidth="1"/>
    <col min="3847" max="3848" width="12.28515625" style="20" customWidth="1"/>
    <col min="3849" max="3849" width="13.42578125" style="20" customWidth="1"/>
    <col min="3850" max="3850" width="11.5703125" style="20" customWidth="1"/>
    <col min="3851" max="3851" width="19.7109375" style="20" customWidth="1"/>
    <col min="3852" max="4096" width="9.140625" style="20"/>
    <col min="4097" max="4097" width="49.85546875" style="20" customWidth="1"/>
    <col min="4098" max="4098" width="10.42578125" style="20" customWidth="1"/>
    <col min="4099" max="4099" width="11.140625" style="20" bestFit="1" customWidth="1"/>
    <col min="4100" max="4100" width="9.85546875" style="20" bestFit="1" customWidth="1"/>
    <col min="4101" max="4101" width="11.28515625" style="20" customWidth="1"/>
    <col min="4102" max="4102" width="11.85546875" style="20" customWidth="1"/>
    <col min="4103" max="4104" width="12.28515625" style="20" customWidth="1"/>
    <col min="4105" max="4105" width="13.42578125" style="20" customWidth="1"/>
    <col min="4106" max="4106" width="11.5703125" style="20" customWidth="1"/>
    <col min="4107" max="4107" width="19.7109375" style="20" customWidth="1"/>
    <col min="4108" max="4352" width="9.140625" style="20"/>
    <col min="4353" max="4353" width="49.85546875" style="20" customWidth="1"/>
    <col min="4354" max="4354" width="10.42578125" style="20" customWidth="1"/>
    <col min="4355" max="4355" width="11.140625" style="20" bestFit="1" customWidth="1"/>
    <col min="4356" max="4356" width="9.85546875" style="20" bestFit="1" customWidth="1"/>
    <col min="4357" max="4357" width="11.28515625" style="20" customWidth="1"/>
    <col min="4358" max="4358" width="11.85546875" style="20" customWidth="1"/>
    <col min="4359" max="4360" width="12.28515625" style="20" customWidth="1"/>
    <col min="4361" max="4361" width="13.42578125" style="20" customWidth="1"/>
    <col min="4362" max="4362" width="11.5703125" style="20" customWidth="1"/>
    <col min="4363" max="4363" width="19.7109375" style="20" customWidth="1"/>
    <col min="4364" max="4608" width="9.140625" style="20"/>
    <col min="4609" max="4609" width="49.85546875" style="20" customWidth="1"/>
    <col min="4610" max="4610" width="10.42578125" style="20" customWidth="1"/>
    <col min="4611" max="4611" width="11.140625" style="20" bestFit="1" customWidth="1"/>
    <col min="4612" max="4612" width="9.85546875" style="20" bestFit="1" customWidth="1"/>
    <col min="4613" max="4613" width="11.28515625" style="20" customWidth="1"/>
    <col min="4614" max="4614" width="11.85546875" style="20" customWidth="1"/>
    <col min="4615" max="4616" width="12.28515625" style="20" customWidth="1"/>
    <col min="4617" max="4617" width="13.42578125" style="20" customWidth="1"/>
    <col min="4618" max="4618" width="11.5703125" style="20" customWidth="1"/>
    <col min="4619" max="4619" width="19.7109375" style="20" customWidth="1"/>
    <col min="4620" max="4864" width="9.140625" style="20"/>
    <col min="4865" max="4865" width="49.85546875" style="20" customWidth="1"/>
    <col min="4866" max="4866" width="10.42578125" style="20" customWidth="1"/>
    <col min="4867" max="4867" width="11.140625" style="20" bestFit="1" customWidth="1"/>
    <col min="4868" max="4868" width="9.85546875" style="20" bestFit="1" customWidth="1"/>
    <col min="4869" max="4869" width="11.28515625" style="20" customWidth="1"/>
    <col min="4870" max="4870" width="11.85546875" style="20" customWidth="1"/>
    <col min="4871" max="4872" width="12.28515625" style="20" customWidth="1"/>
    <col min="4873" max="4873" width="13.42578125" style="20" customWidth="1"/>
    <col min="4874" max="4874" width="11.5703125" style="20" customWidth="1"/>
    <col min="4875" max="4875" width="19.7109375" style="20" customWidth="1"/>
    <col min="4876" max="5120" width="9.140625" style="20"/>
    <col min="5121" max="5121" width="49.85546875" style="20" customWidth="1"/>
    <col min="5122" max="5122" width="10.42578125" style="20" customWidth="1"/>
    <col min="5123" max="5123" width="11.140625" style="20" bestFit="1" customWidth="1"/>
    <col min="5124" max="5124" width="9.85546875" style="20" bestFit="1" customWidth="1"/>
    <col min="5125" max="5125" width="11.28515625" style="20" customWidth="1"/>
    <col min="5126" max="5126" width="11.85546875" style="20" customWidth="1"/>
    <col min="5127" max="5128" width="12.28515625" style="20" customWidth="1"/>
    <col min="5129" max="5129" width="13.42578125" style="20" customWidth="1"/>
    <col min="5130" max="5130" width="11.5703125" style="20" customWidth="1"/>
    <col min="5131" max="5131" width="19.7109375" style="20" customWidth="1"/>
    <col min="5132" max="5376" width="9.140625" style="20"/>
    <col min="5377" max="5377" width="49.85546875" style="20" customWidth="1"/>
    <col min="5378" max="5378" width="10.42578125" style="20" customWidth="1"/>
    <col min="5379" max="5379" width="11.140625" style="20" bestFit="1" customWidth="1"/>
    <col min="5380" max="5380" width="9.85546875" style="20" bestFit="1" customWidth="1"/>
    <col min="5381" max="5381" width="11.28515625" style="20" customWidth="1"/>
    <col min="5382" max="5382" width="11.85546875" style="20" customWidth="1"/>
    <col min="5383" max="5384" width="12.28515625" style="20" customWidth="1"/>
    <col min="5385" max="5385" width="13.42578125" style="20" customWidth="1"/>
    <col min="5386" max="5386" width="11.5703125" style="20" customWidth="1"/>
    <col min="5387" max="5387" width="19.7109375" style="20" customWidth="1"/>
    <col min="5388" max="5632" width="9.140625" style="20"/>
    <col min="5633" max="5633" width="49.85546875" style="20" customWidth="1"/>
    <col min="5634" max="5634" width="10.42578125" style="20" customWidth="1"/>
    <col min="5635" max="5635" width="11.140625" style="20" bestFit="1" customWidth="1"/>
    <col min="5636" max="5636" width="9.85546875" style="20" bestFit="1" customWidth="1"/>
    <col min="5637" max="5637" width="11.28515625" style="20" customWidth="1"/>
    <col min="5638" max="5638" width="11.85546875" style="20" customWidth="1"/>
    <col min="5639" max="5640" width="12.28515625" style="20" customWidth="1"/>
    <col min="5641" max="5641" width="13.42578125" style="20" customWidth="1"/>
    <col min="5642" max="5642" width="11.5703125" style="20" customWidth="1"/>
    <col min="5643" max="5643" width="19.7109375" style="20" customWidth="1"/>
    <col min="5644" max="5888" width="9.140625" style="20"/>
    <col min="5889" max="5889" width="49.85546875" style="20" customWidth="1"/>
    <col min="5890" max="5890" width="10.42578125" style="20" customWidth="1"/>
    <col min="5891" max="5891" width="11.140625" style="20" bestFit="1" customWidth="1"/>
    <col min="5892" max="5892" width="9.85546875" style="20" bestFit="1" customWidth="1"/>
    <col min="5893" max="5893" width="11.28515625" style="20" customWidth="1"/>
    <col min="5894" max="5894" width="11.85546875" style="20" customWidth="1"/>
    <col min="5895" max="5896" width="12.28515625" style="20" customWidth="1"/>
    <col min="5897" max="5897" width="13.42578125" style="20" customWidth="1"/>
    <col min="5898" max="5898" width="11.5703125" style="20" customWidth="1"/>
    <col min="5899" max="5899" width="19.7109375" style="20" customWidth="1"/>
    <col min="5900" max="6144" width="9.140625" style="20"/>
    <col min="6145" max="6145" width="49.85546875" style="20" customWidth="1"/>
    <col min="6146" max="6146" width="10.42578125" style="20" customWidth="1"/>
    <col min="6147" max="6147" width="11.140625" style="20" bestFit="1" customWidth="1"/>
    <col min="6148" max="6148" width="9.85546875" style="20" bestFit="1" customWidth="1"/>
    <col min="6149" max="6149" width="11.28515625" style="20" customWidth="1"/>
    <col min="6150" max="6150" width="11.85546875" style="20" customWidth="1"/>
    <col min="6151" max="6152" width="12.28515625" style="20" customWidth="1"/>
    <col min="6153" max="6153" width="13.42578125" style="20" customWidth="1"/>
    <col min="6154" max="6154" width="11.5703125" style="20" customWidth="1"/>
    <col min="6155" max="6155" width="19.7109375" style="20" customWidth="1"/>
    <col min="6156" max="6400" width="9.140625" style="20"/>
    <col min="6401" max="6401" width="49.85546875" style="20" customWidth="1"/>
    <col min="6402" max="6402" width="10.42578125" style="20" customWidth="1"/>
    <col min="6403" max="6403" width="11.140625" style="20" bestFit="1" customWidth="1"/>
    <col min="6404" max="6404" width="9.85546875" style="20" bestFit="1" customWidth="1"/>
    <col min="6405" max="6405" width="11.28515625" style="20" customWidth="1"/>
    <col min="6406" max="6406" width="11.85546875" style="20" customWidth="1"/>
    <col min="6407" max="6408" width="12.28515625" style="20" customWidth="1"/>
    <col min="6409" max="6409" width="13.42578125" style="20" customWidth="1"/>
    <col min="6410" max="6410" width="11.5703125" style="20" customWidth="1"/>
    <col min="6411" max="6411" width="19.7109375" style="20" customWidth="1"/>
    <col min="6412" max="6656" width="9.140625" style="20"/>
    <col min="6657" max="6657" width="49.85546875" style="20" customWidth="1"/>
    <col min="6658" max="6658" width="10.42578125" style="20" customWidth="1"/>
    <col min="6659" max="6659" width="11.140625" style="20" bestFit="1" customWidth="1"/>
    <col min="6660" max="6660" width="9.85546875" style="20" bestFit="1" customWidth="1"/>
    <col min="6661" max="6661" width="11.28515625" style="20" customWidth="1"/>
    <col min="6662" max="6662" width="11.85546875" style="20" customWidth="1"/>
    <col min="6663" max="6664" width="12.28515625" style="20" customWidth="1"/>
    <col min="6665" max="6665" width="13.42578125" style="20" customWidth="1"/>
    <col min="6666" max="6666" width="11.5703125" style="20" customWidth="1"/>
    <col min="6667" max="6667" width="19.7109375" style="20" customWidth="1"/>
    <col min="6668" max="6912" width="9.140625" style="20"/>
    <col min="6913" max="6913" width="49.85546875" style="20" customWidth="1"/>
    <col min="6914" max="6914" width="10.42578125" style="20" customWidth="1"/>
    <col min="6915" max="6915" width="11.140625" style="20" bestFit="1" customWidth="1"/>
    <col min="6916" max="6916" width="9.85546875" style="20" bestFit="1" customWidth="1"/>
    <col min="6917" max="6917" width="11.28515625" style="20" customWidth="1"/>
    <col min="6918" max="6918" width="11.85546875" style="20" customWidth="1"/>
    <col min="6919" max="6920" width="12.28515625" style="20" customWidth="1"/>
    <col min="6921" max="6921" width="13.42578125" style="20" customWidth="1"/>
    <col min="6922" max="6922" width="11.5703125" style="20" customWidth="1"/>
    <col min="6923" max="6923" width="19.7109375" style="20" customWidth="1"/>
    <col min="6924" max="7168" width="9.140625" style="20"/>
    <col min="7169" max="7169" width="49.85546875" style="20" customWidth="1"/>
    <col min="7170" max="7170" width="10.42578125" style="20" customWidth="1"/>
    <col min="7171" max="7171" width="11.140625" style="20" bestFit="1" customWidth="1"/>
    <col min="7172" max="7172" width="9.85546875" style="20" bestFit="1" customWidth="1"/>
    <col min="7173" max="7173" width="11.28515625" style="20" customWidth="1"/>
    <col min="7174" max="7174" width="11.85546875" style="20" customWidth="1"/>
    <col min="7175" max="7176" width="12.28515625" style="20" customWidth="1"/>
    <col min="7177" max="7177" width="13.42578125" style="20" customWidth="1"/>
    <col min="7178" max="7178" width="11.5703125" style="20" customWidth="1"/>
    <col min="7179" max="7179" width="19.7109375" style="20" customWidth="1"/>
    <col min="7180" max="7424" width="9.140625" style="20"/>
    <col min="7425" max="7425" width="49.85546875" style="20" customWidth="1"/>
    <col min="7426" max="7426" width="10.42578125" style="20" customWidth="1"/>
    <col min="7427" max="7427" width="11.140625" style="20" bestFit="1" customWidth="1"/>
    <col min="7428" max="7428" width="9.85546875" style="20" bestFit="1" customWidth="1"/>
    <col min="7429" max="7429" width="11.28515625" style="20" customWidth="1"/>
    <col min="7430" max="7430" width="11.85546875" style="20" customWidth="1"/>
    <col min="7431" max="7432" width="12.28515625" style="20" customWidth="1"/>
    <col min="7433" max="7433" width="13.42578125" style="20" customWidth="1"/>
    <col min="7434" max="7434" width="11.5703125" style="20" customWidth="1"/>
    <col min="7435" max="7435" width="19.7109375" style="20" customWidth="1"/>
    <col min="7436" max="7680" width="9.140625" style="20"/>
    <col min="7681" max="7681" width="49.85546875" style="20" customWidth="1"/>
    <col min="7682" max="7682" width="10.42578125" style="20" customWidth="1"/>
    <col min="7683" max="7683" width="11.140625" style="20" bestFit="1" customWidth="1"/>
    <col min="7684" max="7684" width="9.85546875" style="20" bestFit="1" customWidth="1"/>
    <col min="7685" max="7685" width="11.28515625" style="20" customWidth="1"/>
    <col min="7686" max="7686" width="11.85546875" style="20" customWidth="1"/>
    <col min="7687" max="7688" width="12.28515625" style="20" customWidth="1"/>
    <col min="7689" max="7689" width="13.42578125" style="20" customWidth="1"/>
    <col min="7690" max="7690" width="11.5703125" style="20" customWidth="1"/>
    <col min="7691" max="7691" width="19.7109375" style="20" customWidth="1"/>
    <col min="7692" max="7936" width="9.140625" style="20"/>
    <col min="7937" max="7937" width="49.85546875" style="20" customWidth="1"/>
    <col min="7938" max="7938" width="10.42578125" style="20" customWidth="1"/>
    <col min="7939" max="7939" width="11.140625" style="20" bestFit="1" customWidth="1"/>
    <col min="7940" max="7940" width="9.85546875" style="20" bestFit="1" customWidth="1"/>
    <col min="7941" max="7941" width="11.28515625" style="20" customWidth="1"/>
    <col min="7942" max="7942" width="11.85546875" style="20" customWidth="1"/>
    <col min="7943" max="7944" width="12.28515625" style="20" customWidth="1"/>
    <col min="7945" max="7945" width="13.42578125" style="20" customWidth="1"/>
    <col min="7946" max="7946" width="11.5703125" style="20" customWidth="1"/>
    <col min="7947" max="7947" width="19.7109375" style="20" customWidth="1"/>
    <col min="7948" max="8192" width="9.140625" style="20"/>
    <col min="8193" max="8193" width="49.85546875" style="20" customWidth="1"/>
    <col min="8194" max="8194" width="10.42578125" style="20" customWidth="1"/>
    <col min="8195" max="8195" width="11.140625" style="20" bestFit="1" customWidth="1"/>
    <col min="8196" max="8196" width="9.85546875" style="20" bestFit="1" customWidth="1"/>
    <col min="8197" max="8197" width="11.28515625" style="20" customWidth="1"/>
    <col min="8198" max="8198" width="11.85546875" style="20" customWidth="1"/>
    <col min="8199" max="8200" width="12.28515625" style="20" customWidth="1"/>
    <col min="8201" max="8201" width="13.42578125" style="20" customWidth="1"/>
    <col min="8202" max="8202" width="11.5703125" style="20" customWidth="1"/>
    <col min="8203" max="8203" width="19.7109375" style="20" customWidth="1"/>
    <col min="8204" max="8448" width="9.140625" style="20"/>
    <col min="8449" max="8449" width="49.85546875" style="20" customWidth="1"/>
    <col min="8450" max="8450" width="10.42578125" style="20" customWidth="1"/>
    <col min="8451" max="8451" width="11.140625" style="20" bestFit="1" customWidth="1"/>
    <col min="8452" max="8452" width="9.85546875" style="20" bestFit="1" customWidth="1"/>
    <col min="8453" max="8453" width="11.28515625" style="20" customWidth="1"/>
    <col min="8454" max="8454" width="11.85546875" style="20" customWidth="1"/>
    <col min="8455" max="8456" width="12.28515625" style="20" customWidth="1"/>
    <col min="8457" max="8457" width="13.42578125" style="20" customWidth="1"/>
    <col min="8458" max="8458" width="11.5703125" style="20" customWidth="1"/>
    <col min="8459" max="8459" width="19.7109375" style="20" customWidth="1"/>
    <col min="8460" max="8704" width="9.140625" style="20"/>
    <col min="8705" max="8705" width="49.85546875" style="20" customWidth="1"/>
    <col min="8706" max="8706" width="10.42578125" style="20" customWidth="1"/>
    <col min="8707" max="8707" width="11.140625" style="20" bestFit="1" customWidth="1"/>
    <col min="8708" max="8708" width="9.85546875" style="20" bestFit="1" customWidth="1"/>
    <col min="8709" max="8709" width="11.28515625" style="20" customWidth="1"/>
    <col min="8710" max="8710" width="11.85546875" style="20" customWidth="1"/>
    <col min="8711" max="8712" width="12.28515625" style="20" customWidth="1"/>
    <col min="8713" max="8713" width="13.42578125" style="20" customWidth="1"/>
    <col min="8714" max="8714" width="11.5703125" style="20" customWidth="1"/>
    <col min="8715" max="8715" width="19.7109375" style="20" customWidth="1"/>
    <col min="8716" max="8960" width="9.140625" style="20"/>
    <col min="8961" max="8961" width="49.85546875" style="20" customWidth="1"/>
    <col min="8962" max="8962" width="10.42578125" style="20" customWidth="1"/>
    <col min="8963" max="8963" width="11.140625" style="20" bestFit="1" customWidth="1"/>
    <col min="8964" max="8964" width="9.85546875" style="20" bestFit="1" customWidth="1"/>
    <col min="8965" max="8965" width="11.28515625" style="20" customWidth="1"/>
    <col min="8966" max="8966" width="11.85546875" style="20" customWidth="1"/>
    <col min="8967" max="8968" width="12.28515625" style="20" customWidth="1"/>
    <col min="8969" max="8969" width="13.42578125" style="20" customWidth="1"/>
    <col min="8970" max="8970" width="11.5703125" style="20" customWidth="1"/>
    <col min="8971" max="8971" width="19.7109375" style="20" customWidth="1"/>
    <col min="8972" max="9216" width="9.140625" style="20"/>
    <col min="9217" max="9217" width="49.85546875" style="20" customWidth="1"/>
    <col min="9218" max="9218" width="10.42578125" style="20" customWidth="1"/>
    <col min="9219" max="9219" width="11.140625" style="20" bestFit="1" customWidth="1"/>
    <col min="9220" max="9220" width="9.85546875" style="20" bestFit="1" customWidth="1"/>
    <col min="9221" max="9221" width="11.28515625" style="20" customWidth="1"/>
    <col min="9222" max="9222" width="11.85546875" style="20" customWidth="1"/>
    <col min="9223" max="9224" width="12.28515625" style="20" customWidth="1"/>
    <col min="9225" max="9225" width="13.42578125" style="20" customWidth="1"/>
    <col min="9226" max="9226" width="11.5703125" style="20" customWidth="1"/>
    <col min="9227" max="9227" width="19.7109375" style="20" customWidth="1"/>
    <col min="9228" max="9472" width="9.140625" style="20"/>
    <col min="9473" max="9473" width="49.85546875" style="20" customWidth="1"/>
    <col min="9474" max="9474" width="10.42578125" style="20" customWidth="1"/>
    <col min="9475" max="9475" width="11.140625" style="20" bestFit="1" customWidth="1"/>
    <col min="9476" max="9476" width="9.85546875" style="20" bestFit="1" customWidth="1"/>
    <col min="9477" max="9477" width="11.28515625" style="20" customWidth="1"/>
    <col min="9478" max="9478" width="11.85546875" style="20" customWidth="1"/>
    <col min="9479" max="9480" width="12.28515625" style="20" customWidth="1"/>
    <col min="9481" max="9481" width="13.42578125" style="20" customWidth="1"/>
    <col min="9482" max="9482" width="11.5703125" style="20" customWidth="1"/>
    <col min="9483" max="9483" width="19.7109375" style="20" customWidth="1"/>
    <col min="9484" max="9728" width="9.140625" style="20"/>
    <col min="9729" max="9729" width="49.85546875" style="20" customWidth="1"/>
    <col min="9730" max="9730" width="10.42578125" style="20" customWidth="1"/>
    <col min="9731" max="9731" width="11.140625" style="20" bestFit="1" customWidth="1"/>
    <col min="9732" max="9732" width="9.85546875" style="20" bestFit="1" customWidth="1"/>
    <col min="9733" max="9733" width="11.28515625" style="20" customWidth="1"/>
    <col min="9734" max="9734" width="11.85546875" style="20" customWidth="1"/>
    <col min="9735" max="9736" width="12.28515625" style="20" customWidth="1"/>
    <col min="9737" max="9737" width="13.42578125" style="20" customWidth="1"/>
    <col min="9738" max="9738" width="11.5703125" style="20" customWidth="1"/>
    <col min="9739" max="9739" width="19.7109375" style="20" customWidth="1"/>
    <col min="9740" max="9984" width="9.140625" style="20"/>
    <col min="9985" max="9985" width="49.85546875" style="20" customWidth="1"/>
    <col min="9986" max="9986" width="10.42578125" style="20" customWidth="1"/>
    <col min="9987" max="9987" width="11.140625" style="20" bestFit="1" customWidth="1"/>
    <col min="9988" max="9988" width="9.85546875" style="20" bestFit="1" customWidth="1"/>
    <col min="9989" max="9989" width="11.28515625" style="20" customWidth="1"/>
    <col min="9990" max="9990" width="11.85546875" style="20" customWidth="1"/>
    <col min="9991" max="9992" width="12.28515625" style="20" customWidth="1"/>
    <col min="9993" max="9993" width="13.42578125" style="20" customWidth="1"/>
    <col min="9994" max="9994" width="11.5703125" style="20" customWidth="1"/>
    <col min="9995" max="9995" width="19.7109375" style="20" customWidth="1"/>
    <col min="9996" max="10240" width="9.140625" style="20"/>
    <col min="10241" max="10241" width="49.85546875" style="20" customWidth="1"/>
    <col min="10242" max="10242" width="10.42578125" style="20" customWidth="1"/>
    <col min="10243" max="10243" width="11.140625" style="20" bestFit="1" customWidth="1"/>
    <col min="10244" max="10244" width="9.85546875" style="20" bestFit="1" customWidth="1"/>
    <col min="10245" max="10245" width="11.28515625" style="20" customWidth="1"/>
    <col min="10246" max="10246" width="11.85546875" style="20" customWidth="1"/>
    <col min="10247" max="10248" width="12.28515625" style="20" customWidth="1"/>
    <col min="10249" max="10249" width="13.42578125" style="20" customWidth="1"/>
    <col min="10250" max="10250" width="11.5703125" style="20" customWidth="1"/>
    <col min="10251" max="10251" width="19.7109375" style="20" customWidth="1"/>
    <col min="10252" max="10496" width="9.140625" style="20"/>
    <col min="10497" max="10497" width="49.85546875" style="20" customWidth="1"/>
    <col min="10498" max="10498" width="10.42578125" style="20" customWidth="1"/>
    <col min="10499" max="10499" width="11.140625" style="20" bestFit="1" customWidth="1"/>
    <col min="10500" max="10500" width="9.85546875" style="20" bestFit="1" customWidth="1"/>
    <col min="10501" max="10501" width="11.28515625" style="20" customWidth="1"/>
    <col min="10502" max="10502" width="11.85546875" style="20" customWidth="1"/>
    <col min="10503" max="10504" width="12.28515625" style="20" customWidth="1"/>
    <col min="10505" max="10505" width="13.42578125" style="20" customWidth="1"/>
    <col min="10506" max="10506" width="11.5703125" style="20" customWidth="1"/>
    <col min="10507" max="10507" width="19.7109375" style="20" customWidth="1"/>
    <col min="10508" max="10752" width="9.140625" style="20"/>
    <col min="10753" max="10753" width="49.85546875" style="20" customWidth="1"/>
    <col min="10754" max="10754" width="10.42578125" style="20" customWidth="1"/>
    <col min="10755" max="10755" width="11.140625" style="20" bestFit="1" customWidth="1"/>
    <col min="10756" max="10756" width="9.85546875" style="20" bestFit="1" customWidth="1"/>
    <col min="10757" max="10757" width="11.28515625" style="20" customWidth="1"/>
    <col min="10758" max="10758" width="11.85546875" style="20" customWidth="1"/>
    <col min="10759" max="10760" width="12.28515625" style="20" customWidth="1"/>
    <col min="10761" max="10761" width="13.42578125" style="20" customWidth="1"/>
    <col min="10762" max="10762" width="11.5703125" style="20" customWidth="1"/>
    <col min="10763" max="10763" width="19.7109375" style="20" customWidth="1"/>
    <col min="10764" max="11008" width="9.140625" style="20"/>
    <col min="11009" max="11009" width="49.85546875" style="20" customWidth="1"/>
    <col min="11010" max="11010" width="10.42578125" style="20" customWidth="1"/>
    <col min="11011" max="11011" width="11.140625" style="20" bestFit="1" customWidth="1"/>
    <col min="11012" max="11012" width="9.85546875" style="20" bestFit="1" customWidth="1"/>
    <col min="11013" max="11013" width="11.28515625" style="20" customWidth="1"/>
    <col min="11014" max="11014" width="11.85546875" style="20" customWidth="1"/>
    <col min="11015" max="11016" width="12.28515625" style="20" customWidth="1"/>
    <col min="11017" max="11017" width="13.42578125" style="20" customWidth="1"/>
    <col min="11018" max="11018" width="11.5703125" style="20" customWidth="1"/>
    <col min="11019" max="11019" width="19.7109375" style="20" customWidth="1"/>
    <col min="11020" max="11264" width="9.140625" style="20"/>
    <col min="11265" max="11265" width="49.85546875" style="20" customWidth="1"/>
    <col min="11266" max="11266" width="10.42578125" style="20" customWidth="1"/>
    <col min="11267" max="11267" width="11.140625" style="20" bestFit="1" customWidth="1"/>
    <col min="11268" max="11268" width="9.85546875" style="20" bestFit="1" customWidth="1"/>
    <col min="11269" max="11269" width="11.28515625" style="20" customWidth="1"/>
    <col min="11270" max="11270" width="11.85546875" style="20" customWidth="1"/>
    <col min="11271" max="11272" width="12.28515625" style="20" customWidth="1"/>
    <col min="11273" max="11273" width="13.42578125" style="20" customWidth="1"/>
    <col min="11274" max="11274" width="11.5703125" style="20" customWidth="1"/>
    <col min="11275" max="11275" width="19.7109375" style="20" customWidth="1"/>
    <col min="11276" max="11520" width="9.140625" style="20"/>
    <col min="11521" max="11521" width="49.85546875" style="20" customWidth="1"/>
    <col min="11522" max="11522" width="10.42578125" style="20" customWidth="1"/>
    <col min="11523" max="11523" width="11.140625" style="20" bestFit="1" customWidth="1"/>
    <col min="11524" max="11524" width="9.85546875" style="20" bestFit="1" customWidth="1"/>
    <col min="11525" max="11525" width="11.28515625" style="20" customWidth="1"/>
    <col min="11526" max="11526" width="11.85546875" style="20" customWidth="1"/>
    <col min="11527" max="11528" width="12.28515625" style="20" customWidth="1"/>
    <col min="11529" max="11529" width="13.42578125" style="20" customWidth="1"/>
    <col min="11530" max="11530" width="11.5703125" style="20" customWidth="1"/>
    <col min="11531" max="11531" width="19.7109375" style="20" customWidth="1"/>
    <col min="11532" max="11776" width="9.140625" style="20"/>
    <col min="11777" max="11777" width="49.85546875" style="20" customWidth="1"/>
    <col min="11778" max="11778" width="10.42578125" style="20" customWidth="1"/>
    <col min="11779" max="11779" width="11.140625" style="20" bestFit="1" customWidth="1"/>
    <col min="11780" max="11780" width="9.85546875" style="20" bestFit="1" customWidth="1"/>
    <col min="11781" max="11781" width="11.28515625" style="20" customWidth="1"/>
    <col min="11782" max="11782" width="11.85546875" style="20" customWidth="1"/>
    <col min="11783" max="11784" width="12.28515625" style="20" customWidth="1"/>
    <col min="11785" max="11785" width="13.42578125" style="20" customWidth="1"/>
    <col min="11786" max="11786" width="11.5703125" style="20" customWidth="1"/>
    <col min="11787" max="11787" width="19.7109375" style="20" customWidth="1"/>
    <col min="11788" max="12032" width="9.140625" style="20"/>
    <col min="12033" max="12033" width="49.85546875" style="20" customWidth="1"/>
    <col min="12034" max="12034" width="10.42578125" style="20" customWidth="1"/>
    <col min="12035" max="12035" width="11.140625" style="20" bestFit="1" customWidth="1"/>
    <col min="12036" max="12036" width="9.85546875" style="20" bestFit="1" customWidth="1"/>
    <col min="12037" max="12037" width="11.28515625" style="20" customWidth="1"/>
    <col min="12038" max="12038" width="11.85546875" style="20" customWidth="1"/>
    <col min="12039" max="12040" width="12.28515625" style="20" customWidth="1"/>
    <col min="12041" max="12041" width="13.42578125" style="20" customWidth="1"/>
    <col min="12042" max="12042" width="11.5703125" style="20" customWidth="1"/>
    <col min="12043" max="12043" width="19.7109375" style="20" customWidth="1"/>
    <col min="12044" max="12288" width="9.140625" style="20"/>
    <col min="12289" max="12289" width="49.85546875" style="20" customWidth="1"/>
    <col min="12290" max="12290" width="10.42578125" style="20" customWidth="1"/>
    <col min="12291" max="12291" width="11.140625" style="20" bestFit="1" customWidth="1"/>
    <col min="12292" max="12292" width="9.85546875" style="20" bestFit="1" customWidth="1"/>
    <col min="12293" max="12293" width="11.28515625" style="20" customWidth="1"/>
    <col min="12294" max="12294" width="11.85546875" style="20" customWidth="1"/>
    <col min="12295" max="12296" width="12.28515625" style="20" customWidth="1"/>
    <col min="12297" max="12297" width="13.42578125" style="20" customWidth="1"/>
    <col min="12298" max="12298" width="11.5703125" style="20" customWidth="1"/>
    <col min="12299" max="12299" width="19.7109375" style="20" customWidth="1"/>
    <col min="12300" max="12544" width="9.140625" style="20"/>
    <col min="12545" max="12545" width="49.85546875" style="20" customWidth="1"/>
    <col min="12546" max="12546" width="10.42578125" style="20" customWidth="1"/>
    <col min="12547" max="12547" width="11.140625" style="20" bestFit="1" customWidth="1"/>
    <col min="12548" max="12548" width="9.85546875" style="20" bestFit="1" customWidth="1"/>
    <col min="12549" max="12549" width="11.28515625" style="20" customWidth="1"/>
    <col min="12550" max="12550" width="11.85546875" style="20" customWidth="1"/>
    <col min="12551" max="12552" width="12.28515625" style="20" customWidth="1"/>
    <col min="12553" max="12553" width="13.42578125" style="20" customWidth="1"/>
    <col min="12554" max="12554" width="11.5703125" style="20" customWidth="1"/>
    <col min="12555" max="12555" width="19.7109375" style="20" customWidth="1"/>
    <col min="12556" max="12800" width="9.140625" style="20"/>
    <col min="12801" max="12801" width="49.85546875" style="20" customWidth="1"/>
    <col min="12802" max="12802" width="10.42578125" style="20" customWidth="1"/>
    <col min="12803" max="12803" width="11.140625" style="20" bestFit="1" customWidth="1"/>
    <col min="12804" max="12804" width="9.85546875" style="20" bestFit="1" customWidth="1"/>
    <col min="12805" max="12805" width="11.28515625" style="20" customWidth="1"/>
    <col min="12806" max="12806" width="11.85546875" style="20" customWidth="1"/>
    <col min="12807" max="12808" width="12.28515625" style="20" customWidth="1"/>
    <col min="12809" max="12809" width="13.42578125" style="20" customWidth="1"/>
    <col min="12810" max="12810" width="11.5703125" style="20" customWidth="1"/>
    <col min="12811" max="12811" width="19.7109375" style="20" customWidth="1"/>
    <col min="12812" max="13056" width="9.140625" style="20"/>
    <col min="13057" max="13057" width="49.85546875" style="20" customWidth="1"/>
    <col min="13058" max="13058" width="10.42578125" style="20" customWidth="1"/>
    <col min="13059" max="13059" width="11.140625" style="20" bestFit="1" customWidth="1"/>
    <col min="13060" max="13060" width="9.85546875" style="20" bestFit="1" customWidth="1"/>
    <col min="13061" max="13061" width="11.28515625" style="20" customWidth="1"/>
    <col min="13062" max="13062" width="11.85546875" style="20" customWidth="1"/>
    <col min="13063" max="13064" width="12.28515625" style="20" customWidth="1"/>
    <col min="13065" max="13065" width="13.42578125" style="20" customWidth="1"/>
    <col min="13066" max="13066" width="11.5703125" style="20" customWidth="1"/>
    <col min="13067" max="13067" width="19.7109375" style="20" customWidth="1"/>
    <col min="13068" max="13312" width="9.140625" style="20"/>
    <col min="13313" max="13313" width="49.85546875" style="20" customWidth="1"/>
    <col min="13314" max="13314" width="10.42578125" style="20" customWidth="1"/>
    <col min="13315" max="13315" width="11.140625" style="20" bestFit="1" customWidth="1"/>
    <col min="13316" max="13316" width="9.85546875" style="20" bestFit="1" customWidth="1"/>
    <col min="13317" max="13317" width="11.28515625" style="20" customWidth="1"/>
    <col min="13318" max="13318" width="11.85546875" style="20" customWidth="1"/>
    <col min="13319" max="13320" width="12.28515625" style="20" customWidth="1"/>
    <col min="13321" max="13321" width="13.42578125" style="20" customWidth="1"/>
    <col min="13322" max="13322" width="11.5703125" style="20" customWidth="1"/>
    <col min="13323" max="13323" width="19.7109375" style="20" customWidth="1"/>
    <col min="13324" max="13568" width="9.140625" style="20"/>
    <col min="13569" max="13569" width="49.85546875" style="20" customWidth="1"/>
    <col min="13570" max="13570" width="10.42578125" style="20" customWidth="1"/>
    <col min="13571" max="13571" width="11.140625" style="20" bestFit="1" customWidth="1"/>
    <col min="13572" max="13572" width="9.85546875" style="20" bestFit="1" customWidth="1"/>
    <col min="13573" max="13573" width="11.28515625" style="20" customWidth="1"/>
    <col min="13574" max="13574" width="11.85546875" style="20" customWidth="1"/>
    <col min="13575" max="13576" width="12.28515625" style="20" customWidth="1"/>
    <col min="13577" max="13577" width="13.42578125" style="20" customWidth="1"/>
    <col min="13578" max="13578" width="11.5703125" style="20" customWidth="1"/>
    <col min="13579" max="13579" width="19.7109375" style="20" customWidth="1"/>
    <col min="13580" max="13824" width="9.140625" style="20"/>
    <col min="13825" max="13825" width="49.85546875" style="20" customWidth="1"/>
    <col min="13826" max="13826" width="10.42578125" style="20" customWidth="1"/>
    <col min="13827" max="13827" width="11.140625" style="20" bestFit="1" customWidth="1"/>
    <col min="13828" max="13828" width="9.85546875" style="20" bestFit="1" customWidth="1"/>
    <col min="13829" max="13829" width="11.28515625" style="20" customWidth="1"/>
    <col min="13830" max="13830" width="11.85546875" style="20" customWidth="1"/>
    <col min="13831" max="13832" width="12.28515625" style="20" customWidth="1"/>
    <col min="13833" max="13833" width="13.42578125" style="20" customWidth="1"/>
    <col min="13834" max="13834" width="11.5703125" style="20" customWidth="1"/>
    <col min="13835" max="13835" width="19.7109375" style="20" customWidth="1"/>
    <col min="13836" max="14080" width="9.140625" style="20"/>
    <col min="14081" max="14081" width="49.85546875" style="20" customWidth="1"/>
    <col min="14082" max="14082" width="10.42578125" style="20" customWidth="1"/>
    <col min="14083" max="14083" width="11.140625" style="20" bestFit="1" customWidth="1"/>
    <col min="14084" max="14084" width="9.85546875" style="20" bestFit="1" customWidth="1"/>
    <col min="14085" max="14085" width="11.28515625" style="20" customWidth="1"/>
    <col min="14086" max="14086" width="11.85546875" style="20" customWidth="1"/>
    <col min="14087" max="14088" width="12.28515625" style="20" customWidth="1"/>
    <col min="14089" max="14089" width="13.42578125" style="20" customWidth="1"/>
    <col min="14090" max="14090" width="11.5703125" style="20" customWidth="1"/>
    <col min="14091" max="14091" width="19.7109375" style="20" customWidth="1"/>
    <col min="14092" max="14336" width="9.140625" style="20"/>
    <col min="14337" max="14337" width="49.85546875" style="20" customWidth="1"/>
    <col min="14338" max="14338" width="10.42578125" style="20" customWidth="1"/>
    <col min="14339" max="14339" width="11.140625" style="20" bestFit="1" customWidth="1"/>
    <col min="14340" max="14340" width="9.85546875" style="20" bestFit="1" customWidth="1"/>
    <col min="14341" max="14341" width="11.28515625" style="20" customWidth="1"/>
    <col min="14342" max="14342" width="11.85546875" style="20" customWidth="1"/>
    <col min="14343" max="14344" width="12.28515625" style="20" customWidth="1"/>
    <col min="14345" max="14345" width="13.42578125" style="20" customWidth="1"/>
    <col min="14346" max="14346" width="11.5703125" style="20" customWidth="1"/>
    <col min="14347" max="14347" width="19.7109375" style="20" customWidth="1"/>
    <col min="14348" max="14592" width="9.140625" style="20"/>
    <col min="14593" max="14593" width="49.85546875" style="20" customWidth="1"/>
    <col min="14594" max="14594" width="10.42578125" style="20" customWidth="1"/>
    <col min="14595" max="14595" width="11.140625" style="20" bestFit="1" customWidth="1"/>
    <col min="14596" max="14596" width="9.85546875" style="20" bestFit="1" customWidth="1"/>
    <col min="14597" max="14597" width="11.28515625" style="20" customWidth="1"/>
    <col min="14598" max="14598" width="11.85546875" style="20" customWidth="1"/>
    <col min="14599" max="14600" width="12.28515625" style="20" customWidth="1"/>
    <col min="14601" max="14601" width="13.42578125" style="20" customWidth="1"/>
    <col min="14602" max="14602" width="11.5703125" style="20" customWidth="1"/>
    <col min="14603" max="14603" width="19.7109375" style="20" customWidth="1"/>
    <col min="14604" max="14848" width="9.140625" style="20"/>
    <col min="14849" max="14849" width="49.85546875" style="20" customWidth="1"/>
    <col min="14850" max="14850" width="10.42578125" style="20" customWidth="1"/>
    <col min="14851" max="14851" width="11.140625" style="20" bestFit="1" customWidth="1"/>
    <col min="14852" max="14852" width="9.85546875" style="20" bestFit="1" customWidth="1"/>
    <col min="14853" max="14853" width="11.28515625" style="20" customWidth="1"/>
    <col min="14854" max="14854" width="11.85546875" style="20" customWidth="1"/>
    <col min="14855" max="14856" width="12.28515625" style="20" customWidth="1"/>
    <col min="14857" max="14857" width="13.42578125" style="20" customWidth="1"/>
    <col min="14858" max="14858" width="11.5703125" style="20" customWidth="1"/>
    <col min="14859" max="14859" width="19.7109375" style="20" customWidth="1"/>
    <col min="14860" max="15104" width="9.140625" style="20"/>
    <col min="15105" max="15105" width="49.85546875" style="20" customWidth="1"/>
    <col min="15106" max="15106" width="10.42578125" style="20" customWidth="1"/>
    <col min="15107" max="15107" width="11.140625" style="20" bestFit="1" customWidth="1"/>
    <col min="15108" max="15108" width="9.85546875" style="20" bestFit="1" customWidth="1"/>
    <col min="15109" max="15109" width="11.28515625" style="20" customWidth="1"/>
    <col min="15110" max="15110" width="11.85546875" style="20" customWidth="1"/>
    <col min="15111" max="15112" width="12.28515625" style="20" customWidth="1"/>
    <col min="15113" max="15113" width="13.42578125" style="20" customWidth="1"/>
    <col min="15114" max="15114" width="11.5703125" style="20" customWidth="1"/>
    <col min="15115" max="15115" width="19.7109375" style="20" customWidth="1"/>
    <col min="15116" max="15360" width="9.140625" style="20"/>
    <col min="15361" max="15361" width="49.85546875" style="20" customWidth="1"/>
    <col min="15362" max="15362" width="10.42578125" style="20" customWidth="1"/>
    <col min="15363" max="15363" width="11.140625" style="20" bestFit="1" customWidth="1"/>
    <col min="15364" max="15364" width="9.85546875" style="20" bestFit="1" customWidth="1"/>
    <col min="15365" max="15365" width="11.28515625" style="20" customWidth="1"/>
    <col min="15366" max="15366" width="11.85546875" style="20" customWidth="1"/>
    <col min="15367" max="15368" width="12.28515625" style="20" customWidth="1"/>
    <col min="15369" max="15369" width="13.42578125" style="20" customWidth="1"/>
    <col min="15370" max="15370" width="11.5703125" style="20" customWidth="1"/>
    <col min="15371" max="15371" width="19.7109375" style="20" customWidth="1"/>
    <col min="15372" max="15616" width="9.140625" style="20"/>
    <col min="15617" max="15617" width="49.85546875" style="20" customWidth="1"/>
    <col min="15618" max="15618" width="10.42578125" style="20" customWidth="1"/>
    <col min="15619" max="15619" width="11.140625" style="20" bestFit="1" customWidth="1"/>
    <col min="15620" max="15620" width="9.85546875" style="20" bestFit="1" customWidth="1"/>
    <col min="15621" max="15621" width="11.28515625" style="20" customWidth="1"/>
    <col min="15622" max="15622" width="11.85546875" style="20" customWidth="1"/>
    <col min="15623" max="15624" width="12.28515625" style="20" customWidth="1"/>
    <col min="15625" max="15625" width="13.42578125" style="20" customWidth="1"/>
    <col min="15626" max="15626" width="11.5703125" style="20" customWidth="1"/>
    <col min="15627" max="15627" width="19.7109375" style="20" customWidth="1"/>
    <col min="15628" max="15872" width="9.140625" style="20"/>
    <col min="15873" max="15873" width="49.85546875" style="20" customWidth="1"/>
    <col min="15874" max="15874" width="10.42578125" style="20" customWidth="1"/>
    <col min="15875" max="15875" width="11.140625" style="20" bestFit="1" customWidth="1"/>
    <col min="15876" max="15876" width="9.85546875" style="20" bestFit="1" customWidth="1"/>
    <col min="15877" max="15877" width="11.28515625" style="20" customWidth="1"/>
    <col min="15878" max="15878" width="11.85546875" style="20" customWidth="1"/>
    <col min="15879" max="15880" width="12.28515625" style="20" customWidth="1"/>
    <col min="15881" max="15881" width="13.42578125" style="20" customWidth="1"/>
    <col min="15882" max="15882" width="11.5703125" style="20" customWidth="1"/>
    <col min="15883" max="15883" width="19.7109375" style="20" customWidth="1"/>
    <col min="15884" max="16128" width="9.140625" style="20"/>
    <col min="16129" max="16129" width="49.85546875" style="20" customWidth="1"/>
    <col min="16130" max="16130" width="10.42578125" style="20" customWidth="1"/>
    <col min="16131" max="16131" width="11.140625" style="20" bestFit="1" customWidth="1"/>
    <col min="16132" max="16132" width="9.85546875" style="20" bestFit="1" customWidth="1"/>
    <col min="16133" max="16133" width="11.28515625" style="20" customWidth="1"/>
    <col min="16134" max="16134" width="11.85546875" style="20" customWidth="1"/>
    <col min="16135" max="16136" width="12.28515625" style="20" customWidth="1"/>
    <col min="16137" max="16137" width="13.42578125" style="20" customWidth="1"/>
    <col min="16138" max="16138" width="11.5703125" style="20" customWidth="1"/>
    <col min="16139" max="16139" width="19.7109375" style="20" customWidth="1"/>
    <col min="16140" max="16384" width="9.140625" style="20"/>
  </cols>
  <sheetData>
    <row r="1" spans="1:10" x14ac:dyDescent="0.2">
      <c r="B1" s="21"/>
      <c r="C1" s="21"/>
      <c r="D1" s="21"/>
      <c r="E1" s="21"/>
      <c r="F1" s="21"/>
      <c r="J1" s="22" t="s">
        <v>116</v>
      </c>
    </row>
    <row r="2" spans="1:10" x14ac:dyDescent="0.2">
      <c r="B2" s="21"/>
      <c r="C2" s="21"/>
      <c r="D2" s="21"/>
      <c r="E2" s="21"/>
      <c r="F2" s="21"/>
      <c r="J2" s="23" t="s">
        <v>1</v>
      </c>
    </row>
    <row r="3" spans="1:10" x14ac:dyDescent="0.2">
      <c r="A3" s="601" t="s">
        <v>821</v>
      </c>
      <c r="B3" s="601"/>
      <c r="C3" s="601"/>
      <c r="D3" s="601"/>
      <c r="E3" s="601"/>
      <c r="F3" s="601"/>
      <c r="G3" s="601"/>
    </row>
    <row r="4" spans="1:10" x14ac:dyDescent="0.2">
      <c r="A4" s="601" t="s">
        <v>117</v>
      </c>
      <c r="B4" s="601"/>
      <c r="C4" s="601"/>
      <c r="D4" s="601"/>
      <c r="E4" s="601"/>
      <c r="F4" s="601"/>
      <c r="G4" s="601"/>
    </row>
    <row r="5" spans="1:10" x14ac:dyDescent="0.2">
      <c r="A5" s="24"/>
      <c r="B5" s="25"/>
      <c r="C5" s="21"/>
      <c r="D5" s="21"/>
      <c r="E5" s="21"/>
      <c r="F5" s="21"/>
      <c r="H5" s="26"/>
      <c r="I5" s="26"/>
      <c r="J5" s="26"/>
    </row>
    <row r="6" spans="1:10" ht="21" customHeight="1" x14ac:dyDescent="0.2">
      <c r="A6" s="602" t="s">
        <v>118</v>
      </c>
      <c r="B6" s="602" t="s">
        <v>119</v>
      </c>
      <c r="C6" s="602"/>
      <c r="D6" s="603"/>
      <c r="E6" s="602" t="s">
        <v>120</v>
      </c>
      <c r="F6" s="602"/>
      <c r="G6" s="603"/>
      <c r="H6" s="598" t="s">
        <v>121</v>
      </c>
      <c r="I6" s="599"/>
      <c r="J6" s="600"/>
    </row>
    <row r="7" spans="1:10" ht="23.25" customHeight="1" x14ac:dyDescent="0.2">
      <c r="A7" s="602"/>
      <c r="B7" s="502" t="s">
        <v>122</v>
      </c>
      <c r="C7" s="502" t="s">
        <v>123</v>
      </c>
      <c r="D7" s="502" t="s">
        <v>124</v>
      </c>
      <c r="E7" s="502" t="s">
        <v>122</v>
      </c>
      <c r="F7" s="502" t="s">
        <v>123</v>
      </c>
      <c r="G7" s="502" t="s">
        <v>124</v>
      </c>
      <c r="H7" s="502" t="s">
        <v>122</v>
      </c>
      <c r="I7" s="502" t="s">
        <v>123</v>
      </c>
      <c r="J7" s="502" t="s">
        <v>124</v>
      </c>
    </row>
    <row r="8" spans="1:10" x14ac:dyDescent="0.2">
      <c r="A8" s="363" t="s">
        <v>125</v>
      </c>
      <c r="B8" s="364">
        <v>1400</v>
      </c>
      <c r="C8" s="364">
        <v>2182</v>
      </c>
      <c r="D8" s="365">
        <f>SUM(C8*100/B8)</f>
        <v>155.85714285714286</v>
      </c>
      <c r="E8" s="366"/>
      <c r="F8" s="366"/>
      <c r="G8" s="365"/>
      <c r="H8" s="367"/>
      <c r="I8" s="368"/>
      <c r="J8" s="368"/>
    </row>
    <row r="9" spans="1:10" x14ac:dyDescent="0.2">
      <c r="A9" s="369" t="s">
        <v>126</v>
      </c>
      <c r="B9" s="370">
        <v>10</v>
      </c>
      <c r="C9" s="364">
        <v>20</v>
      </c>
      <c r="D9" s="365">
        <f t="shared" ref="D9:D45" si="0">SUM(C9*100/B9)</f>
        <v>200</v>
      </c>
      <c r="E9" s="366"/>
      <c r="F9" s="366"/>
      <c r="G9" s="365"/>
      <c r="H9" s="368"/>
      <c r="I9" s="368"/>
      <c r="J9" s="368"/>
    </row>
    <row r="10" spans="1:10" x14ac:dyDescent="0.2">
      <c r="A10" s="369" t="s">
        <v>127</v>
      </c>
      <c r="B10" s="364">
        <v>700</v>
      </c>
      <c r="C10" s="364">
        <v>784</v>
      </c>
      <c r="D10" s="365">
        <f t="shared" si="0"/>
        <v>112</v>
      </c>
      <c r="E10" s="366"/>
      <c r="F10" s="366"/>
      <c r="G10" s="371"/>
      <c r="H10" s="368"/>
      <c r="I10" s="368"/>
      <c r="J10" s="368"/>
    </row>
    <row r="11" spans="1:10" x14ac:dyDescent="0.2">
      <c r="A11" s="369" t="s">
        <v>129</v>
      </c>
      <c r="B11" s="364"/>
      <c r="C11" s="364">
        <v>209</v>
      </c>
      <c r="D11" s="371" t="s">
        <v>128</v>
      </c>
      <c r="E11" s="366">
        <v>1469022</v>
      </c>
      <c r="F11" s="366">
        <v>1078807</v>
      </c>
      <c r="G11" s="365">
        <f>SUM(F11*100/E11)</f>
        <v>73.43708943773477</v>
      </c>
      <c r="H11" s="368"/>
      <c r="I11" s="368"/>
      <c r="J11" s="368"/>
    </row>
    <row r="12" spans="1:10" x14ac:dyDescent="0.2">
      <c r="A12" s="369" t="s">
        <v>130</v>
      </c>
      <c r="B12" s="364">
        <v>10</v>
      </c>
      <c r="C12" s="364">
        <v>43</v>
      </c>
      <c r="D12" s="365">
        <f t="shared" si="0"/>
        <v>430</v>
      </c>
      <c r="E12" s="366"/>
      <c r="F12" s="366"/>
      <c r="G12" s="365"/>
      <c r="H12" s="368"/>
      <c r="I12" s="368"/>
      <c r="J12" s="368"/>
    </row>
    <row r="13" spans="1:10" x14ac:dyDescent="0.2">
      <c r="A13" s="369" t="s">
        <v>131</v>
      </c>
      <c r="B13" s="364">
        <v>10</v>
      </c>
      <c r="C13" s="364">
        <v>75</v>
      </c>
      <c r="D13" s="365">
        <f t="shared" si="0"/>
        <v>750</v>
      </c>
      <c r="E13" s="366"/>
      <c r="F13" s="366"/>
      <c r="G13" s="365"/>
      <c r="H13" s="368"/>
      <c r="I13" s="368"/>
      <c r="J13" s="368"/>
    </row>
    <row r="14" spans="1:10" x14ac:dyDescent="0.2">
      <c r="A14" s="369" t="s">
        <v>132</v>
      </c>
      <c r="B14" s="364">
        <v>350</v>
      </c>
      <c r="C14" s="364">
        <v>519</v>
      </c>
      <c r="D14" s="365">
        <f t="shared" si="0"/>
        <v>148.28571428571428</v>
      </c>
      <c r="E14" s="366"/>
      <c r="F14" s="366"/>
      <c r="G14" s="365"/>
      <c r="H14" s="368"/>
      <c r="I14" s="368"/>
      <c r="J14" s="368"/>
    </row>
    <row r="15" spans="1:10" x14ac:dyDescent="0.2">
      <c r="A15" s="369" t="s">
        <v>133</v>
      </c>
      <c r="B15" s="364">
        <v>20</v>
      </c>
      <c r="C15" s="364">
        <v>13</v>
      </c>
      <c r="D15" s="365">
        <f t="shared" si="0"/>
        <v>65</v>
      </c>
      <c r="E15" s="366"/>
      <c r="F15" s="366"/>
      <c r="G15" s="365"/>
      <c r="H15" s="368"/>
      <c r="I15" s="368"/>
      <c r="J15" s="368"/>
    </row>
    <row r="16" spans="1:10" x14ac:dyDescent="0.2">
      <c r="A16" s="369" t="s">
        <v>134</v>
      </c>
      <c r="B16" s="364">
        <v>200</v>
      </c>
      <c r="C16" s="364">
        <v>111</v>
      </c>
      <c r="D16" s="365">
        <f t="shared" si="0"/>
        <v>55.5</v>
      </c>
      <c r="E16" s="366"/>
      <c r="F16" s="366"/>
      <c r="G16" s="365"/>
      <c r="H16" s="368"/>
      <c r="I16" s="368"/>
      <c r="J16" s="368"/>
    </row>
    <row r="17" spans="1:10" x14ac:dyDescent="0.2">
      <c r="A17" s="369" t="s">
        <v>135</v>
      </c>
      <c r="B17" s="364">
        <v>10850</v>
      </c>
      <c r="C17" s="364">
        <v>3264</v>
      </c>
      <c r="D17" s="365">
        <f t="shared" si="0"/>
        <v>30.082949308755762</v>
      </c>
      <c r="E17" s="366"/>
      <c r="F17" s="366"/>
      <c r="G17" s="365"/>
      <c r="H17" s="368"/>
      <c r="I17" s="368"/>
      <c r="J17" s="368"/>
    </row>
    <row r="18" spans="1:10" x14ac:dyDescent="0.2">
      <c r="A18" s="369" t="s">
        <v>136</v>
      </c>
      <c r="B18" s="364">
        <v>5000</v>
      </c>
      <c r="C18" s="364">
        <v>56142</v>
      </c>
      <c r="D18" s="365">
        <f t="shared" si="0"/>
        <v>1122.8399999999999</v>
      </c>
      <c r="E18" s="366"/>
      <c r="F18" s="366"/>
      <c r="G18" s="365"/>
      <c r="H18" s="368"/>
      <c r="I18" s="368"/>
      <c r="J18" s="368"/>
    </row>
    <row r="19" spans="1:10" x14ac:dyDescent="0.2">
      <c r="A19" s="369" t="s">
        <v>137</v>
      </c>
      <c r="B19" s="364">
        <v>60000</v>
      </c>
      <c r="C19" s="364">
        <v>85006</v>
      </c>
      <c r="D19" s="365">
        <f t="shared" si="0"/>
        <v>141.67666666666668</v>
      </c>
      <c r="E19" s="366">
        <v>192082</v>
      </c>
      <c r="F19" s="366">
        <v>176920</v>
      </c>
      <c r="G19" s="365">
        <f>SUM(F19*100/E19)</f>
        <v>92.10649618392145</v>
      </c>
      <c r="H19" s="368"/>
      <c r="I19" s="368"/>
      <c r="J19" s="368"/>
    </row>
    <row r="20" spans="1:10" x14ac:dyDescent="0.2">
      <c r="A20" s="372" t="s">
        <v>138</v>
      </c>
      <c r="B20" s="373">
        <v>20000</v>
      </c>
      <c r="C20" s="370">
        <v>27289</v>
      </c>
      <c r="D20" s="365">
        <f t="shared" si="0"/>
        <v>136.44499999999999</v>
      </c>
      <c r="E20" s="366"/>
      <c r="F20" s="366"/>
      <c r="G20" s="365"/>
      <c r="H20" s="374"/>
      <c r="I20" s="368"/>
      <c r="J20" s="368"/>
    </row>
    <row r="21" spans="1:10" x14ac:dyDescent="0.2">
      <c r="A21" s="369" t="s">
        <v>139</v>
      </c>
      <c r="B21" s="370">
        <v>73209</v>
      </c>
      <c r="C21" s="364">
        <v>144940</v>
      </c>
      <c r="D21" s="365">
        <f t="shared" si="0"/>
        <v>197.98112253957848</v>
      </c>
      <c r="E21" s="366"/>
      <c r="F21" s="366"/>
      <c r="G21" s="371"/>
      <c r="H21" s="368"/>
      <c r="I21" s="368"/>
      <c r="J21" s="368"/>
    </row>
    <row r="22" spans="1:10" x14ac:dyDescent="0.2">
      <c r="A22" s="369" t="s">
        <v>140</v>
      </c>
      <c r="B22" s="370">
        <v>150518</v>
      </c>
      <c r="C22" s="364">
        <v>153538</v>
      </c>
      <c r="D22" s="365">
        <f t="shared" si="0"/>
        <v>102.00640454962198</v>
      </c>
      <c r="E22" s="366">
        <v>884270</v>
      </c>
      <c r="F22" s="366">
        <v>396540</v>
      </c>
      <c r="G22" s="365">
        <f>SUM(F22*100/E22)</f>
        <v>44.843769436936682</v>
      </c>
      <c r="H22" s="368"/>
      <c r="I22" s="368"/>
      <c r="J22" s="368"/>
    </row>
    <row r="23" spans="1:10" x14ac:dyDescent="0.2">
      <c r="A23" s="369" t="s">
        <v>141</v>
      </c>
      <c r="B23" s="364">
        <v>2000</v>
      </c>
      <c r="C23" s="364">
        <v>8073</v>
      </c>
      <c r="D23" s="365">
        <f t="shared" si="0"/>
        <v>403.65</v>
      </c>
      <c r="E23" s="366">
        <v>251208</v>
      </c>
      <c r="F23" s="366">
        <v>274998</v>
      </c>
      <c r="G23" s="365">
        <f>SUM(F23*100/E23)</f>
        <v>109.47023980128021</v>
      </c>
      <c r="H23" s="368"/>
      <c r="I23" s="368"/>
      <c r="J23" s="368"/>
    </row>
    <row r="24" spans="1:10" x14ac:dyDescent="0.2">
      <c r="A24" s="375" t="s">
        <v>142</v>
      </c>
      <c r="B24" s="376">
        <v>46615</v>
      </c>
      <c r="C24" s="376">
        <v>3578</v>
      </c>
      <c r="D24" s="365">
        <f t="shared" si="0"/>
        <v>7.6756408881261393</v>
      </c>
      <c r="E24" s="366"/>
      <c r="F24" s="366"/>
      <c r="G24" s="371"/>
      <c r="H24" s="368"/>
      <c r="I24" s="368"/>
      <c r="J24" s="368"/>
    </row>
    <row r="25" spans="1:10" x14ac:dyDescent="0.2">
      <c r="A25" s="369" t="s">
        <v>143</v>
      </c>
      <c r="B25" s="364">
        <v>16000</v>
      </c>
      <c r="C25" s="376">
        <v>16824</v>
      </c>
      <c r="D25" s="365">
        <f t="shared" si="0"/>
        <v>105.15</v>
      </c>
      <c r="E25" s="366">
        <v>503246</v>
      </c>
      <c r="F25" s="366">
        <v>290894</v>
      </c>
      <c r="G25" s="365">
        <f>SUM(F25*100/E25)</f>
        <v>57.803539422071907</v>
      </c>
      <c r="H25" s="368"/>
      <c r="I25" s="368"/>
      <c r="J25" s="368"/>
    </row>
    <row r="26" spans="1:10" x14ac:dyDescent="0.2">
      <c r="A26" s="369" t="s">
        <v>144</v>
      </c>
      <c r="B26" s="364">
        <v>1000</v>
      </c>
      <c r="C26" s="364">
        <v>1358</v>
      </c>
      <c r="D26" s="365">
        <f t="shared" si="0"/>
        <v>135.80000000000001</v>
      </c>
      <c r="E26" s="366"/>
      <c r="F26" s="366"/>
      <c r="G26" s="365"/>
      <c r="H26" s="368"/>
      <c r="I26" s="368"/>
      <c r="J26" s="368"/>
    </row>
    <row r="27" spans="1:10" x14ac:dyDescent="0.2">
      <c r="A27" s="369" t="s">
        <v>145</v>
      </c>
      <c r="B27" s="364">
        <v>83285</v>
      </c>
      <c r="C27" s="364">
        <v>74132</v>
      </c>
      <c r="D27" s="365">
        <f t="shared" si="0"/>
        <v>89.010025814972678</v>
      </c>
      <c r="E27" s="366">
        <v>462578</v>
      </c>
      <c r="F27" s="366">
        <v>297510</v>
      </c>
      <c r="G27" s="365">
        <f>SUM(F27*100/E27)</f>
        <v>64.315639740757234</v>
      </c>
      <c r="H27" s="368"/>
      <c r="I27" s="368"/>
      <c r="J27" s="368"/>
    </row>
    <row r="28" spans="1:10" x14ac:dyDescent="0.2">
      <c r="A28" s="369" t="s">
        <v>146</v>
      </c>
      <c r="B28" s="364">
        <v>9800</v>
      </c>
      <c r="C28" s="364">
        <v>8303</v>
      </c>
      <c r="D28" s="365">
        <f t="shared" si="0"/>
        <v>84.724489795918373</v>
      </c>
      <c r="E28" s="366">
        <v>634674</v>
      </c>
      <c r="F28" s="366">
        <v>494386</v>
      </c>
      <c r="G28" s="365">
        <f>SUM(F28*100/E28)</f>
        <v>77.896053722068331</v>
      </c>
      <c r="H28" s="368"/>
      <c r="I28" s="368"/>
      <c r="J28" s="368"/>
    </row>
    <row r="29" spans="1:10" x14ac:dyDescent="0.2">
      <c r="A29" s="369" t="s">
        <v>639</v>
      </c>
      <c r="B29" s="364">
        <v>25530</v>
      </c>
      <c r="C29" s="364">
        <v>30636</v>
      </c>
      <c r="D29" s="365">
        <f t="shared" si="0"/>
        <v>120</v>
      </c>
      <c r="E29" s="366">
        <v>910163</v>
      </c>
      <c r="F29" s="366">
        <v>1131940</v>
      </c>
      <c r="G29" s="365">
        <f>SUM(F29*100/E29)</f>
        <v>124.36673431022795</v>
      </c>
      <c r="H29" s="368"/>
      <c r="I29" s="368"/>
      <c r="J29" s="368"/>
    </row>
    <row r="30" spans="1:10" x14ac:dyDescent="0.2">
      <c r="A30" s="369" t="s">
        <v>147</v>
      </c>
      <c r="B30" s="364">
        <v>230</v>
      </c>
      <c r="C30" s="364">
        <v>393</v>
      </c>
      <c r="D30" s="365">
        <f t="shared" si="0"/>
        <v>170.86956521739131</v>
      </c>
      <c r="E30" s="366"/>
      <c r="F30" s="366"/>
      <c r="G30" s="365"/>
      <c r="H30" s="368"/>
      <c r="I30" s="368"/>
      <c r="J30" s="368"/>
    </row>
    <row r="31" spans="1:10" x14ac:dyDescent="0.2">
      <c r="A31" s="369" t="s">
        <v>148</v>
      </c>
      <c r="B31" s="364">
        <v>90</v>
      </c>
      <c r="C31" s="364">
        <v>174</v>
      </c>
      <c r="D31" s="365">
        <f t="shared" si="0"/>
        <v>193.33333333333334</v>
      </c>
      <c r="E31" s="366"/>
      <c r="F31" s="366"/>
      <c r="G31" s="365"/>
      <c r="H31" s="368"/>
      <c r="I31" s="368"/>
      <c r="J31" s="368"/>
    </row>
    <row r="32" spans="1:10" x14ac:dyDescent="0.2">
      <c r="A32" s="369" t="s">
        <v>149</v>
      </c>
      <c r="B32" s="364">
        <v>1000</v>
      </c>
      <c r="C32" s="364">
        <v>2698</v>
      </c>
      <c r="D32" s="365">
        <f t="shared" si="0"/>
        <v>269.8</v>
      </c>
      <c r="E32" s="366"/>
      <c r="F32" s="366"/>
      <c r="G32" s="365"/>
      <c r="H32" s="368"/>
      <c r="I32" s="368"/>
      <c r="J32" s="368"/>
    </row>
    <row r="33" spans="1:10" x14ac:dyDescent="0.2">
      <c r="A33" s="369" t="s">
        <v>150</v>
      </c>
      <c r="B33" s="364">
        <v>300</v>
      </c>
      <c r="C33" s="364">
        <v>535</v>
      </c>
      <c r="D33" s="365">
        <f t="shared" si="0"/>
        <v>178.33333333333334</v>
      </c>
      <c r="E33" s="366"/>
      <c r="F33" s="366"/>
      <c r="G33" s="365"/>
      <c r="H33" s="368"/>
      <c r="I33" s="368"/>
      <c r="J33" s="368"/>
    </row>
    <row r="34" spans="1:10" x14ac:dyDescent="0.2">
      <c r="A34" s="369" t="s">
        <v>151</v>
      </c>
      <c r="B34" s="364">
        <v>9946</v>
      </c>
      <c r="C34" s="364">
        <v>10044</v>
      </c>
      <c r="D34" s="365">
        <f t="shared" si="0"/>
        <v>100.98532073195254</v>
      </c>
      <c r="E34" s="366"/>
      <c r="F34" s="366"/>
      <c r="G34" s="365"/>
      <c r="H34" s="368"/>
      <c r="I34" s="368"/>
      <c r="J34" s="368"/>
    </row>
    <row r="35" spans="1:10" x14ac:dyDescent="0.2">
      <c r="A35" s="369" t="s">
        <v>152</v>
      </c>
      <c r="B35" s="364">
        <v>3845</v>
      </c>
      <c r="C35" s="364">
        <v>4014</v>
      </c>
      <c r="D35" s="365">
        <f t="shared" si="0"/>
        <v>104.39531859557867</v>
      </c>
      <c r="E35" s="366"/>
      <c r="F35" s="364"/>
      <c r="G35" s="365"/>
      <c r="H35" s="368"/>
      <c r="I35" s="368"/>
      <c r="J35" s="368"/>
    </row>
    <row r="36" spans="1:10" x14ac:dyDescent="0.2">
      <c r="A36" s="369" t="s">
        <v>153</v>
      </c>
      <c r="B36" s="364">
        <v>1000</v>
      </c>
      <c r="C36" s="364">
        <v>1180</v>
      </c>
      <c r="D36" s="365">
        <f t="shared" si="0"/>
        <v>118</v>
      </c>
      <c r="E36" s="366"/>
      <c r="F36" s="366"/>
      <c r="G36" s="365"/>
      <c r="H36" s="368"/>
      <c r="I36" s="368"/>
      <c r="J36" s="368"/>
    </row>
    <row r="37" spans="1:10" x14ac:dyDescent="0.2">
      <c r="A37" s="369" t="s">
        <v>154</v>
      </c>
      <c r="B37" s="364">
        <v>1000</v>
      </c>
      <c r="C37" s="364">
        <v>1209</v>
      </c>
      <c r="D37" s="365">
        <f t="shared" si="0"/>
        <v>120.9</v>
      </c>
      <c r="E37" s="366"/>
      <c r="F37" s="366"/>
      <c r="G37" s="365"/>
      <c r="H37" s="368"/>
      <c r="I37" s="368"/>
      <c r="J37" s="368"/>
    </row>
    <row r="38" spans="1:10" x14ac:dyDescent="0.2">
      <c r="A38" s="369" t="s">
        <v>155</v>
      </c>
      <c r="B38" s="364">
        <v>20</v>
      </c>
      <c r="C38" s="364">
        <v>33</v>
      </c>
      <c r="D38" s="365">
        <f t="shared" si="0"/>
        <v>165</v>
      </c>
      <c r="E38" s="366"/>
      <c r="F38" s="366"/>
      <c r="G38" s="365"/>
      <c r="H38" s="368"/>
      <c r="I38" s="368"/>
      <c r="J38" s="368"/>
    </row>
    <row r="39" spans="1:10" x14ac:dyDescent="0.2">
      <c r="A39" s="369" t="s">
        <v>156</v>
      </c>
      <c r="B39" s="364">
        <v>600</v>
      </c>
      <c r="C39" s="364">
        <v>755</v>
      </c>
      <c r="D39" s="365">
        <f t="shared" si="0"/>
        <v>125.83333333333333</v>
      </c>
      <c r="E39" s="366"/>
      <c r="F39" s="366"/>
      <c r="G39" s="365"/>
      <c r="H39" s="368"/>
      <c r="I39" s="368"/>
      <c r="J39" s="368"/>
    </row>
    <row r="40" spans="1:10" x14ac:dyDescent="0.2">
      <c r="A40" s="377" t="s">
        <v>157</v>
      </c>
      <c r="B40" s="370"/>
      <c r="C40" s="370"/>
      <c r="D40" s="371" t="s">
        <v>128</v>
      </c>
      <c r="E40" s="366">
        <v>410311</v>
      </c>
      <c r="F40" s="366">
        <v>0</v>
      </c>
      <c r="G40" s="371" t="s">
        <v>128</v>
      </c>
      <c r="H40" s="368">
        <v>2011251</v>
      </c>
      <c r="I40" s="368">
        <v>367278</v>
      </c>
      <c r="J40" s="368">
        <f>SUM(I40*100/H40)</f>
        <v>18.261171778161948</v>
      </c>
    </row>
    <row r="41" spans="1:10" x14ac:dyDescent="0.2">
      <c r="A41" s="369" t="s">
        <v>158</v>
      </c>
      <c r="B41" s="364">
        <v>10500</v>
      </c>
      <c r="C41" s="364">
        <v>262</v>
      </c>
      <c r="D41" s="365">
        <f t="shared" si="0"/>
        <v>2.4952380952380953</v>
      </c>
      <c r="E41" s="366"/>
      <c r="F41" s="366"/>
      <c r="G41" s="365"/>
      <c r="H41" s="368"/>
      <c r="I41" s="368"/>
      <c r="J41" s="368"/>
    </row>
    <row r="42" spans="1:10" x14ac:dyDescent="0.2">
      <c r="A42" s="369" t="s">
        <v>159</v>
      </c>
      <c r="B42" s="364"/>
      <c r="C42" s="364">
        <v>3</v>
      </c>
      <c r="D42" s="371" t="s">
        <v>128</v>
      </c>
      <c r="E42" s="366"/>
      <c r="F42" s="366"/>
      <c r="G42" s="365"/>
      <c r="H42" s="368"/>
      <c r="I42" s="368"/>
      <c r="J42" s="368"/>
    </row>
    <row r="43" spans="1:10" x14ac:dyDescent="0.2">
      <c r="A43" s="369" t="s">
        <v>160</v>
      </c>
      <c r="B43" s="364"/>
      <c r="C43" s="364">
        <v>23</v>
      </c>
      <c r="D43" s="371" t="s">
        <v>128</v>
      </c>
      <c r="E43" s="366"/>
      <c r="F43" s="366"/>
      <c r="G43" s="365"/>
      <c r="H43" s="368"/>
      <c r="I43" s="368"/>
      <c r="J43" s="368"/>
    </row>
    <row r="44" spans="1:10" x14ac:dyDescent="0.2">
      <c r="A44" s="369" t="s">
        <v>692</v>
      </c>
      <c r="B44" s="364"/>
      <c r="C44" s="364">
        <v>198</v>
      </c>
      <c r="D44" s="371" t="s">
        <v>128</v>
      </c>
      <c r="E44" s="366"/>
      <c r="F44" s="366"/>
      <c r="G44" s="365"/>
      <c r="H44" s="368"/>
      <c r="I44" s="368"/>
      <c r="J44" s="368"/>
    </row>
    <row r="45" spans="1:10" ht="13.5" thickBot="1" x14ac:dyDescent="0.25">
      <c r="A45" s="378" t="s">
        <v>161</v>
      </c>
      <c r="B45" s="379">
        <f>SUM(B8:B44)</f>
        <v>535038</v>
      </c>
      <c r="C45" s="379">
        <f>SUM(C8:C44)</f>
        <v>638560</v>
      </c>
      <c r="D45" s="380">
        <f t="shared" si="0"/>
        <v>119.34853225378384</v>
      </c>
      <c r="E45" s="379">
        <f>SUM(E8:E44)</f>
        <v>5717554</v>
      </c>
      <c r="F45" s="379">
        <f>SUM(F8:F44)</f>
        <v>4141995</v>
      </c>
      <c r="G45" s="381">
        <f>SUM(F45*100/E45)</f>
        <v>72.443478452499093</v>
      </c>
      <c r="H45" s="379">
        <f>SUM(H8:H44)</f>
        <v>2011251</v>
      </c>
      <c r="I45" s="379">
        <f>SUM(I8:I44)</f>
        <v>367278</v>
      </c>
      <c r="J45" s="382">
        <f>SUM(I45*100/H45)</f>
        <v>18.261171778161948</v>
      </c>
    </row>
    <row r="46" spans="1:10" ht="13.5" thickTop="1" x14ac:dyDescent="0.2"/>
  </sheetData>
  <mergeCells count="6">
    <mergeCell ref="H6:J6"/>
    <mergeCell ref="A3:G3"/>
    <mergeCell ref="A4:G4"/>
    <mergeCell ref="A6:A7"/>
    <mergeCell ref="B6:D6"/>
    <mergeCell ref="E6:G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9"/>
  <sheetViews>
    <sheetView workbookViewId="0">
      <selection sqref="A1:B1"/>
    </sheetView>
  </sheetViews>
  <sheetFormatPr defaultRowHeight="15" x14ac:dyDescent="0.25"/>
  <cols>
    <col min="1" max="1" width="51.42578125" customWidth="1"/>
    <col min="2" max="11" width="12.28515625" customWidth="1"/>
    <col min="257" max="257" width="51.42578125" customWidth="1"/>
    <col min="258" max="267" width="12.28515625" customWidth="1"/>
    <col min="513" max="513" width="51.42578125" customWidth="1"/>
    <col min="514" max="523" width="12.28515625" customWidth="1"/>
    <col min="769" max="769" width="51.42578125" customWidth="1"/>
    <col min="770" max="779" width="12.28515625" customWidth="1"/>
    <col min="1025" max="1025" width="51.42578125" customWidth="1"/>
    <col min="1026" max="1035" width="12.28515625" customWidth="1"/>
    <col min="1281" max="1281" width="51.42578125" customWidth="1"/>
    <col min="1282" max="1291" width="12.28515625" customWidth="1"/>
    <col min="1537" max="1537" width="51.42578125" customWidth="1"/>
    <col min="1538" max="1547" width="12.28515625" customWidth="1"/>
    <col min="1793" max="1793" width="51.42578125" customWidth="1"/>
    <col min="1794" max="1803" width="12.28515625" customWidth="1"/>
    <col min="2049" max="2049" width="51.42578125" customWidth="1"/>
    <col min="2050" max="2059" width="12.28515625" customWidth="1"/>
    <col min="2305" max="2305" width="51.42578125" customWidth="1"/>
    <col min="2306" max="2315" width="12.28515625" customWidth="1"/>
    <col min="2561" max="2561" width="51.42578125" customWidth="1"/>
    <col min="2562" max="2571" width="12.28515625" customWidth="1"/>
    <col min="2817" max="2817" width="51.42578125" customWidth="1"/>
    <col min="2818" max="2827" width="12.28515625" customWidth="1"/>
    <col min="3073" max="3073" width="51.42578125" customWidth="1"/>
    <col min="3074" max="3083" width="12.28515625" customWidth="1"/>
    <col min="3329" max="3329" width="51.42578125" customWidth="1"/>
    <col min="3330" max="3339" width="12.28515625" customWidth="1"/>
    <col min="3585" max="3585" width="51.42578125" customWidth="1"/>
    <col min="3586" max="3595" width="12.28515625" customWidth="1"/>
    <col min="3841" max="3841" width="51.42578125" customWidth="1"/>
    <col min="3842" max="3851" width="12.28515625" customWidth="1"/>
    <col min="4097" max="4097" width="51.42578125" customWidth="1"/>
    <col min="4098" max="4107" width="12.28515625" customWidth="1"/>
    <col min="4353" max="4353" width="51.42578125" customWidth="1"/>
    <col min="4354" max="4363" width="12.28515625" customWidth="1"/>
    <col min="4609" max="4609" width="51.42578125" customWidth="1"/>
    <col min="4610" max="4619" width="12.28515625" customWidth="1"/>
    <col min="4865" max="4865" width="51.42578125" customWidth="1"/>
    <col min="4866" max="4875" width="12.28515625" customWidth="1"/>
    <col min="5121" max="5121" width="51.42578125" customWidth="1"/>
    <col min="5122" max="5131" width="12.28515625" customWidth="1"/>
    <col min="5377" max="5377" width="51.42578125" customWidth="1"/>
    <col min="5378" max="5387" width="12.28515625" customWidth="1"/>
    <col min="5633" max="5633" width="51.42578125" customWidth="1"/>
    <col min="5634" max="5643" width="12.28515625" customWidth="1"/>
    <col min="5889" max="5889" width="51.42578125" customWidth="1"/>
    <col min="5890" max="5899" width="12.28515625" customWidth="1"/>
    <col min="6145" max="6145" width="51.42578125" customWidth="1"/>
    <col min="6146" max="6155" width="12.28515625" customWidth="1"/>
    <col min="6401" max="6401" width="51.42578125" customWidth="1"/>
    <col min="6402" max="6411" width="12.28515625" customWidth="1"/>
    <col min="6657" max="6657" width="51.42578125" customWidth="1"/>
    <col min="6658" max="6667" width="12.28515625" customWidth="1"/>
    <col min="6913" max="6913" width="51.42578125" customWidth="1"/>
    <col min="6914" max="6923" width="12.28515625" customWidth="1"/>
    <col min="7169" max="7169" width="51.42578125" customWidth="1"/>
    <col min="7170" max="7179" width="12.28515625" customWidth="1"/>
    <col min="7425" max="7425" width="51.42578125" customWidth="1"/>
    <col min="7426" max="7435" width="12.28515625" customWidth="1"/>
    <col min="7681" max="7681" width="51.42578125" customWidth="1"/>
    <col min="7682" max="7691" width="12.28515625" customWidth="1"/>
    <col min="7937" max="7937" width="51.42578125" customWidth="1"/>
    <col min="7938" max="7947" width="12.28515625" customWidth="1"/>
    <col min="8193" max="8193" width="51.42578125" customWidth="1"/>
    <col min="8194" max="8203" width="12.28515625" customWidth="1"/>
    <col min="8449" max="8449" width="51.42578125" customWidth="1"/>
    <col min="8450" max="8459" width="12.28515625" customWidth="1"/>
    <col min="8705" max="8705" width="51.42578125" customWidth="1"/>
    <col min="8706" max="8715" width="12.28515625" customWidth="1"/>
    <col min="8961" max="8961" width="51.42578125" customWidth="1"/>
    <col min="8962" max="8971" width="12.28515625" customWidth="1"/>
    <col min="9217" max="9217" width="51.42578125" customWidth="1"/>
    <col min="9218" max="9227" width="12.28515625" customWidth="1"/>
    <col min="9473" max="9473" width="51.42578125" customWidth="1"/>
    <col min="9474" max="9483" width="12.28515625" customWidth="1"/>
    <col min="9729" max="9729" width="51.42578125" customWidth="1"/>
    <col min="9730" max="9739" width="12.28515625" customWidth="1"/>
    <col min="9985" max="9985" width="51.42578125" customWidth="1"/>
    <col min="9986" max="9995" width="12.28515625" customWidth="1"/>
    <col min="10241" max="10241" width="51.42578125" customWidth="1"/>
    <col min="10242" max="10251" width="12.28515625" customWidth="1"/>
    <col min="10497" max="10497" width="51.42578125" customWidth="1"/>
    <col min="10498" max="10507" width="12.28515625" customWidth="1"/>
    <col min="10753" max="10753" width="51.42578125" customWidth="1"/>
    <col min="10754" max="10763" width="12.28515625" customWidth="1"/>
    <col min="11009" max="11009" width="51.42578125" customWidth="1"/>
    <col min="11010" max="11019" width="12.28515625" customWidth="1"/>
    <col min="11265" max="11265" width="51.42578125" customWidth="1"/>
    <col min="11266" max="11275" width="12.28515625" customWidth="1"/>
    <col min="11521" max="11521" width="51.42578125" customWidth="1"/>
    <col min="11522" max="11531" width="12.28515625" customWidth="1"/>
    <col min="11777" max="11777" width="51.42578125" customWidth="1"/>
    <col min="11778" max="11787" width="12.28515625" customWidth="1"/>
    <col min="12033" max="12033" width="51.42578125" customWidth="1"/>
    <col min="12034" max="12043" width="12.28515625" customWidth="1"/>
    <col min="12289" max="12289" width="51.42578125" customWidth="1"/>
    <col min="12290" max="12299" width="12.28515625" customWidth="1"/>
    <col min="12545" max="12545" width="51.42578125" customWidth="1"/>
    <col min="12546" max="12555" width="12.28515625" customWidth="1"/>
    <col min="12801" max="12801" width="51.42578125" customWidth="1"/>
    <col min="12802" max="12811" width="12.28515625" customWidth="1"/>
    <col min="13057" max="13057" width="51.42578125" customWidth="1"/>
    <col min="13058" max="13067" width="12.28515625" customWidth="1"/>
    <col min="13313" max="13313" width="51.42578125" customWidth="1"/>
    <col min="13314" max="13323" width="12.28515625" customWidth="1"/>
    <col min="13569" max="13569" width="51.42578125" customWidth="1"/>
    <col min="13570" max="13579" width="12.28515625" customWidth="1"/>
    <col min="13825" max="13825" width="51.42578125" customWidth="1"/>
    <col min="13826" max="13835" width="12.28515625" customWidth="1"/>
    <col min="14081" max="14081" width="51.42578125" customWidth="1"/>
    <col min="14082" max="14091" width="12.28515625" customWidth="1"/>
    <col min="14337" max="14337" width="51.42578125" customWidth="1"/>
    <col min="14338" max="14347" width="12.28515625" customWidth="1"/>
    <col min="14593" max="14593" width="51.42578125" customWidth="1"/>
    <col min="14594" max="14603" width="12.28515625" customWidth="1"/>
    <col min="14849" max="14849" width="51.42578125" customWidth="1"/>
    <col min="14850" max="14859" width="12.28515625" customWidth="1"/>
    <col min="15105" max="15105" width="51.42578125" customWidth="1"/>
    <col min="15106" max="15115" width="12.28515625" customWidth="1"/>
    <col min="15361" max="15361" width="51.42578125" customWidth="1"/>
    <col min="15362" max="15371" width="12.28515625" customWidth="1"/>
    <col min="15617" max="15617" width="51.42578125" customWidth="1"/>
    <col min="15618" max="15627" width="12.28515625" customWidth="1"/>
    <col min="15873" max="15873" width="51.42578125" customWidth="1"/>
    <col min="15874" max="15883" width="12.28515625" customWidth="1"/>
    <col min="16129" max="16129" width="51.42578125" customWidth="1"/>
    <col min="16130" max="16139" width="12.28515625" customWidth="1"/>
  </cols>
  <sheetData>
    <row r="1" spans="1:18" x14ac:dyDescent="0.25">
      <c r="A1" s="606" t="s">
        <v>863</v>
      </c>
      <c r="B1" s="606"/>
    </row>
    <row r="2" spans="1:18" x14ac:dyDescent="0.25">
      <c r="A2" s="43" t="s">
        <v>165</v>
      </c>
      <c r="B2" s="43"/>
    </row>
    <row r="3" spans="1:18" x14ac:dyDescent="0.25">
      <c r="A3" s="43" t="s">
        <v>166</v>
      </c>
      <c r="B3" s="38"/>
    </row>
    <row r="4" spans="1:18" x14ac:dyDescent="0.25">
      <c r="A4" s="43" t="s">
        <v>167</v>
      </c>
      <c r="B4" s="38"/>
    </row>
    <row r="5" spans="1:18" x14ac:dyDescent="0.25">
      <c r="A5" s="43" t="s">
        <v>168</v>
      </c>
      <c r="B5" s="39"/>
    </row>
    <row r="7" spans="1:18" x14ac:dyDescent="0.25">
      <c r="A7" s="607" t="s">
        <v>822</v>
      </c>
      <c r="B7" s="608"/>
      <c r="C7" s="608"/>
      <c r="D7" s="608"/>
      <c r="E7" s="608"/>
      <c r="F7" s="608"/>
      <c r="G7" s="608"/>
      <c r="H7" s="608"/>
      <c r="I7" s="608"/>
      <c r="J7" s="608"/>
      <c r="K7" s="608"/>
    </row>
    <row r="8" spans="1:18" x14ac:dyDescent="0.25">
      <c r="A8" s="609" t="s">
        <v>2</v>
      </c>
      <c r="B8" s="610"/>
      <c r="C8" s="610"/>
      <c r="D8" s="610"/>
      <c r="E8" s="610"/>
      <c r="F8" s="610"/>
      <c r="G8" s="610"/>
      <c r="H8" s="610"/>
      <c r="I8" s="610"/>
      <c r="J8" s="610"/>
      <c r="K8" s="610"/>
    </row>
    <row r="9" spans="1:18" ht="29.25" customHeight="1" x14ac:dyDescent="0.25">
      <c r="A9" s="604" t="s">
        <v>118</v>
      </c>
      <c r="B9" s="604"/>
      <c r="C9" s="605" t="s">
        <v>823</v>
      </c>
      <c r="D9" s="604" t="s">
        <v>162</v>
      </c>
      <c r="E9" s="604"/>
      <c r="F9" s="604"/>
      <c r="G9" s="604" t="s">
        <v>163</v>
      </c>
      <c r="H9" s="604"/>
      <c r="I9" s="604"/>
      <c r="J9" s="604" t="s">
        <v>164</v>
      </c>
      <c r="K9" s="604"/>
      <c r="L9" s="604"/>
    </row>
    <row r="10" spans="1:18" ht="14.1" customHeight="1" x14ac:dyDescent="0.25">
      <c r="A10" s="604"/>
      <c r="B10" s="604"/>
      <c r="C10" s="605"/>
      <c r="D10" s="325" t="s">
        <v>122</v>
      </c>
      <c r="E10" s="325" t="s">
        <v>123</v>
      </c>
      <c r="F10" s="325" t="s">
        <v>124</v>
      </c>
      <c r="G10" s="325" t="s">
        <v>122</v>
      </c>
      <c r="H10" s="325" t="s">
        <v>123</v>
      </c>
      <c r="I10" s="325" t="s">
        <v>124</v>
      </c>
      <c r="J10" s="325" t="s">
        <v>122</v>
      </c>
      <c r="K10" s="325" t="s">
        <v>123</v>
      </c>
      <c r="L10" s="325" t="s">
        <v>124</v>
      </c>
    </row>
    <row r="11" spans="1:18" x14ac:dyDescent="0.25">
      <c r="A11" s="586" t="s">
        <v>125</v>
      </c>
      <c r="B11" s="586"/>
      <c r="C11" s="383" t="s">
        <v>824</v>
      </c>
      <c r="D11" s="355">
        <v>0</v>
      </c>
      <c r="E11" s="355">
        <v>0</v>
      </c>
      <c r="F11" s="356">
        <v>0</v>
      </c>
      <c r="G11" s="355">
        <v>361</v>
      </c>
      <c r="H11" s="355">
        <v>613</v>
      </c>
      <c r="I11" s="356">
        <v>169.8</v>
      </c>
      <c r="J11" s="355">
        <v>997</v>
      </c>
      <c r="K11" s="355">
        <v>1431</v>
      </c>
      <c r="L11" s="356">
        <v>143.5</v>
      </c>
    </row>
    <row r="12" spans="1:18" x14ac:dyDescent="0.25">
      <c r="A12" s="586" t="s">
        <v>126</v>
      </c>
      <c r="B12" s="586"/>
      <c r="C12" s="383" t="s">
        <v>825</v>
      </c>
      <c r="D12" s="355">
        <v>0</v>
      </c>
      <c r="E12" s="355">
        <v>0</v>
      </c>
      <c r="F12" s="356">
        <v>0</v>
      </c>
      <c r="G12" s="355">
        <v>0</v>
      </c>
      <c r="H12" s="355">
        <v>0</v>
      </c>
      <c r="I12" s="356">
        <v>0</v>
      </c>
      <c r="J12" s="355">
        <v>0</v>
      </c>
      <c r="K12" s="355">
        <v>10</v>
      </c>
      <c r="L12" s="356">
        <v>0</v>
      </c>
    </row>
    <row r="13" spans="1:18" x14ac:dyDescent="0.25">
      <c r="A13" s="586" t="s">
        <v>127</v>
      </c>
      <c r="B13" s="586"/>
      <c r="C13" s="383" t="s">
        <v>826</v>
      </c>
      <c r="D13" s="355">
        <v>0</v>
      </c>
      <c r="E13" s="355">
        <v>0</v>
      </c>
      <c r="F13" s="356">
        <v>0</v>
      </c>
      <c r="G13" s="355">
        <v>110</v>
      </c>
      <c r="H13" s="355">
        <v>156</v>
      </c>
      <c r="I13" s="356">
        <v>141.80000000000001</v>
      </c>
      <c r="J13" s="355">
        <v>457</v>
      </c>
      <c r="K13" s="355">
        <v>541</v>
      </c>
      <c r="L13" s="356">
        <v>118.4</v>
      </c>
    </row>
    <row r="14" spans="1:18" ht="15.75" x14ac:dyDescent="0.25">
      <c r="A14" s="586" t="s">
        <v>827</v>
      </c>
      <c r="B14" s="586"/>
      <c r="C14" s="383" t="s">
        <v>828</v>
      </c>
      <c r="D14" s="355">
        <v>0</v>
      </c>
      <c r="E14" s="355">
        <v>0</v>
      </c>
      <c r="F14" s="356">
        <v>0</v>
      </c>
      <c r="G14" s="355">
        <v>0</v>
      </c>
      <c r="H14" s="355">
        <v>0</v>
      </c>
      <c r="I14" s="356">
        <v>0</v>
      </c>
      <c r="J14" s="355">
        <v>0</v>
      </c>
      <c r="K14" s="355">
        <v>25</v>
      </c>
      <c r="L14" s="356">
        <v>0</v>
      </c>
      <c r="M14" s="28"/>
      <c r="N14" s="29"/>
      <c r="O14" s="29"/>
      <c r="P14" s="29"/>
      <c r="Q14" s="29"/>
      <c r="R14" s="29"/>
    </row>
    <row r="15" spans="1:18" x14ac:dyDescent="0.25">
      <c r="A15" s="586" t="s">
        <v>130</v>
      </c>
      <c r="B15" s="586"/>
      <c r="C15" s="383" t="s">
        <v>829</v>
      </c>
      <c r="D15" s="355">
        <v>0</v>
      </c>
      <c r="E15" s="355">
        <v>0</v>
      </c>
      <c r="F15" s="356">
        <v>0</v>
      </c>
      <c r="G15" s="355">
        <v>10</v>
      </c>
      <c r="H15" s="355">
        <v>6</v>
      </c>
      <c r="I15" s="356">
        <v>60</v>
      </c>
      <c r="J15" s="355">
        <v>0</v>
      </c>
      <c r="K15" s="355">
        <v>5</v>
      </c>
      <c r="L15" s="356">
        <v>0</v>
      </c>
      <c r="M15" s="29"/>
      <c r="N15" s="29"/>
      <c r="O15" s="29"/>
      <c r="P15" s="29"/>
      <c r="Q15" s="29"/>
      <c r="R15" s="29"/>
    </row>
    <row r="16" spans="1:18" x14ac:dyDescent="0.25">
      <c r="A16" s="586" t="s">
        <v>131</v>
      </c>
      <c r="B16" s="586"/>
      <c r="C16" s="383" t="s">
        <v>830</v>
      </c>
      <c r="D16" s="355">
        <v>0</v>
      </c>
      <c r="E16" s="355">
        <v>0</v>
      </c>
      <c r="F16" s="356">
        <v>0</v>
      </c>
      <c r="G16" s="355">
        <v>0</v>
      </c>
      <c r="H16" s="355">
        <v>0</v>
      </c>
      <c r="I16" s="356">
        <v>0</v>
      </c>
      <c r="J16" s="355">
        <v>1</v>
      </c>
      <c r="K16" s="355">
        <v>1</v>
      </c>
      <c r="L16" s="356">
        <v>100</v>
      </c>
    </row>
    <row r="17" spans="1:12" x14ac:dyDescent="0.25">
      <c r="A17" s="586" t="s">
        <v>132</v>
      </c>
      <c r="B17" s="586"/>
      <c r="C17" s="383" t="s">
        <v>831</v>
      </c>
      <c r="D17" s="355">
        <v>0</v>
      </c>
      <c r="E17" s="355">
        <v>0</v>
      </c>
      <c r="F17" s="356">
        <v>0</v>
      </c>
      <c r="G17" s="355">
        <v>9</v>
      </c>
      <c r="H17" s="355">
        <v>10</v>
      </c>
      <c r="I17" s="356">
        <v>111.1</v>
      </c>
      <c r="J17" s="355">
        <v>274</v>
      </c>
      <c r="K17" s="355">
        <v>422</v>
      </c>
      <c r="L17" s="356">
        <v>154</v>
      </c>
    </row>
    <row r="18" spans="1:12" x14ac:dyDescent="0.25">
      <c r="A18" s="586" t="s">
        <v>133</v>
      </c>
      <c r="B18" s="586"/>
      <c r="C18" s="383" t="s">
        <v>832</v>
      </c>
      <c r="D18" s="355">
        <v>0</v>
      </c>
      <c r="E18" s="355">
        <v>0</v>
      </c>
      <c r="F18" s="356">
        <v>0</v>
      </c>
      <c r="G18" s="355">
        <v>4</v>
      </c>
      <c r="H18" s="355">
        <v>5</v>
      </c>
      <c r="I18" s="356">
        <v>125</v>
      </c>
      <c r="J18" s="355">
        <v>0</v>
      </c>
      <c r="K18" s="355">
        <v>1</v>
      </c>
      <c r="L18" s="356">
        <v>0</v>
      </c>
    </row>
    <row r="19" spans="1:12" x14ac:dyDescent="0.25">
      <c r="A19" s="586" t="s">
        <v>134</v>
      </c>
      <c r="B19" s="586"/>
      <c r="C19" s="383" t="s">
        <v>833</v>
      </c>
      <c r="D19" s="355">
        <v>0</v>
      </c>
      <c r="E19" s="355">
        <v>0</v>
      </c>
      <c r="F19" s="356">
        <v>0</v>
      </c>
      <c r="G19" s="355">
        <v>0</v>
      </c>
      <c r="H19" s="355">
        <v>0</v>
      </c>
      <c r="I19" s="356">
        <v>0</v>
      </c>
      <c r="J19" s="355">
        <v>0</v>
      </c>
      <c r="K19" s="355">
        <v>0</v>
      </c>
      <c r="L19" s="356">
        <v>0</v>
      </c>
    </row>
    <row r="20" spans="1:12" x14ac:dyDescent="0.25">
      <c r="A20" s="586" t="s">
        <v>834</v>
      </c>
      <c r="B20" s="586"/>
      <c r="C20" s="383" t="s">
        <v>835</v>
      </c>
      <c r="D20" s="355">
        <v>0</v>
      </c>
      <c r="E20" s="355">
        <v>0</v>
      </c>
      <c r="F20" s="356">
        <v>0</v>
      </c>
      <c r="G20" s="355">
        <v>500</v>
      </c>
      <c r="H20" s="355">
        <v>949</v>
      </c>
      <c r="I20" s="356">
        <v>189.8</v>
      </c>
      <c r="J20" s="355">
        <v>100</v>
      </c>
      <c r="K20" s="355">
        <v>95</v>
      </c>
      <c r="L20" s="356">
        <v>95</v>
      </c>
    </row>
    <row r="21" spans="1:12" x14ac:dyDescent="0.25">
      <c r="A21" s="586" t="s">
        <v>136</v>
      </c>
      <c r="B21" s="586"/>
      <c r="C21" s="383" t="s">
        <v>836</v>
      </c>
      <c r="D21" s="355">
        <v>0</v>
      </c>
      <c r="E21" s="355">
        <v>0</v>
      </c>
      <c r="F21" s="356">
        <v>0</v>
      </c>
      <c r="G21" s="355">
        <v>276</v>
      </c>
      <c r="H21" s="355">
        <v>483</v>
      </c>
      <c r="I21" s="356">
        <v>175</v>
      </c>
      <c r="J21" s="355">
        <v>2702</v>
      </c>
      <c r="K21" s="355">
        <v>4874</v>
      </c>
      <c r="L21" s="356">
        <v>180.4</v>
      </c>
    </row>
    <row r="22" spans="1:12" x14ac:dyDescent="0.25">
      <c r="A22" s="586" t="s">
        <v>137</v>
      </c>
      <c r="B22" s="586"/>
      <c r="C22" s="383" t="s">
        <v>837</v>
      </c>
      <c r="D22" s="355">
        <v>0</v>
      </c>
      <c r="E22" s="355">
        <v>0</v>
      </c>
      <c r="F22" s="356">
        <v>0</v>
      </c>
      <c r="G22" s="355">
        <v>1010</v>
      </c>
      <c r="H22" s="355">
        <v>1058</v>
      </c>
      <c r="I22" s="356">
        <v>104.8</v>
      </c>
      <c r="J22" s="355">
        <v>48803</v>
      </c>
      <c r="K22" s="355">
        <v>62569</v>
      </c>
      <c r="L22" s="356">
        <v>128.19999999999999</v>
      </c>
    </row>
    <row r="23" spans="1:12" x14ac:dyDescent="0.25">
      <c r="A23" s="586" t="s">
        <v>138</v>
      </c>
      <c r="B23" s="586"/>
      <c r="C23" s="383" t="s">
        <v>838</v>
      </c>
      <c r="D23" s="355">
        <v>0</v>
      </c>
      <c r="E23" s="355">
        <v>0</v>
      </c>
      <c r="F23" s="356">
        <v>0</v>
      </c>
      <c r="G23" s="355">
        <v>841</v>
      </c>
      <c r="H23" s="355">
        <v>1433</v>
      </c>
      <c r="I23" s="356">
        <v>170.4</v>
      </c>
      <c r="J23" s="355">
        <v>16293</v>
      </c>
      <c r="K23" s="355">
        <v>22493</v>
      </c>
      <c r="L23" s="356">
        <v>138.1</v>
      </c>
    </row>
    <row r="24" spans="1:12" x14ac:dyDescent="0.25">
      <c r="A24" s="586" t="s">
        <v>139</v>
      </c>
      <c r="B24" s="586"/>
      <c r="C24" s="383" t="s">
        <v>839</v>
      </c>
      <c r="D24" s="355">
        <v>0</v>
      </c>
      <c r="E24" s="355">
        <v>0</v>
      </c>
      <c r="F24" s="356">
        <v>0</v>
      </c>
      <c r="G24" s="355">
        <v>65886</v>
      </c>
      <c r="H24" s="355">
        <v>133387</v>
      </c>
      <c r="I24" s="356">
        <v>202.5</v>
      </c>
      <c r="J24" s="355">
        <v>421</v>
      </c>
      <c r="K24" s="355">
        <v>1053</v>
      </c>
      <c r="L24" s="356">
        <v>250.1</v>
      </c>
    </row>
    <row r="25" spans="1:12" x14ac:dyDescent="0.25">
      <c r="A25" s="586" t="s">
        <v>140</v>
      </c>
      <c r="B25" s="586"/>
      <c r="C25" s="383" t="s">
        <v>840</v>
      </c>
      <c r="D25" s="355">
        <v>0</v>
      </c>
      <c r="E25" s="355">
        <v>0</v>
      </c>
      <c r="F25" s="356">
        <v>0</v>
      </c>
      <c r="G25" s="355">
        <v>150034</v>
      </c>
      <c r="H25" s="355">
        <v>150008</v>
      </c>
      <c r="I25" s="356">
        <v>100</v>
      </c>
      <c r="J25" s="355">
        <v>39</v>
      </c>
      <c r="K25" s="355">
        <v>115</v>
      </c>
      <c r="L25" s="356">
        <v>294.89999999999998</v>
      </c>
    </row>
    <row r="26" spans="1:12" x14ac:dyDescent="0.25">
      <c r="A26" s="586" t="s">
        <v>141</v>
      </c>
      <c r="B26" s="586"/>
      <c r="C26" s="383" t="s">
        <v>841</v>
      </c>
      <c r="D26" s="355">
        <v>0</v>
      </c>
      <c r="E26" s="355">
        <v>0</v>
      </c>
      <c r="F26" s="356">
        <v>0</v>
      </c>
      <c r="G26" s="355">
        <v>342</v>
      </c>
      <c r="H26" s="355">
        <v>264</v>
      </c>
      <c r="I26" s="356">
        <v>77.2</v>
      </c>
      <c r="J26" s="355">
        <v>384</v>
      </c>
      <c r="K26" s="355">
        <v>678</v>
      </c>
      <c r="L26" s="356">
        <v>176.6</v>
      </c>
    </row>
    <row r="27" spans="1:12" x14ac:dyDescent="0.25">
      <c r="A27" s="586" t="s">
        <v>142</v>
      </c>
      <c r="B27" s="586"/>
      <c r="C27" s="383" t="s">
        <v>842</v>
      </c>
      <c r="D27" s="355">
        <v>0</v>
      </c>
      <c r="E27" s="355">
        <v>0</v>
      </c>
      <c r="F27" s="356">
        <v>0</v>
      </c>
      <c r="G27" s="355">
        <v>677</v>
      </c>
      <c r="H27" s="355">
        <v>708</v>
      </c>
      <c r="I27" s="356">
        <v>104.6</v>
      </c>
      <c r="J27" s="355">
        <v>2279</v>
      </c>
      <c r="K27" s="355">
        <v>2447</v>
      </c>
      <c r="L27" s="356">
        <v>107.4</v>
      </c>
    </row>
    <row r="28" spans="1:12" x14ac:dyDescent="0.25">
      <c r="A28" s="586" t="s">
        <v>143</v>
      </c>
      <c r="B28" s="586"/>
      <c r="C28" s="383" t="s">
        <v>843</v>
      </c>
      <c r="D28" s="355">
        <v>0</v>
      </c>
      <c r="E28" s="355">
        <v>0</v>
      </c>
      <c r="F28" s="356">
        <v>0</v>
      </c>
      <c r="G28" s="355">
        <v>57</v>
      </c>
      <c r="H28" s="355">
        <v>159</v>
      </c>
      <c r="I28" s="356">
        <v>278.89999999999998</v>
      </c>
      <c r="J28" s="355">
        <v>5398</v>
      </c>
      <c r="K28" s="355">
        <v>6131</v>
      </c>
      <c r="L28" s="356">
        <v>113.6</v>
      </c>
    </row>
    <row r="29" spans="1:12" x14ac:dyDescent="0.25">
      <c r="A29" s="586" t="s">
        <v>144</v>
      </c>
      <c r="B29" s="586"/>
      <c r="C29" s="383" t="s">
        <v>844</v>
      </c>
      <c r="D29" s="355">
        <v>0</v>
      </c>
      <c r="E29" s="355">
        <v>0</v>
      </c>
      <c r="F29" s="356">
        <v>0</v>
      </c>
      <c r="G29" s="355">
        <v>444</v>
      </c>
      <c r="H29" s="355">
        <v>486</v>
      </c>
      <c r="I29" s="356">
        <v>109.5</v>
      </c>
      <c r="J29" s="355">
        <v>390</v>
      </c>
      <c r="K29" s="355">
        <v>527</v>
      </c>
      <c r="L29" s="356">
        <v>135.1</v>
      </c>
    </row>
    <row r="30" spans="1:12" x14ac:dyDescent="0.25">
      <c r="A30" s="586" t="s">
        <v>145</v>
      </c>
      <c r="B30" s="586"/>
      <c r="C30" s="383" t="s">
        <v>845</v>
      </c>
      <c r="D30" s="355">
        <v>0</v>
      </c>
      <c r="E30" s="355">
        <v>0</v>
      </c>
      <c r="F30" s="356">
        <v>0</v>
      </c>
      <c r="G30" s="355">
        <v>4574</v>
      </c>
      <c r="H30" s="355">
        <v>2121</v>
      </c>
      <c r="I30" s="356">
        <v>46.4</v>
      </c>
      <c r="J30" s="355">
        <v>2821</v>
      </c>
      <c r="K30" s="355">
        <v>2995</v>
      </c>
      <c r="L30" s="356">
        <v>106.2</v>
      </c>
    </row>
    <row r="31" spans="1:12" x14ac:dyDescent="0.25">
      <c r="A31" s="586" t="s">
        <v>146</v>
      </c>
      <c r="B31" s="586"/>
      <c r="C31" s="383" t="s">
        <v>846</v>
      </c>
      <c r="D31" s="355">
        <v>0</v>
      </c>
      <c r="E31" s="355">
        <v>0</v>
      </c>
      <c r="F31" s="356">
        <v>0</v>
      </c>
      <c r="G31" s="355">
        <v>273</v>
      </c>
      <c r="H31" s="355">
        <v>168</v>
      </c>
      <c r="I31" s="356">
        <v>61.5</v>
      </c>
      <c r="J31" s="355">
        <v>7878</v>
      </c>
      <c r="K31" s="355">
        <v>7859</v>
      </c>
      <c r="L31" s="356">
        <v>99.8</v>
      </c>
    </row>
    <row r="32" spans="1:12" x14ac:dyDescent="0.25">
      <c r="A32" s="586" t="s">
        <v>639</v>
      </c>
      <c r="B32" s="586"/>
      <c r="C32" s="383" t="s">
        <v>847</v>
      </c>
      <c r="D32" s="355">
        <v>0</v>
      </c>
      <c r="E32" s="355">
        <v>0</v>
      </c>
      <c r="F32" s="356">
        <v>0</v>
      </c>
      <c r="G32" s="355">
        <v>209</v>
      </c>
      <c r="H32" s="355">
        <v>1267</v>
      </c>
      <c r="I32" s="356">
        <v>606.20000000000005</v>
      </c>
      <c r="J32" s="355">
        <v>25069</v>
      </c>
      <c r="K32" s="355">
        <v>21647</v>
      </c>
      <c r="L32" s="356">
        <v>86.3</v>
      </c>
    </row>
    <row r="33" spans="1:12" x14ac:dyDescent="0.25">
      <c r="A33" s="586" t="s">
        <v>147</v>
      </c>
      <c r="B33" s="586"/>
      <c r="C33" s="383" t="s">
        <v>848</v>
      </c>
      <c r="D33" s="355">
        <v>0</v>
      </c>
      <c r="E33" s="355">
        <v>0</v>
      </c>
      <c r="F33" s="356">
        <v>0</v>
      </c>
      <c r="G33" s="355">
        <v>1</v>
      </c>
      <c r="H33" s="355">
        <v>2</v>
      </c>
      <c r="I33" s="356">
        <v>200</v>
      </c>
      <c r="J33" s="355">
        <v>212</v>
      </c>
      <c r="K33" s="355">
        <v>291</v>
      </c>
      <c r="L33" s="356">
        <v>137.30000000000001</v>
      </c>
    </row>
    <row r="34" spans="1:12" x14ac:dyDescent="0.25">
      <c r="A34" s="586" t="s">
        <v>148</v>
      </c>
      <c r="B34" s="586"/>
      <c r="C34" s="383" t="s">
        <v>849</v>
      </c>
      <c r="D34" s="355">
        <v>0</v>
      </c>
      <c r="E34" s="355">
        <v>0</v>
      </c>
      <c r="F34" s="356">
        <v>0</v>
      </c>
      <c r="G34" s="355">
        <v>65</v>
      </c>
      <c r="H34" s="355">
        <v>65</v>
      </c>
      <c r="I34" s="356">
        <v>100</v>
      </c>
      <c r="J34" s="355">
        <v>10</v>
      </c>
      <c r="K34" s="355">
        <v>13</v>
      </c>
      <c r="L34" s="356">
        <v>130</v>
      </c>
    </row>
    <row r="35" spans="1:12" x14ac:dyDescent="0.25">
      <c r="A35" s="586" t="s">
        <v>149</v>
      </c>
      <c r="B35" s="586"/>
      <c r="C35" s="383" t="s">
        <v>850</v>
      </c>
      <c r="D35" s="355">
        <v>0</v>
      </c>
      <c r="E35" s="355">
        <v>0</v>
      </c>
      <c r="F35" s="356">
        <v>0</v>
      </c>
      <c r="G35" s="355">
        <v>0</v>
      </c>
      <c r="H35" s="355">
        <v>0</v>
      </c>
      <c r="I35" s="356">
        <v>0</v>
      </c>
      <c r="J35" s="355">
        <v>1000</v>
      </c>
      <c r="K35" s="355">
        <v>1982</v>
      </c>
      <c r="L35" s="356">
        <v>198.2</v>
      </c>
    </row>
    <row r="36" spans="1:12" x14ac:dyDescent="0.25">
      <c r="A36" s="586" t="s">
        <v>150</v>
      </c>
      <c r="B36" s="586"/>
      <c r="C36" s="383" t="s">
        <v>851</v>
      </c>
      <c r="D36" s="355">
        <v>0</v>
      </c>
      <c r="E36" s="355">
        <v>0</v>
      </c>
      <c r="F36" s="356">
        <v>0</v>
      </c>
      <c r="G36" s="355">
        <v>0</v>
      </c>
      <c r="H36" s="355">
        <v>0</v>
      </c>
      <c r="I36" s="356">
        <v>0</v>
      </c>
      <c r="J36" s="355">
        <v>300</v>
      </c>
      <c r="K36" s="355">
        <v>535</v>
      </c>
      <c r="L36" s="356">
        <v>178.3</v>
      </c>
    </row>
    <row r="37" spans="1:12" x14ac:dyDescent="0.25">
      <c r="A37" s="586" t="s">
        <v>151</v>
      </c>
      <c r="B37" s="586"/>
      <c r="C37" s="383" t="s">
        <v>852</v>
      </c>
      <c r="D37" s="355">
        <v>0</v>
      </c>
      <c r="E37" s="355">
        <v>0</v>
      </c>
      <c r="F37" s="356">
        <v>0</v>
      </c>
      <c r="G37" s="355">
        <v>0</v>
      </c>
      <c r="H37" s="355">
        <v>0</v>
      </c>
      <c r="I37" s="356">
        <v>0</v>
      </c>
      <c r="J37" s="355">
        <v>9946</v>
      </c>
      <c r="K37" s="355">
        <v>10015</v>
      </c>
      <c r="L37" s="356">
        <v>100.7</v>
      </c>
    </row>
    <row r="38" spans="1:12" x14ac:dyDescent="0.25">
      <c r="A38" s="586" t="s">
        <v>152</v>
      </c>
      <c r="B38" s="586"/>
      <c r="C38" s="383" t="s">
        <v>853</v>
      </c>
      <c r="D38" s="355">
        <v>0</v>
      </c>
      <c r="E38" s="355">
        <v>0</v>
      </c>
      <c r="F38" s="356">
        <v>0</v>
      </c>
      <c r="G38" s="355">
        <v>5</v>
      </c>
      <c r="H38" s="355">
        <v>9</v>
      </c>
      <c r="I38" s="356">
        <v>180</v>
      </c>
      <c r="J38" s="355">
        <v>3790</v>
      </c>
      <c r="K38" s="355">
        <v>3948</v>
      </c>
      <c r="L38" s="356">
        <v>104.2</v>
      </c>
    </row>
    <row r="39" spans="1:12" x14ac:dyDescent="0.25">
      <c r="A39" s="586" t="s">
        <v>640</v>
      </c>
      <c r="B39" s="586"/>
      <c r="C39" s="383" t="s">
        <v>854</v>
      </c>
      <c r="D39" s="355">
        <v>0</v>
      </c>
      <c r="E39" s="355">
        <v>0</v>
      </c>
      <c r="F39" s="356">
        <v>0</v>
      </c>
      <c r="G39" s="355">
        <v>17</v>
      </c>
      <c r="H39" s="355">
        <v>121</v>
      </c>
      <c r="I39" s="356">
        <v>711.8</v>
      </c>
      <c r="J39" s="355">
        <v>983</v>
      </c>
      <c r="K39" s="355">
        <v>1033</v>
      </c>
      <c r="L39" s="356">
        <v>105.1</v>
      </c>
    </row>
    <row r="40" spans="1:12" x14ac:dyDescent="0.25">
      <c r="A40" s="586" t="s">
        <v>154</v>
      </c>
      <c r="B40" s="586"/>
      <c r="C40" s="383" t="s">
        <v>855</v>
      </c>
      <c r="D40" s="355">
        <v>0</v>
      </c>
      <c r="E40" s="355">
        <v>0</v>
      </c>
      <c r="F40" s="356">
        <v>0</v>
      </c>
      <c r="G40" s="355">
        <v>0</v>
      </c>
      <c r="H40" s="355">
        <v>0</v>
      </c>
      <c r="I40" s="356">
        <v>0</v>
      </c>
      <c r="J40" s="355">
        <v>1000</v>
      </c>
      <c r="K40" s="355">
        <v>1208</v>
      </c>
      <c r="L40" s="356">
        <v>120.8</v>
      </c>
    </row>
    <row r="41" spans="1:12" x14ac:dyDescent="0.25">
      <c r="A41" s="586" t="s">
        <v>155</v>
      </c>
      <c r="B41" s="586"/>
      <c r="C41" s="383" t="s">
        <v>856</v>
      </c>
      <c r="D41" s="355">
        <v>0</v>
      </c>
      <c r="E41" s="355">
        <v>0</v>
      </c>
      <c r="F41" s="356">
        <v>0</v>
      </c>
      <c r="G41" s="355">
        <v>0</v>
      </c>
      <c r="H41" s="355">
        <v>0</v>
      </c>
      <c r="I41" s="356">
        <v>0</v>
      </c>
      <c r="J41" s="355">
        <v>12</v>
      </c>
      <c r="K41" s="355">
        <v>26</v>
      </c>
      <c r="L41" s="356">
        <v>216.7</v>
      </c>
    </row>
    <row r="42" spans="1:12" x14ac:dyDescent="0.25">
      <c r="A42" s="586" t="s">
        <v>156</v>
      </c>
      <c r="B42" s="586"/>
      <c r="C42" s="383" t="s">
        <v>857</v>
      </c>
      <c r="D42" s="355">
        <v>0</v>
      </c>
      <c r="E42" s="355">
        <v>0</v>
      </c>
      <c r="F42" s="356">
        <v>0</v>
      </c>
      <c r="G42" s="355">
        <v>190</v>
      </c>
      <c r="H42" s="355">
        <v>232</v>
      </c>
      <c r="I42" s="356">
        <v>122.1</v>
      </c>
      <c r="J42" s="355">
        <v>0</v>
      </c>
      <c r="K42" s="355">
        <v>55</v>
      </c>
      <c r="L42" s="356">
        <v>0</v>
      </c>
    </row>
    <row r="43" spans="1:12" x14ac:dyDescent="0.25">
      <c r="A43" s="586" t="s">
        <v>643</v>
      </c>
      <c r="B43" s="586"/>
      <c r="C43" s="383" t="s">
        <v>858</v>
      </c>
      <c r="D43" s="355">
        <v>16795409</v>
      </c>
      <c r="E43" s="355">
        <v>17440976</v>
      </c>
      <c r="F43" s="356">
        <v>103.8</v>
      </c>
      <c r="G43" s="355">
        <v>318776</v>
      </c>
      <c r="H43" s="355">
        <v>306585</v>
      </c>
      <c r="I43" s="356">
        <v>96.2</v>
      </c>
      <c r="J43" s="355">
        <v>222200</v>
      </c>
      <c r="K43" s="355">
        <v>210575</v>
      </c>
      <c r="L43" s="356">
        <v>94.8</v>
      </c>
    </row>
    <row r="44" spans="1:12" x14ac:dyDescent="0.25">
      <c r="A44" s="586" t="s">
        <v>158</v>
      </c>
      <c r="B44" s="586"/>
      <c r="C44" s="383" t="s">
        <v>859</v>
      </c>
      <c r="D44" s="355">
        <v>0</v>
      </c>
      <c r="E44" s="355">
        <v>0</v>
      </c>
      <c r="F44" s="356">
        <v>0</v>
      </c>
      <c r="G44" s="355">
        <v>125</v>
      </c>
      <c r="H44" s="355">
        <v>15</v>
      </c>
      <c r="I44" s="356">
        <v>12</v>
      </c>
      <c r="J44" s="355">
        <v>375</v>
      </c>
      <c r="K44" s="355">
        <v>229</v>
      </c>
      <c r="L44" s="356">
        <v>61.1</v>
      </c>
    </row>
    <row r="45" spans="1:12" x14ac:dyDescent="0.25">
      <c r="A45" s="586" t="s">
        <v>159</v>
      </c>
      <c r="B45" s="586"/>
      <c r="C45" s="383" t="s">
        <v>860</v>
      </c>
      <c r="D45" s="355">
        <v>0</v>
      </c>
      <c r="E45" s="355">
        <v>0</v>
      </c>
      <c r="F45" s="356">
        <v>0</v>
      </c>
      <c r="G45" s="355">
        <v>0</v>
      </c>
      <c r="H45" s="355">
        <v>0</v>
      </c>
      <c r="I45" s="356">
        <v>0</v>
      </c>
      <c r="J45" s="355">
        <v>0</v>
      </c>
      <c r="K45" s="355">
        <v>0</v>
      </c>
      <c r="L45" s="356">
        <v>0</v>
      </c>
    </row>
    <row r="46" spans="1:12" x14ac:dyDescent="0.25">
      <c r="A46" s="586" t="s">
        <v>160</v>
      </c>
      <c r="B46" s="586"/>
      <c r="C46" s="383" t="s">
        <v>861</v>
      </c>
      <c r="D46" s="355">
        <v>0</v>
      </c>
      <c r="E46" s="355">
        <v>0</v>
      </c>
      <c r="F46" s="356">
        <v>0</v>
      </c>
      <c r="G46" s="355">
        <v>0</v>
      </c>
      <c r="H46" s="355">
        <v>0</v>
      </c>
      <c r="I46" s="356">
        <v>0</v>
      </c>
      <c r="J46" s="355">
        <v>0</v>
      </c>
      <c r="K46" s="355">
        <v>20</v>
      </c>
      <c r="L46" s="356">
        <v>0</v>
      </c>
    </row>
    <row r="47" spans="1:12" x14ac:dyDescent="0.25">
      <c r="A47" s="586" t="s">
        <v>692</v>
      </c>
      <c r="B47" s="586"/>
      <c r="C47" s="383" t="s">
        <v>862</v>
      </c>
      <c r="D47" s="355">
        <v>0</v>
      </c>
      <c r="E47" s="355">
        <v>0</v>
      </c>
      <c r="F47" s="356">
        <v>0</v>
      </c>
      <c r="G47" s="355">
        <v>0</v>
      </c>
      <c r="H47" s="355">
        <v>0</v>
      </c>
      <c r="I47" s="356">
        <v>0</v>
      </c>
      <c r="J47" s="355">
        <v>0</v>
      </c>
      <c r="K47" s="355">
        <v>197</v>
      </c>
      <c r="L47" s="356">
        <v>0</v>
      </c>
    </row>
    <row r="48" spans="1:12" ht="15.75" thickBot="1" x14ac:dyDescent="0.3">
      <c r="A48" s="585" t="s">
        <v>693</v>
      </c>
      <c r="B48" s="585"/>
      <c r="C48" s="585"/>
      <c r="D48" s="360">
        <v>16795409</v>
      </c>
      <c r="E48" s="360">
        <v>17440976</v>
      </c>
      <c r="F48" s="361">
        <v>103.8</v>
      </c>
      <c r="G48" s="360">
        <v>544796</v>
      </c>
      <c r="H48" s="360">
        <v>600310</v>
      </c>
      <c r="I48" s="361">
        <v>110.2</v>
      </c>
      <c r="J48" s="360">
        <v>354134</v>
      </c>
      <c r="K48" s="360">
        <v>366046</v>
      </c>
      <c r="L48" s="361">
        <v>103.4</v>
      </c>
    </row>
    <row r="49" spans="1:12" ht="15.75" thickTop="1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</row>
    <row r="50" spans="1:12" x14ac:dyDescent="0.25">
      <c r="A50" s="30"/>
      <c r="B50" s="30"/>
      <c r="C50" s="31"/>
      <c r="D50" s="31"/>
      <c r="E50" s="31"/>
      <c r="F50" s="31"/>
      <c r="G50" s="31"/>
      <c r="H50" s="31"/>
      <c r="I50" s="31"/>
      <c r="J50" s="31"/>
      <c r="K50" s="31"/>
    </row>
    <row r="51" spans="1:12" x14ac:dyDescent="0.25">
      <c r="A51" s="30"/>
      <c r="B51" s="30"/>
      <c r="C51" s="31"/>
      <c r="D51" s="31"/>
      <c r="E51" s="30"/>
      <c r="F51" s="31"/>
      <c r="G51" s="31"/>
      <c r="H51" s="30"/>
      <c r="I51" s="31"/>
      <c r="J51" s="31"/>
      <c r="K51" s="30"/>
    </row>
    <row r="52" spans="1:12" ht="21.75" customHeight="1" x14ac:dyDescent="0.25">
      <c r="A52" s="604" t="s">
        <v>118</v>
      </c>
      <c r="B52" s="604"/>
      <c r="C52" s="605" t="s">
        <v>823</v>
      </c>
      <c r="D52" s="604" t="s">
        <v>169</v>
      </c>
      <c r="E52" s="604"/>
      <c r="F52" s="604"/>
      <c r="G52" s="604" t="s">
        <v>170</v>
      </c>
      <c r="H52" s="604"/>
      <c r="I52" s="604"/>
      <c r="J52" s="604" t="s">
        <v>171</v>
      </c>
      <c r="K52" s="604"/>
      <c r="L52" s="604"/>
    </row>
    <row r="53" spans="1:12" ht="21.75" customHeight="1" x14ac:dyDescent="0.25">
      <c r="A53" s="604"/>
      <c r="B53" s="604"/>
      <c r="C53" s="605"/>
      <c r="D53" s="325" t="s">
        <v>122</v>
      </c>
      <c r="E53" s="325" t="s">
        <v>123</v>
      </c>
      <c r="F53" s="325" t="s">
        <v>124</v>
      </c>
      <c r="G53" s="325" t="s">
        <v>122</v>
      </c>
      <c r="H53" s="325" t="s">
        <v>123</v>
      </c>
      <c r="I53" s="325" t="s">
        <v>124</v>
      </c>
      <c r="J53" s="325" t="s">
        <v>122</v>
      </c>
      <c r="K53" s="325" t="s">
        <v>123</v>
      </c>
      <c r="L53" s="325" t="s">
        <v>124</v>
      </c>
    </row>
    <row r="54" spans="1:12" x14ac:dyDescent="0.25">
      <c r="A54" s="586" t="s">
        <v>125</v>
      </c>
      <c r="B54" s="586"/>
      <c r="C54" s="383" t="s">
        <v>824</v>
      </c>
      <c r="D54" s="355">
        <v>0</v>
      </c>
      <c r="E54" s="355">
        <v>0</v>
      </c>
      <c r="F54" s="356">
        <v>0</v>
      </c>
      <c r="G54" s="355">
        <v>0</v>
      </c>
      <c r="H54" s="355">
        <v>0</v>
      </c>
      <c r="I54" s="356">
        <v>0</v>
      </c>
      <c r="J54" s="355">
        <v>0</v>
      </c>
      <c r="K54" s="355">
        <v>0</v>
      </c>
      <c r="L54" s="356">
        <v>0</v>
      </c>
    </row>
    <row r="55" spans="1:12" x14ac:dyDescent="0.25">
      <c r="A55" s="586" t="s">
        <v>126</v>
      </c>
      <c r="B55" s="586"/>
      <c r="C55" s="383" t="s">
        <v>825</v>
      </c>
      <c r="D55" s="355">
        <v>0</v>
      </c>
      <c r="E55" s="355">
        <v>0</v>
      </c>
      <c r="F55" s="356">
        <v>0</v>
      </c>
      <c r="G55" s="355">
        <v>0</v>
      </c>
      <c r="H55" s="355">
        <v>0</v>
      </c>
      <c r="I55" s="356">
        <v>0</v>
      </c>
      <c r="J55" s="355">
        <v>0</v>
      </c>
      <c r="K55" s="355">
        <v>0</v>
      </c>
      <c r="L55" s="356">
        <v>0</v>
      </c>
    </row>
    <row r="56" spans="1:12" x14ac:dyDescent="0.25">
      <c r="A56" s="586" t="s">
        <v>127</v>
      </c>
      <c r="B56" s="586"/>
      <c r="C56" s="383" t="s">
        <v>826</v>
      </c>
      <c r="D56" s="355">
        <v>0</v>
      </c>
      <c r="E56" s="355">
        <v>0</v>
      </c>
      <c r="F56" s="356">
        <v>0</v>
      </c>
      <c r="G56" s="355">
        <v>0</v>
      </c>
      <c r="H56" s="355">
        <v>0</v>
      </c>
      <c r="I56" s="356">
        <v>0</v>
      </c>
      <c r="J56" s="355">
        <v>0</v>
      </c>
      <c r="K56" s="355">
        <v>0</v>
      </c>
      <c r="L56" s="356">
        <v>0</v>
      </c>
    </row>
    <row r="57" spans="1:12" x14ac:dyDescent="0.25">
      <c r="A57" s="586" t="s">
        <v>827</v>
      </c>
      <c r="B57" s="586"/>
      <c r="C57" s="383" t="s">
        <v>828</v>
      </c>
      <c r="D57" s="355">
        <v>0</v>
      </c>
      <c r="E57" s="355">
        <v>0</v>
      </c>
      <c r="F57" s="356">
        <v>0</v>
      </c>
      <c r="G57" s="355">
        <v>0</v>
      </c>
      <c r="H57" s="355">
        <v>0</v>
      </c>
      <c r="I57" s="356">
        <v>0</v>
      </c>
      <c r="J57" s="355">
        <v>0</v>
      </c>
      <c r="K57" s="355">
        <v>0</v>
      </c>
      <c r="L57" s="356">
        <v>0</v>
      </c>
    </row>
    <row r="58" spans="1:12" x14ac:dyDescent="0.25">
      <c r="A58" s="586" t="s">
        <v>130</v>
      </c>
      <c r="B58" s="586"/>
      <c r="C58" s="383" t="s">
        <v>829</v>
      </c>
      <c r="D58" s="355">
        <v>0</v>
      </c>
      <c r="E58" s="355">
        <v>0</v>
      </c>
      <c r="F58" s="356">
        <v>0</v>
      </c>
      <c r="G58" s="355">
        <v>0</v>
      </c>
      <c r="H58" s="355">
        <v>0</v>
      </c>
      <c r="I58" s="356">
        <v>0</v>
      </c>
      <c r="J58" s="355">
        <v>0</v>
      </c>
      <c r="K58" s="355">
        <v>0</v>
      </c>
      <c r="L58" s="356">
        <v>0</v>
      </c>
    </row>
    <row r="59" spans="1:12" x14ac:dyDescent="0.25">
      <c r="A59" s="586" t="s">
        <v>131</v>
      </c>
      <c r="B59" s="586"/>
      <c r="C59" s="383" t="s">
        <v>830</v>
      </c>
      <c r="D59" s="355">
        <v>0</v>
      </c>
      <c r="E59" s="355">
        <v>0</v>
      </c>
      <c r="F59" s="356">
        <v>0</v>
      </c>
      <c r="G59" s="355">
        <v>0</v>
      </c>
      <c r="H59" s="355">
        <v>0</v>
      </c>
      <c r="I59" s="356">
        <v>0</v>
      </c>
      <c r="J59" s="355">
        <v>0</v>
      </c>
      <c r="K59" s="355">
        <v>0</v>
      </c>
      <c r="L59" s="356">
        <v>0</v>
      </c>
    </row>
    <row r="60" spans="1:12" x14ac:dyDescent="0.25">
      <c r="A60" s="586" t="s">
        <v>132</v>
      </c>
      <c r="B60" s="586"/>
      <c r="C60" s="383" t="s">
        <v>831</v>
      </c>
      <c r="D60" s="355">
        <v>0</v>
      </c>
      <c r="E60" s="355">
        <v>6</v>
      </c>
      <c r="F60" s="356">
        <v>0</v>
      </c>
      <c r="G60" s="355">
        <v>0</v>
      </c>
      <c r="H60" s="355">
        <v>0</v>
      </c>
      <c r="I60" s="356">
        <v>0</v>
      </c>
      <c r="J60" s="355">
        <v>0</v>
      </c>
      <c r="K60" s="355">
        <v>0</v>
      </c>
      <c r="L60" s="356">
        <v>0</v>
      </c>
    </row>
    <row r="61" spans="1:12" x14ac:dyDescent="0.25">
      <c r="A61" s="586" t="s">
        <v>133</v>
      </c>
      <c r="B61" s="586"/>
      <c r="C61" s="383" t="s">
        <v>832</v>
      </c>
      <c r="D61" s="355">
        <v>0</v>
      </c>
      <c r="E61" s="355">
        <v>0</v>
      </c>
      <c r="F61" s="356">
        <v>0</v>
      </c>
      <c r="G61" s="355">
        <v>0</v>
      </c>
      <c r="H61" s="355">
        <v>0</v>
      </c>
      <c r="I61" s="356">
        <v>0</v>
      </c>
      <c r="J61" s="355">
        <v>0</v>
      </c>
      <c r="K61" s="355">
        <v>0</v>
      </c>
      <c r="L61" s="356">
        <v>0</v>
      </c>
    </row>
    <row r="62" spans="1:12" x14ac:dyDescent="0.25">
      <c r="A62" s="586" t="s">
        <v>134</v>
      </c>
      <c r="B62" s="586"/>
      <c r="C62" s="383" t="s">
        <v>833</v>
      </c>
      <c r="D62" s="355">
        <v>0</v>
      </c>
      <c r="E62" s="355">
        <v>0</v>
      </c>
      <c r="F62" s="356">
        <v>0</v>
      </c>
      <c r="G62" s="355">
        <v>0</v>
      </c>
      <c r="H62" s="355">
        <v>0</v>
      </c>
      <c r="I62" s="356">
        <v>0</v>
      </c>
      <c r="J62" s="355">
        <v>0</v>
      </c>
      <c r="K62" s="355">
        <v>0</v>
      </c>
      <c r="L62" s="356">
        <v>0</v>
      </c>
    </row>
    <row r="63" spans="1:12" x14ac:dyDescent="0.25">
      <c r="A63" s="586" t="s">
        <v>834</v>
      </c>
      <c r="B63" s="586"/>
      <c r="C63" s="383" t="s">
        <v>835</v>
      </c>
      <c r="D63" s="355">
        <v>8850</v>
      </c>
      <c r="E63" s="355">
        <v>1455</v>
      </c>
      <c r="F63" s="356">
        <v>16.399999999999999</v>
      </c>
      <c r="G63" s="355">
        <v>0</v>
      </c>
      <c r="H63" s="355">
        <v>0</v>
      </c>
      <c r="I63" s="356">
        <v>0</v>
      </c>
      <c r="J63" s="355">
        <v>5</v>
      </c>
      <c r="K63" s="355">
        <v>2</v>
      </c>
      <c r="L63" s="356">
        <v>40</v>
      </c>
    </row>
    <row r="64" spans="1:12" x14ac:dyDescent="0.25">
      <c r="A64" s="586" t="s">
        <v>136</v>
      </c>
      <c r="B64" s="586"/>
      <c r="C64" s="383" t="s">
        <v>836</v>
      </c>
      <c r="D64" s="355">
        <v>1487</v>
      </c>
      <c r="E64" s="355">
        <v>268</v>
      </c>
      <c r="F64" s="356">
        <v>18</v>
      </c>
      <c r="G64" s="355">
        <v>0</v>
      </c>
      <c r="H64" s="355">
        <v>0</v>
      </c>
      <c r="I64" s="356">
        <v>0</v>
      </c>
      <c r="J64" s="355">
        <v>0</v>
      </c>
      <c r="K64" s="355">
        <v>0</v>
      </c>
      <c r="L64" s="356">
        <v>0</v>
      </c>
    </row>
    <row r="65" spans="1:12" x14ac:dyDescent="0.25">
      <c r="A65" s="586" t="s">
        <v>137</v>
      </c>
      <c r="B65" s="586"/>
      <c r="C65" s="383" t="s">
        <v>837</v>
      </c>
      <c r="D65" s="355">
        <v>4584</v>
      </c>
      <c r="E65" s="355">
        <v>4462</v>
      </c>
      <c r="F65" s="356">
        <v>97.3</v>
      </c>
      <c r="G65" s="355">
        <v>0</v>
      </c>
      <c r="H65" s="355">
        <v>0</v>
      </c>
      <c r="I65" s="356">
        <v>0</v>
      </c>
      <c r="J65" s="355">
        <v>0</v>
      </c>
      <c r="K65" s="355">
        <v>0</v>
      </c>
      <c r="L65" s="356">
        <v>0</v>
      </c>
    </row>
    <row r="66" spans="1:12" x14ac:dyDescent="0.25">
      <c r="A66" s="586" t="s">
        <v>138</v>
      </c>
      <c r="B66" s="586"/>
      <c r="C66" s="383" t="s">
        <v>838</v>
      </c>
      <c r="D66" s="355">
        <v>0</v>
      </c>
      <c r="E66" s="355">
        <v>8</v>
      </c>
      <c r="F66" s="356">
        <v>0</v>
      </c>
      <c r="G66" s="355">
        <v>0</v>
      </c>
      <c r="H66" s="355">
        <v>0</v>
      </c>
      <c r="I66" s="356">
        <v>0</v>
      </c>
      <c r="J66" s="355">
        <v>0</v>
      </c>
      <c r="K66" s="355">
        <v>0</v>
      </c>
      <c r="L66" s="356">
        <v>0</v>
      </c>
    </row>
    <row r="67" spans="1:12" x14ac:dyDescent="0.25">
      <c r="A67" s="586" t="s">
        <v>139</v>
      </c>
      <c r="B67" s="586"/>
      <c r="C67" s="383" t="s">
        <v>839</v>
      </c>
      <c r="D67" s="355">
        <v>374</v>
      </c>
      <c r="E67" s="355">
        <v>2</v>
      </c>
      <c r="F67" s="356">
        <v>0.5</v>
      </c>
      <c r="G67" s="355">
        <v>0</v>
      </c>
      <c r="H67" s="355">
        <v>0</v>
      </c>
      <c r="I67" s="356">
        <v>0</v>
      </c>
      <c r="J67" s="355">
        <v>0</v>
      </c>
      <c r="K67" s="355">
        <v>0</v>
      </c>
      <c r="L67" s="356">
        <v>0</v>
      </c>
    </row>
    <row r="68" spans="1:12" x14ac:dyDescent="0.25">
      <c r="A68" s="586" t="s">
        <v>140</v>
      </c>
      <c r="B68" s="586"/>
      <c r="C68" s="383" t="s">
        <v>840</v>
      </c>
      <c r="D68" s="355">
        <v>0</v>
      </c>
      <c r="E68" s="355">
        <v>2</v>
      </c>
      <c r="F68" s="356">
        <v>0</v>
      </c>
      <c r="G68" s="355">
        <v>0</v>
      </c>
      <c r="H68" s="355">
        <v>0</v>
      </c>
      <c r="I68" s="356">
        <v>0</v>
      </c>
      <c r="J68" s="355">
        <v>0</v>
      </c>
      <c r="K68" s="355">
        <v>0</v>
      </c>
      <c r="L68" s="356">
        <v>0</v>
      </c>
    </row>
    <row r="69" spans="1:12" x14ac:dyDescent="0.25">
      <c r="A69" s="586" t="s">
        <v>141</v>
      </c>
      <c r="B69" s="586"/>
      <c r="C69" s="383" t="s">
        <v>841</v>
      </c>
      <c r="D69" s="355">
        <v>0</v>
      </c>
      <c r="E69" s="355">
        <v>7268</v>
      </c>
      <c r="F69" s="356">
        <v>0</v>
      </c>
      <c r="G69" s="355">
        <v>0</v>
      </c>
      <c r="H69" s="355">
        <v>0</v>
      </c>
      <c r="I69" s="356">
        <v>0</v>
      </c>
      <c r="J69" s="355">
        <v>0</v>
      </c>
      <c r="K69" s="355">
        <v>0</v>
      </c>
      <c r="L69" s="356">
        <v>0</v>
      </c>
    </row>
    <row r="70" spans="1:12" x14ac:dyDescent="0.25">
      <c r="A70" s="586" t="s">
        <v>142</v>
      </c>
      <c r="B70" s="586"/>
      <c r="C70" s="383" t="s">
        <v>842</v>
      </c>
      <c r="D70" s="355">
        <v>0</v>
      </c>
      <c r="E70" s="355">
        <v>286</v>
      </c>
      <c r="F70" s="356">
        <v>0</v>
      </c>
      <c r="G70" s="355">
        <v>0</v>
      </c>
      <c r="H70" s="355">
        <v>3</v>
      </c>
      <c r="I70" s="356">
        <v>0</v>
      </c>
      <c r="J70" s="355">
        <v>0</v>
      </c>
      <c r="K70" s="355">
        <v>0</v>
      </c>
      <c r="L70" s="356">
        <v>0</v>
      </c>
    </row>
    <row r="71" spans="1:12" x14ac:dyDescent="0.25">
      <c r="A71" s="586" t="s">
        <v>143</v>
      </c>
      <c r="B71" s="586"/>
      <c r="C71" s="383" t="s">
        <v>843</v>
      </c>
      <c r="D71" s="355">
        <v>500</v>
      </c>
      <c r="E71" s="355">
        <v>277</v>
      </c>
      <c r="F71" s="356">
        <v>55.4</v>
      </c>
      <c r="G71" s="355">
        <v>0</v>
      </c>
      <c r="H71" s="355">
        <v>0</v>
      </c>
      <c r="I71" s="356">
        <v>0</v>
      </c>
      <c r="J71" s="355">
        <v>0</v>
      </c>
      <c r="K71" s="355">
        <v>0</v>
      </c>
      <c r="L71" s="356">
        <v>0</v>
      </c>
    </row>
    <row r="72" spans="1:12" x14ac:dyDescent="0.25">
      <c r="A72" s="586" t="s">
        <v>144</v>
      </c>
      <c r="B72" s="586"/>
      <c r="C72" s="383" t="s">
        <v>844</v>
      </c>
      <c r="D72" s="355">
        <v>8</v>
      </c>
      <c r="E72" s="355">
        <v>105</v>
      </c>
      <c r="F72" s="356">
        <v>1312.5</v>
      </c>
      <c r="G72" s="355">
        <v>0</v>
      </c>
      <c r="H72" s="355">
        <v>0</v>
      </c>
      <c r="I72" s="356">
        <v>0</v>
      </c>
      <c r="J72" s="355">
        <v>0</v>
      </c>
      <c r="K72" s="355">
        <v>0</v>
      </c>
      <c r="L72" s="356">
        <v>0</v>
      </c>
    </row>
    <row r="73" spans="1:12" x14ac:dyDescent="0.25">
      <c r="A73" s="586" t="s">
        <v>145</v>
      </c>
      <c r="B73" s="586"/>
      <c r="C73" s="383" t="s">
        <v>845</v>
      </c>
      <c r="D73" s="355">
        <v>887</v>
      </c>
      <c r="E73" s="355">
        <v>299</v>
      </c>
      <c r="F73" s="356">
        <v>33.700000000000003</v>
      </c>
      <c r="G73" s="355">
        <v>0</v>
      </c>
      <c r="H73" s="355">
        <v>0</v>
      </c>
      <c r="I73" s="356">
        <v>0</v>
      </c>
      <c r="J73" s="355">
        <v>0</v>
      </c>
      <c r="K73" s="355">
        <v>0</v>
      </c>
      <c r="L73" s="356">
        <v>0</v>
      </c>
    </row>
    <row r="74" spans="1:12" x14ac:dyDescent="0.25">
      <c r="A74" s="586" t="s">
        <v>146</v>
      </c>
      <c r="B74" s="586"/>
      <c r="C74" s="383" t="s">
        <v>846</v>
      </c>
      <c r="D74" s="355">
        <v>0</v>
      </c>
      <c r="E74" s="355">
        <v>49</v>
      </c>
      <c r="F74" s="356">
        <v>0</v>
      </c>
      <c r="G74" s="355">
        <v>0</v>
      </c>
      <c r="H74" s="355">
        <v>15</v>
      </c>
      <c r="I74" s="356">
        <v>0</v>
      </c>
      <c r="J74" s="355">
        <v>0</v>
      </c>
      <c r="K74" s="355">
        <v>0</v>
      </c>
      <c r="L74" s="356">
        <v>0</v>
      </c>
    </row>
    <row r="75" spans="1:12" x14ac:dyDescent="0.25">
      <c r="A75" s="586" t="s">
        <v>639</v>
      </c>
      <c r="B75" s="586"/>
      <c r="C75" s="383" t="s">
        <v>847</v>
      </c>
      <c r="D75" s="355">
        <v>180</v>
      </c>
      <c r="E75" s="355">
        <v>1752</v>
      </c>
      <c r="F75" s="356">
        <v>973.3</v>
      </c>
      <c r="G75" s="355">
        <v>0</v>
      </c>
      <c r="H75" s="355">
        <v>0</v>
      </c>
      <c r="I75" s="356">
        <v>0</v>
      </c>
      <c r="J75" s="355">
        <v>0</v>
      </c>
      <c r="K75" s="355">
        <v>0</v>
      </c>
      <c r="L75" s="356">
        <v>0</v>
      </c>
    </row>
    <row r="76" spans="1:12" x14ac:dyDescent="0.25">
      <c r="A76" s="586" t="s">
        <v>147</v>
      </c>
      <c r="B76" s="586"/>
      <c r="C76" s="383" t="s">
        <v>848</v>
      </c>
      <c r="D76" s="355">
        <v>0</v>
      </c>
      <c r="E76" s="355">
        <v>13</v>
      </c>
      <c r="F76" s="356">
        <v>0</v>
      </c>
      <c r="G76" s="355">
        <v>0</v>
      </c>
      <c r="H76" s="355">
        <v>0</v>
      </c>
      <c r="I76" s="356">
        <v>0</v>
      </c>
      <c r="J76" s="355">
        <v>0</v>
      </c>
      <c r="K76" s="355">
        <v>0</v>
      </c>
      <c r="L76" s="356">
        <v>0</v>
      </c>
    </row>
    <row r="77" spans="1:12" x14ac:dyDescent="0.25">
      <c r="A77" s="586" t="s">
        <v>148</v>
      </c>
      <c r="B77" s="586"/>
      <c r="C77" s="383" t="s">
        <v>849</v>
      </c>
      <c r="D77" s="355">
        <v>0</v>
      </c>
      <c r="E77" s="355">
        <v>0</v>
      </c>
      <c r="F77" s="356">
        <v>0</v>
      </c>
      <c r="G77" s="355">
        <v>0</v>
      </c>
      <c r="H77" s="355">
        <v>0</v>
      </c>
      <c r="I77" s="356">
        <v>0</v>
      </c>
      <c r="J77" s="355">
        <v>0</v>
      </c>
      <c r="K77" s="355">
        <v>0</v>
      </c>
      <c r="L77" s="356">
        <v>0</v>
      </c>
    </row>
    <row r="78" spans="1:12" x14ac:dyDescent="0.25">
      <c r="A78" s="586" t="s">
        <v>149</v>
      </c>
      <c r="B78" s="586"/>
      <c r="C78" s="383" t="s">
        <v>850</v>
      </c>
      <c r="D78" s="355">
        <v>0</v>
      </c>
      <c r="E78" s="355">
        <v>0</v>
      </c>
      <c r="F78" s="356">
        <v>0</v>
      </c>
      <c r="G78" s="355">
        <v>0</v>
      </c>
      <c r="H78" s="355">
        <v>0</v>
      </c>
      <c r="I78" s="356">
        <v>0</v>
      </c>
      <c r="J78" s="355">
        <v>0</v>
      </c>
      <c r="K78" s="355">
        <v>0</v>
      </c>
      <c r="L78" s="356">
        <v>0</v>
      </c>
    </row>
    <row r="79" spans="1:12" x14ac:dyDescent="0.25">
      <c r="A79" s="586" t="s">
        <v>150</v>
      </c>
      <c r="B79" s="586"/>
      <c r="C79" s="383" t="s">
        <v>851</v>
      </c>
      <c r="D79" s="355">
        <v>0</v>
      </c>
      <c r="E79" s="355">
        <v>0</v>
      </c>
      <c r="F79" s="356">
        <v>0</v>
      </c>
      <c r="G79" s="355">
        <v>0</v>
      </c>
      <c r="H79" s="355">
        <v>0</v>
      </c>
      <c r="I79" s="356">
        <v>0</v>
      </c>
      <c r="J79" s="355">
        <v>0</v>
      </c>
      <c r="K79" s="355">
        <v>0</v>
      </c>
      <c r="L79" s="356">
        <v>0</v>
      </c>
    </row>
    <row r="80" spans="1:12" x14ac:dyDescent="0.25">
      <c r="A80" s="586" t="s">
        <v>151</v>
      </c>
      <c r="B80" s="586"/>
      <c r="C80" s="383" t="s">
        <v>852</v>
      </c>
      <c r="D80" s="355">
        <v>0</v>
      </c>
      <c r="E80" s="355">
        <v>0</v>
      </c>
      <c r="F80" s="356">
        <v>0</v>
      </c>
      <c r="G80" s="355">
        <v>0</v>
      </c>
      <c r="H80" s="355">
        <v>0</v>
      </c>
      <c r="I80" s="356">
        <v>0</v>
      </c>
      <c r="J80" s="355">
        <v>0</v>
      </c>
      <c r="K80" s="355">
        <v>0</v>
      </c>
      <c r="L80" s="356">
        <v>0</v>
      </c>
    </row>
    <row r="81" spans="1:12" x14ac:dyDescent="0.25">
      <c r="A81" s="586" t="s">
        <v>152</v>
      </c>
      <c r="B81" s="586"/>
      <c r="C81" s="383" t="s">
        <v>853</v>
      </c>
      <c r="D81" s="355">
        <v>0</v>
      </c>
      <c r="E81" s="355">
        <v>0</v>
      </c>
      <c r="F81" s="356">
        <v>0</v>
      </c>
      <c r="G81" s="355">
        <v>0</v>
      </c>
      <c r="H81" s="355">
        <v>0</v>
      </c>
      <c r="I81" s="356">
        <v>0</v>
      </c>
      <c r="J81" s="355">
        <v>0</v>
      </c>
      <c r="K81" s="355">
        <v>0</v>
      </c>
      <c r="L81" s="356">
        <v>0</v>
      </c>
    </row>
    <row r="82" spans="1:12" x14ac:dyDescent="0.25">
      <c r="A82" s="586" t="s">
        <v>640</v>
      </c>
      <c r="B82" s="586"/>
      <c r="C82" s="383" t="s">
        <v>854</v>
      </c>
      <c r="D82" s="355">
        <v>0</v>
      </c>
      <c r="E82" s="355">
        <v>0</v>
      </c>
      <c r="F82" s="356">
        <v>0</v>
      </c>
      <c r="G82" s="355">
        <v>0</v>
      </c>
      <c r="H82" s="355">
        <v>0</v>
      </c>
      <c r="I82" s="356">
        <v>0</v>
      </c>
      <c r="J82" s="355">
        <v>0</v>
      </c>
      <c r="K82" s="355">
        <v>0</v>
      </c>
      <c r="L82" s="356">
        <v>0</v>
      </c>
    </row>
    <row r="83" spans="1:12" x14ac:dyDescent="0.25">
      <c r="A83" s="586" t="s">
        <v>154</v>
      </c>
      <c r="B83" s="586"/>
      <c r="C83" s="383" t="s">
        <v>855</v>
      </c>
      <c r="D83" s="355">
        <v>0</v>
      </c>
      <c r="E83" s="355">
        <v>0</v>
      </c>
      <c r="F83" s="356">
        <v>0</v>
      </c>
      <c r="G83" s="355">
        <v>0</v>
      </c>
      <c r="H83" s="355">
        <v>0</v>
      </c>
      <c r="I83" s="356">
        <v>0</v>
      </c>
      <c r="J83" s="355">
        <v>0</v>
      </c>
      <c r="K83" s="355">
        <v>0</v>
      </c>
      <c r="L83" s="356">
        <v>0</v>
      </c>
    </row>
    <row r="84" spans="1:12" x14ac:dyDescent="0.25">
      <c r="A84" s="586" t="s">
        <v>155</v>
      </c>
      <c r="B84" s="586"/>
      <c r="C84" s="383" t="s">
        <v>856</v>
      </c>
      <c r="D84" s="355">
        <v>0</v>
      </c>
      <c r="E84" s="355">
        <v>0</v>
      </c>
      <c r="F84" s="356">
        <v>0</v>
      </c>
      <c r="G84" s="355">
        <v>0</v>
      </c>
      <c r="H84" s="355">
        <v>0</v>
      </c>
      <c r="I84" s="356">
        <v>0</v>
      </c>
      <c r="J84" s="355">
        <v>0</v>
      </c>
      <c r="K84" s="355">
        <v>0</v>
      </c>
      <c r="L84" s="356">
        <v>0</v>
      </c>
    </row>
    <row r="85" spans="1:12" x14ac:dyDescent="0.25">
      <c r="A85" s="586" t="s">
        <v>156</v>
      </c>
      <c r="B85" s="586"/>
      <c r="C85" s="383" t="s">
        <v>857</v>
      </c>
      <c r="D85" s="355">
        <v>400</v>
      </c>
      <c r="E85" s="355">
        <v>433</v>
      </c>
      <c r="F85" s="356">
        <v>108.3</v>
      </c>
      <c r="G85" s="355">
        <v>0</v>
      </c>
      <c r="H85" s="355">
        <v>0</v>
      </c>
      <c r="I85" s="356">
        <v>0</v>
      </c>
      <c r="J85" s="355">
        <v>0</v>
      </c>
      <c r="K85" s="355">
        <v>0</v>
      </c>
      <c r="L85" s="356">
        <v>0</v>
      </c>
    </row>
    <row r="86" spans="1:12" x14ac:dyDescent="0.25">
      <c r="A86" s="586" t="s">
        <v>643</v>
      </c>
      <c r="B86" s="586"/>
      <c r="C86" s="383" t="s">
        <v>858</v>
      </c>
      <c r="D86" s="355">
        <v>0</v>
      </c>
      <c r="E86" s="355">
        <v>0</v>
      </c>
      <c r="F86" s="356">
        <v>0</v>
      </c>
      <c r="G86" s="355">
        <v>24492</v>
      </c>
      <c r="H86" s="355">
        <v>121717</v>
      </c>
      <c r="I86" s="356">
        <v>497</v>
      </c>
      <c r="J86" s="355">
        <v>0</v>
      </c>
      <c r="K86" s="355">
        <v>0</v>
      </c>
      <c r="L86" s="356">
        <v>0</v>
      </c>
    </row>
    <row r="87" spans="1:12" x14ac:dyDescent="0.25">
      <c r="A87" s="586" t="s">
        <v>158</v>
      </c>
      <c r="B87" s="586"/>
      <c r="C87" s="383" t="s">
        <v>859</v>
      </c>
      <c r="D87" s="355">
        <v>10000</v>
      </c>
      <c r="E87" s="355">
        <v>0</v>
      </c>
      <c r="F87" s="356">
        <v>0</v>
      </c>
      <c r="G87" s="355">
        <v>0</v>
      </c>
      <c r="H87" s="355">
        <v>0</v>
      </c>
      <c r="I87" s="356">
        <v>0</v>
      </c>
      <c r="J87" s="355">
        <v>0</v>
      </c>
      <c r="K87" s="355">
        <v>0</v>
      </c>
      <c r="L87" s="356">
        <v>0</v>
      </c>
    </row>
    <row r="88" spans="1:12" x14ac:dyDescent="0.25">
      <c r="A88" s="586" t="s">
        <v>159</v>
      </c>
      <c r="B88" s="586"/>
      <c r="C88" s="383" t="s">
        <v>860</v>
      </c>
      <c r="D88" s="355">
        <v>0</v>
      </c>
      <c r="E88" s="355">
        <v>0</v>
      </c>
      <c r="F88" s="356">
        <v>0</v>
      </c>
      <c r="G88" s="355">
        <v>0</v>
      </c>
      <c r="H88" s="355">
        <v>0</v>
      </c>
      <c r="I88" s="356">
        <v>0</v>
      </c>
      <c r="J88" s="355">
        <v>0</v>
      </c>
      <c r="K88" s="355">
        <v>0</v>
      </c>
      <c r="L88" s="356">
        <v>0</v>
      </c>
    </row>
    <row r="89" spans="1:12" x14ac:dyDescent="0.25">
      <c r="A89" s="586" t="s">
        <v>160</v>
      </c>
      <c r="B89" s="586"/>
      <c r="C89" s="383" t="s">
        <v>861</v>
      </c>
      <c r="D89" s="355">
        <v>0</v>
      </c>
      <c r="E89" s="355">
        <v>0</v>
      </c>
      <c r="F89" s="356">
        <v>0</v>
      </c>
      <c r="G89" s="355">
        <v>0</v>
      </c>
      <c r="H89" s="355">
        <v>0</v>
      </c>
      <c r="I89" s="356">
        <v>0</v>
      </c>
      <c r="J89" s="355">
        <v>0</v>
      </c>
      <c r="K89" s="355">
        <v>0</v>
      </c>
      <c r="L89" s="356">
        <v>0</v>
      </c>
    </row>
    <row r="90" spans="1:12" x14ac:dyDescent="0.25">
      <c r="A90" s="586" t="s">
        <v>692</v>
      </c>
      <c r="B90" s="586"/>
      <c r="C90" s="383" t="s">
        <v>862</v>
      </c>
      <c r="D90" s="355">
        <v>0</v>
      </c>
      <c r="E90" s="355">
        <v>0</v>
      </c>
      <c r="F90" s="356">
        <v>0</v>
      </c>
      <c r="G90" s="355">
        <v>0</v>
      </c>
      <c r="H90" s="355">
        <v>0</v>
      </c>
      <c r="I90" s="356">
        <v>0</v>
      </c>
      <c r="J90" s="355">
        <v>0</v>
      </c>
      <c r="K90" s="355">
        <v>0</v>
      </c>
      <c r="L90" s="356">
        <v>0</v>
      </c>
    </row>
    <row r="91" spans="1:12" ht="15.75" thickBot="1" x14ac:dyDescent="0.3">
      <c r="A91" s="585" t="s">
        <v>693</v>
      </c>
      <c r="B91" s="585"/>
      <c r="C91" s="585"/>
      <c r="D91" s="360">
        <v>27270</v>
      </c>
      <c r="E91" s="360">
        <v>16685</v>
      </c>
      <c r="F91" s="361">
        <v>61.2</v>
      </c>
      <c r="G91" s="360">
        <v>24492</v>
      </c>
      <c r="H91" s="360">
        <v>121735</v>
      </c>
      <c r="I91" s="361">
        <v>497</v>
      </c>
      <c r="J91" s="360">
        <v>5</v>
      </c>
      <c r="K91" s="360">
        <v>2</v>
      </c>
      <c r="L91" s="361">
        <v>40</v>
      </c>
    </row>
    <row r="92" spans="1:12" ht="15.75" thickTop="1" x14ac:dyDescent="0.25">
      <c r="A92" s="33"/>
      <c r="B92" s="33"/>
      <c r="C92" s="34"/>
      <c r="D92" s="34"/>
      <c r="E92" s="34"/>
      <c r="F92" s="34"/>
      <c r="G92" s="34"/>
      <c r="H92" s="34"/>
      <c r="I92" s="34"/>
      <c r="J92" s="34"/>
      <c r="K92" s="34"/>
    </row>
    <row r="93" spans="1:12" x14ac:dyDescent="0.25">
      <c r="A93" s="33"/>
      <c r="B93" s="33"/>
      <c r="C93" s="34"/>
      <c r="D93" s="34"/>
      <c r="E93" s="34"/>
      <c r="F93" s="34"/>
      <c r="G93" s="34"/>
      <c r="H93" s="34"/>
      <c r="I93" s="34"/>
      <c r="J93" s="34"/>
      <c r="K93" s="34"/>
    </row>
    <row r="94" spans="1:12" x14ac:dyDescent="0.25">
      <c r="A94" s="33"/>
      <c r="B94" s="33"/>
      <c r="C94" s="34"/>
      <c r="D94" s="34"/>
      <c r="E94" s="34"/>
      <c r="F94" s="34"/>
      <c r="G94" s="34"/>
      <c r="H94" s="34"/>
      <c r="I94" s="34"/>
      <c r="J94" s="34"/>
      <c r="K94" s="34"/>
    </row>
    <row r="95" spans="1:12" ht="14.1" customHeight="1" x14ac:dyDescent="0.25">
      <c r="A95" s="604" t="s">
        <v>118</v>
      </c>
      <c r="B95" s="604"/>
      <c r="C95" s="605" t="s">
        <v>823</v>
      </c>
      <c r="D95" s="604" t="s">
        <v>172</v>
      </c>
      <c r="E95" s="604"/>
      <c r="F95" s="604"/>
      <c r="G95" s="604" t="s">
        <v>173</v>
      </c>
      <c r="H95" s="604"/>
      <c r="I95" s="604"/>
      <c r="J95" s="604" t="s">
        <v>174</v>
      </c>
      <c r="K95" s="604"/>
      <c r="L95" s="604"/>
    </row>
    <row r="96" spans="1:12" ht="14.1" customHeight="1" x14ac:dyDescent="0.25">
      <c r="A96" s="604"/>
      <c r="B96" s="604"/>
      <c r="C96" s="605"/>
      <c r="D96" s="325" t="s">
        <v>122</v>
      </c>
      <c r="E96" s="325" t="s">
        <v>123</v>
      </c>
      <c r="F96" s="325" t="s">
        <v>124</v>
      </c>
      <c r="G96" s="325" t="s">
        <v>122</v>
      </c>
      <c r="H96" s="325" t="s">
        <v>123</v>
      </c>
      <c r="I96" s="325" t="s">
        <v>124</v>
      </c>
      <c r="J96" s="325" t="s">
        <v>122</v>
      </c>
      <c r="K96" s="325" t="s">
        <v>123</v>
      </c>
      <c r="L96" s="325" t="s">
        <v>124</v>
      </c>
    </row>
    <row r="97" spans="1:15" x14ac:dyDescent="0.25">
      <c r="A97" s="586" t="s">
        <v>125</v>
      </c>
      <c r="B97" s="586"/>
      <c r="C97" s="383" t="s">
        <v>824</v>
      </c>
      <c r="D97" s="355">
        <v>43</v>
      </c>
      <c r="E97" s="355">
        <v>142</v>
      </c>
      <c r="F97" s="356">
        <v>330.2</v>
      </c>
      <c r="G97" s="355">
        <v>1400</v>
      </c>
      <c r="H97" s="355">
        <v>2185</v>
      </c>
      <c r="I97" s="356">
        <v>156.1</v>
      </c>
      <c r="J97" s="355">
        <v>0</v>
      </c>
      <c r="K97" s="355">
        <v>0</v>
      </c>
      <c r="L97" s="356">
        <v>0</v>
      </c>
    </row>
    <row r="98" spans="1:15" x14ac:dyDescent="0.25">
      <c r="A98" s="586" t="s">
        <v>126</v>
      </c>
      <c r="B98" s="586"/>
      <c r="C98" s="383" t="s">
        <v>825</v>
      </c>
      <c r="D98" s="355">
        <v>15</v>
      </c>
      <c r="E98" s="355">
        <v>10</v>
      </c>
      <c r="F98" s="356">
        <v>66.7</v>
      </c>
      <c r="G98" s="355">
        <v>15</v>
      </c>
      <c r="H98" s="355">
        <v>20</v>
      </c>
      <c r="I98" s="356">
        <v>133.30000000000001</v>
      </c>
      <c r="J98" s="355">
        <v>0</v>
      </c>
      <c r="K98" s="355">
        <v>0</v>
      </c>
      <c r="L98" s="356">
        <v>0</v>
      </c>
      <c r="M98" s="40"/>
      <c r="N98" s="40"/>
      <c r="O98" s="40"/>
    </row>
    <row r="99" spans="1:15" x14ac:dyDescent="0.25">
      <c r="A99" s="586" t="s">
        <v>127</v>
      </c>
      <c r="B99" s="586"/>
      <c r="C99" s="383" t="s">
        <v>826</v>
      </c>
      <c r="D99" s="355">
        <v>132</v>
      </c>
      <c r="E99" s="355">
        <v>87</v>
      </c>
      <c r="F99" s="356">
        <v>65.900000000000006</v>
      </c>
      <c r="G99" s="355">
        <v>700</v>
      </c>
      <c r="H99" s="355">
        <v>784</v>
      </c>
      <c r="I99" s="356">
        <v>112</v>
      </c>
      <c r="J99" s="355">
        <v>0</v>
      </c>
      <c r="K99" s="355">
        <v>0</v>
      </c>
      <c r="L99" s="356">
        <v>0</v>
      </c>
      <c r="M99" s="40"/>
      <c r="N99" s="40"/>
    </row>
    <row r="100" spans="1:15" x14ac:dyDescent="0.25">
      <c r="A100" s="586" t="s">
        <v>827</v>
      </c>
      <c r="B100" s="586"/>
      <c r="C100" s="383" t="s">
        <v>828</v>
      </c>
      <c r="D100" s="355">
        <v>0</v>
      </c>
      <c r="E100" s="355">
        <v>9204</v>
      </c>
      <c r="F100" s="356">
        <v>0</v>
      </c>
      <c r="G100" s="355">
        <v>0</v>
      </c>
      <c r="H100" s="355">
        <v>9230</v>
      </c>
      <c r="I100" s="356">
        <v>0</v>
      </c>
      <c r="J100" s="355">
        <v>1469022</v>
      </c>
      <c r="K100" s="355">
        <v>1078807</v>
      </c>
      <c r="L100" s="356">
        <v>73.400000000000006</v>
      </c>
      <c r="M100" s="40"/>
      <c r="N100" s="40"/>
    </row>
    <row r="101" spans="1:15" x14ac:dyDescent="0.25">
      <c r="A101" s="586" t="s">
        <v>130</v>
      </c>
      <c r="B101" s="586"/>
      <c r="C101" s="383" t="s">
        <v>829</v>
      </c>
      <c r="D101" s="355">
        <v>0</v>
      </c>
      <c r="E101" s="355">
        <v>34</v>
      </c>
      <c r="F101" s="356">
        <v>0</v>
      </c>
      <c r="G101" s="355">
        <v>10</v>
      </c>
      <c r="H101" s="355">
        <v>44</v>
      </c>
      <c r="I101" s="356">
        <v>440</v>
      </c>
      <c r="J101" s="355">
        <v>0</v>
      </c>
      <c r="K101" s="355">
        <v>0</v>
      </c>
      <c r="L101" s="356">
        <v>0</v>
      </c>
      <c r="M101" s="40"/>
      <c r="N101" s="40"/>
    </row>
    <row r="102" spans="1:15" x14ac:dyDescent="0.25">
      <c r="A102" s="586" t="s">
        <v>131</v>
      </c>
      <c r="B102" s="586"/>
      <c r="C102" s="383" t="s">
        <v>830</v>
      </c>
      <c r="D102" s="355">
        <v>9</v>
      </c>
      <c r="E102" s="355">
        <v>74</v>
      </c>
      <c r="F102" s="356">
        <v>822.2</v>
      </c>
      <c r="G102" s="355">
        <v>10</v>
      </c>
      <c r="H102" s="355">
        <v>75</v>
      </c>
      <c r="I102" s="356">
        <v>750</v>
      </c>
      <c r="J102" s="355">
        <v>0</v>
      </c>
      <c r="K102" s="355">
        <v>0</v>
      </c>
      <c r="L102" s="356">
        <v>0</v>
      </c>
      <c r="M102" s="40"/>
      <c r="N102" s="40"/>
    </row>
    <row r="103" spans="1:15" x14ac:dyDescent="0.25">
      <c r="A103" s="586" t="s">
        <v>132</v>
      </c>
      <c r="B103" s="586"/>
      <c r="C103" s="383" t="s">
        <v>831</v>
      </c>
      <c r="D103" s="355">
        <v>66</v>
      </c>
      <c r="E103" s="355">
        <v>81</v>
      </c>
      <c r="F103" s="356">
        <v>122.7</v>
      </c>
      <c r="G103" s="355">
        <v>350</v>
      </c>
      <c r="H103" s="355">
        <v>519</v>
      </c>
      <c r="I103" s="356">
        <v>148.30000000000001</v>
      </c>
      <c r="J103" s="355">
        <v>0</v>
      </c>
      <c r="K103" s="355">
        <v>0</v>
      </c>
      <c r="L103" s="356">
        <v>0</v>
      </c>
      <c r="M103" s="40"/>
      <c r="N103" s="40"/>
    </row>
    <row r="104" spans="1:15" x14ac:dyDescent="0.25">
      <c r="A104" s="586" t="s">
        <v>133</v>
      </c>
      <c r="B104" s="586"/>
      <c r="C104" s="383" t="s">
        <v>832</v>
      </c>
      <c r="D104" s="355">
        <v>16</v>
      </c>
      <c r="E104" s="355">
        <v>7</v>
      </c>
      <c r="F104" s="356">
        <v>43.8</v>
      </c>
      <c r="G104" s="355">
        <v>20</v>
      </c>
      <c r="H104" s="355">
        <v>13</v>
      </c>
      <c r="I104" s="356">
        <v>65</v>
      </c>
      <c r="J104" s="355">
        <v>0</v>
      </c>
      <c r="K104" s="355">
        <v>0</v>
      </c>
      <c r="L104" s="356">
        <v>0</v>
      </c>
      <c r="M104" s="40"/>
      <c r="N104" s="40"/>
    </row>
    <row r="105" spans="1:15" x14ac:dyDescent="0.25">
      <c r="A105" s="586" t="s">
        <v>134</v>
      </c>
      <c r="B105" s="586"/>
      <c r="C105" s="383" t="s">
        <v>833</v>
      </c>
      <c r="D105" s="355">
        <v>200</v>
      </c>
      <c r="E105" s="355">
        <v>136</v>
      </c>
      <c r="F105" s="356">
        <v>68</v>
      </c>
      <c r="G105" s="355">
        <v>200</v>
      </c>
      <c r="H105" s="355">
        <v>136</v>
      </c>
      <c r="I105" s="356">
        <v>68</v>
      </c>
      <c r="J105" s="355">
        <v>0</v>
      </c>
      <c r="K105" s="355">
        <v>0</v>
      </c>
      <c r="L105" s="356">
        <v>0</v>
      </c>
      <c r="M105" s="40"/>
      <c r="N105" s="40"/>
    </row>
    <row r="106" spans="1:15" x14ac:dyDescent="0.25">
      <c r="A106" s="586" t="s">
        <v>834</v>
      </c>
      <c r="B106" s="586"/>
      <c r="C106" s="383" t="s">
        <v>835</v>
      </c>
      <c r="D106" s="355">
        <v>1396</v>
      </c>
      <c r="E106" s="355">
        <v>817</v>
      </c>
      <c r="F106" s="356">
        <v>58.5</v>
      </c>
      <c r="G106" s="355">
        <v>10850</v>
      </c>
      <c r="H106" s="355">
        <v>3318</v>
      </c>
      <c r="I106" s="356">
        <v>30.6</v>
      </c>
      <c r="J106" s="355">
        <v>0</v>
      </c>
      <c r="K106" s="355">
        <v>0</v>
      </c>
      <c r="L106" s="356">
        <v>0</v>
      </c>
      <c r="M106" s="40"/>
      <c r="N106" s="40"/>
    </row>
    <row r="107" spans="1:15" x14ac:dyDescent="0.25">
      <c r="A107" s="586" t="s">
        <v>136</v>
      </c>
      <c r="B107" s="586"/>
      <c r="C107" s="383" t="s">
        <v>836</v>
      </c>
      <c r="D107" s="355">
        <v>582</v>
      </c>
      <c r="E107" s="355">
        <v>50615</v>
      </c>
      <c r="F107" s="356">
        <v>8696.7000000000007</v>
      </c>
      <c r="G107" s="355">
        <v>5047</v>
      </c>
      <c r="H107" s="355">
        <v>56241</v>
      </c>
      <c r="I107" s="356">
        <v>1114.3</v>
      </c>
      <c r="J107" s="355">
        <v>0</v>
      </c>
      <c r="K107" s="355">
        <v>0</v>
      </c>
      <c r="L107" s="356">
        <v>0</v>
      </c>
      <c r="M107" s="40"/>
      <c r="N107" s="40"/>
    </row>
    <row r="108" spans="1:15" x14ac:dyDescent="0.25">
      <c r="A108" s="586" t="s">
        <v>137</v>
      </c>
      <c r="B108" s="586"/>
      <c r="C108" s="383" t="s">
        <v>837</v>
      </c>
      <c r="D108" s="355">
        <v>7623</v>
      </c>
      <c r="E108" s="355">
        <v>18915</v>
      </c>
      <c r="F108" s="356">
        <v>248.1</v>
      </c>
      <c r="G108" s="355">
        <v>62021</v>
      </c>
      <c r="H108" s="355">
        <v>87004</v>
      </c>
      <c r="I108" s="356">
        <v>140.30000000000001</v>
      </c>
      <c r="J108" s="355">
        <v>192082</v>
      </c>
      <c r="K108" s="355">
        <v>176920</v>
      </c>
      <c r="L108" s="356">
        <v>92.1</v>
      </c>
      <c r="M108" s="40"/>
      <c r="N108" s="40"/>
    </row>
    <row r="109" spans="1:15" x14ac:dyDescent="0.25">
      <c r="A109" s="586" t="s">
        <v>138</v>
      </c>
      <c r="B109" s="586"/>
      <c r="C109" s="383" t="s">
        <v>838</v>
      </c>
      <c r="D109" s="355">
        <v>8866</v>
      </c>
      <c r="E109" s="355">
        <v>16852</v>
      </c>
      <c r="F109" s="356">
        <v>190.1</v>
      </c>
      <c r="G109" s="355">
        <v>26000</v>
      </c>
      <c r="H109" s="355">
        <v>40786</v>
      </c>
      <c r="I109" s="356">
        <v>156.9</v>
      </c>
      <c r="J109" s="355">
        <v>0</v>
      </c>
      <c r="K109" s="355">
        <v>0</v>
      </c>
      <c r="L109" s="356">
        <v>0</v>
      </c>
      <c r="M109" s="40"/>
      <c r="N109" s="40"/>
    </row>
    <row r="110" spans="1:15" x14ac:dyDescent="0.25">
      <c r="A110" s="586" t="s">
        <v>139</v>
      </c>
      <c r="B110" s="586"/>
      <c r="C110" s="383" t="s">
        <v>839</v>
      </c>
      <c r="D110" s="355">
        <v>6527</v>
      </c>
      <c r="E110" s="355">
        <v>10962</v>
      </c>
      <c r="F110" s="356">
        <v>167.9</v>
      </c>
      <c r="G110" s="355">
        <v>73209</v>
      </c>
      <c r="H110" s="355">
        <v>145404</v>
      </c>
      <c r="I110" s="356">
        <v>198.6</v>
      </c>
      <c r="J110" s="355">
        <v>0</v>
      </c>
      <c r="K110" s="355">
        <v>0</v>
      </c>
      <c r="L110" s="356">
        <v>0</v>
      </c>
      <c r="M110" s="40"/>
      <c r="N110" s="40"/>
    </row>
    <row r="111" spans="1:15" x14ac:dyDescent="0.25">
      <c r="A111" s="586" t="s">
        <v>140</v>
      </c>
      <c r="B111" s="586"/>
      <c r="C111" s="383" t="s">
        <v>840</v>
      </c>
      <c r="D111" s="355">
        <v>452</v>
      </c>
      <c r="E111" s="355">
        <v>6397</v>
      </c>
      <c r="F111" s="356">
        <v>1415.3</v>
      </c>
      <c r="G111" s="355">
        <v>150525</v>
      </c>
      <c r="H111" s="355">
        <v>156522</v>
      </c>
      <c r="I111" s="356">
        <v>104</v>
      </c>
      <c r="J111" s="355">
        <v>884270</v>
      </c>
      <c r="K111" s="355">
        <v>396540</v>
      </c>
      <c r="L111" s="356">
        <v>44.8</v>
      </c>
      <c r="M111" s="40"/>
      <c r="N111" s="40"/>
    </row>
    <row r="112" spans="1:15" x14ac:dyDescent="0.25">
      <c r="A112" s="586" t="s">
        <v>141</v>
      </c>
      <c r="B112" s="586"/>
      <c r="C112" s="383" t="s">
        <v>841</v>
      </c>
      <c r="D112" s="355">
        <v>1718</v>
      </c>
      <c r="E112" s="355">
        <v>8243</v>
      </c>
      <c r="F112" s="356">
        <v>479.8</v>
      </c>
      <c r="G112" s="355">
        <v>2444</v>
      </c>
      <c r="H112" s="355">
        <v>16452</v>
      </c>
      <c r="I112" s="356">
        <v>673.2</v>
      </c>
      <c r="J112" s="355">
        <v>251253</v>
      </c>
      <c r="K112" s="355">
        <v>275061</v>
      </c>
      <c r="L112" s="356">
        <v>109.5</v>
      </c>
      <c r="M112" s="40"/>
      <c r="N112" s="40"/>
    </row>
    <row r="113" spans="1:14" x14ac:dyDescent="0.25">
      <c r="A113" s="586" t="s">
        <v>142</v>
      </c>
      <c r="B113" s="586"/>
      <c r="C113" s="383" t="s">
        <v>842</v>
      </c>
      <c r="D113" s="355">
        <v>44</v>
      </c>
      <c r="E113" s="355">
        <v>10457</v>
      </c>
      <c r="F113" s="356">
        <v>23765.9</v>
      </c>
      <c r="G113" s="355">
        <v>3000</v>
      </c>
      <c r="H113" s="355">
        <v>13901</v>
      </c>
      <c r="I113" s="356">
        <v>463.4</v>
      </c>
      <c r="J113" s="355">
        <v>43615</v>
      </c>
      <c r="K113" s="355">
        <v>6</v>
      </c>
      <c r="L113" s="356">
        <v>0</v>
      </c>
      <c r="M113" s="40"/>
      <c r="N113" s="40"/>
    </row>
    <row r="114" spans="1:14" x14ac:dyDescent="0.25">
      <c r="A114" s="586" t="s">
        <v>143</v>
      </c>
      <c r="B114" s="586"/>
      <c r="C114" s="383" t="s">
        <v>843</v>
      </c>
      <c r="D114" s="355">
        <v>10088</v>
      </c>
      <c r="E114" s="355">
        <v>13134</v>
      </c>
      <c r="F114" s="356">
        <v>130.19999999999999</v>
      </c>
      <c r="G114" s="355">
        <v>16043</v>
      </c>
      <c r="H114" s="355">
        <v>19701</v>
      </c>
      <c r="I114" s="356">
        <v>122.8</v>
      </c>
      <c r="J114" s="355">
        <v>503318</v>
      </c>
      <c r="K114" s="355">
        <v>290894</v>
      </c>
      <c r="L114" s="356">
        <v>57.8</v>
      </c>
      <c r="M114" s="40"/>
      <c r="N114" s="40"/>
    </row>
    <row r="115" spans="1:14" x14ac:dyDescent="0.25">
      <c r="A115" s="586" t="s">
        <v>144</v>
      </c>
      <c r="B115" s="586"/>
      <c r="C115" s="383" t="s">
        <v>844</v>
      </c>
      <c r="D115" s="355">
        <v>158</v>
      </c>
      <c r="E115" s="355">
        <v>250</v>
      </c>
      <c r="F115" s="356">
        <v>158.19999999999999</v>
      </c>
      <c r="G115" s="355">
        <v>1000</v>
      </c>
      <c r="H115" s="355">
        <v>1368</v>
      </c>
      <c r="I115" s="356">
        <v>136.80000000000001</v>
      </c>
      <c r="J115" s="355">
        <v>0</v>
      </c>
      <c r="K115" s="355">
        <v>0</v>
      </c>
      <c r="L115" s="356">
        <v>0</v>
      </c>
      <c r="M115" s="40"/>
      <c r="N115" s="40"/>
    </row>
    <row r="116" spans="1:14" x14ac:dyDescent="0.25">
      <c r="A116" s="586" t="s">
        <v>145</v>
      </c>
      <c r="B116" s="586"/>
      <c r="C116" s="383" t="s">
        <v>845</v>
      </c>
      <c r="D116" s="355">
        <v>75003</v>
      </c>
      <c r="E116" s="355">
        <v>73396</v>
      </c>
      <c r="F116" s="356">
        <v>97.9</v>
      </c>
      <c r="G116" s="355">
        <v>83285</v>
      </c>
      <c r="H116" s="355">
        <v>78811</v>
      </c>
      <c r="I116" s="356">
        <v>94.6</v>
      </c>
      <c r="J116" s="355">
        <v>462577</v>
      </c>
      <c r="K116" s="355">
        <v>297510</v>
      </c>
      <c r="L116" s="356">
        <v>64.3</v>
      </c>
      <c r="M116" s="40"/>
      <c r="N116" s="40"/>
    </row>
    <row r="117" spans="1:14" x14ac:dyDescent="0.25">
      <c r="A117" s="586" t="s">
        <v>146</v>
      </c>
      <c r="B117" s="586"/>
      <c r="C117" s="383" t="s">
        <v>846</v>
      </c>
      <c r="D117" s="355">
        <v>150</v>
      </c>
      <c r="E117" s="355">
        <v>1410</v>
      </c>
      <c r="F117" s="356">
        <v>940</v>
      </c>
      <c r="G117" s="355">
        <v>8300</v>
      </c>
      <c r="H117" s="355">
        <v>9501</v>
      </c>
      <c r="I117" s="356">
        <v>114.5</v>
      </c>
      <c r="J117" s="355">
        <v>636174</v>
      </c>
      <c r="K117" s="355">
        <v>494386</v>
      </c>
      <c r="L117" s="356">
        <v>77.7</v>
      </c>
      <c r="M117" s="40"/>
      <c r="N117" s="40"/>
    </row>
    <row r="118" spans="1:14" x14ac:dyDescent="0.25">
      <c r="A118" s="586" t="s">
        <v>639</v>
      </c>
      <c r="B118" s="586"/>
      <c r="C118" s="383" t="s">
        <v>847</v>
      </c>
      <c r="D118" s="355">
        <v>172</v>
      </c>
      <c r="E118" s="355">
        <v>32820</v>
      </c>
      <c r="F118" s="356">
        <v>19081.400000000001</v>
      </c>
      <c r="G118" s="355">
        <v>25630</v>
      </c>
      <c r="H118" s="355">
        <v>57486</v>
      </c>
      <c r="I118" s="356">
        <v>224.3</v>
      </c>
      <c r="J118" s="355">
        <v>910163</v>
      </c>
      <c r="K118" s="355">
        <v>1131940</v>
      </c>
      <c r="L118" s="356">
        <v>124.4</v>
      </c>
      <c r="M118" s="40"/>
      <c r="N118" s="40"/>
    </row>
    <row r="119" spans="1:14" x14ac:dyDescent="0.25">
      <c r="A119" s="586" t="s">
        <v>147</v>
      </c>
      <c r="B119" s="586"/>
      <c r="C119" s="383" t="s">
        <v>848</v>
      </c>
      <c r="D119" s="355">
        <v>18</v>
      </c>
      <c r="E119" s="355">
        <v>87</v>
      </c>
      <c r="F119" s="356">
        <v>483.3</v>
      </c>
      <c r="G119" s="355">
        <v>230</v>
      </c>
      <c r="H119" s="355">
        <v>394</v>
      </c>
      <c r="I119" s="356">
        <v>171.3</v>
      </c>
      <c r="J119" s="355">
        <v>0</v>
      </c>
      <c r="K119" s="355">
        <v>0</v>
      </c>
      <c r="L119" s="356">
        <v>0</v>
      </c>
      <c r="M119" s="40"/>
      <c r="N119" s="40"/>
    </row>
    <row r="120" spans="1:14" x14ac:dyDescent="0.25">
      <c r="A120" s="586" t="s">
        <v>148</v>
      </c>
      <c r="B120" s="586"/>
      <c r="C120" s="383" t="s">
        <v>849</v>
      </c>
      <c r="D120" s="355">
        <v>15</v>
      </c>
      <c r="E120" s="355">
        <v>96</v>
      </c>
      <c r="F120" s="356">
        <v>640</v>
      </c>
      <c r="G120" s="355">
        <v>90</v>
      </c>
      <c r="H120" s="355">
        <v>174</v>
      </c>
      <c r="I120" s="356">
        <v>193.3</v>
      </c>
      <c r="J120" s="355">
        <v>0</v>
      </c>
      <c r="K120" s="355">
        <v>0</v>
      </c>
      <c r="L120" s="356">
        <v>0</v>
      </c>
      <c r="M120" s="40"/>
      <c r="N120" s="40"/>
    </row>
    <row r="121" spans="1:14" x14ac:dyDescent="0.25">
      <c r="A121" s="586" t="s">
        <v>149</v>
      </c>
      <c r="B121" s="586"/>
      <c r="C121" s="383" t="s">
        <v>850</v>
      </c>
      <c r="D121" s="355">
        <v>0</v>
      </c>
      <c r="E121" s="355">
        <v>733</v>
      </c>
      <c r="F121" s="356">
        <v>0</v>
      </c>
      <c r="G121" s="355">
        <v>1000</v>
      </c>
      <c r="H121" s="355">
        <v>2715</v>
      </c>
      <c r="I121" s="356">
        <v>271.5</v>
      </c>
      <c r="J121" s="355">
        <v>0</v>
      </c>
      <c r="K121" s="355">
        <v>0</v>
      </c>
      <c r="L121" s="356">
        <v>0</v>
      </c>
      <c r="M121" s="40"/>
      <c r="N121" s="40"/>
    </row>
    <row r="122" spans="1:14" x14ac:dyDescent="0.25">
      <c r="A122" s="586" t="s">
        <v>150</v>
      </c>
      <c r="B122" s="586"/>
      <c r="C122" s="383" t="s">
        <v>851</v>
      </c>
      <c r="D122" s="355">
        <v>0</v>
      </c>
      <c r="E122" s="355">
        <v>4</v>
      </c>
      <c r="F122" s="356">
        <v>0</v>
      </c>
      <c r="G122" s="355">
        <v>300</v>
      </c>
      <c r="H122" s="355">
        <v>539</v>
      </c>
      <c r="I122" s="356">
        <v>179.7</v>
      </c>
      <c r="J122" s="355">
        <v>0</v>
      </c>
      <c r="K122" s="355">
        <v>0</v>
      </c>
      <c r="L122" s="356">
        <v>0</v>
      </c>
      <c r="M122" s="40"/>
      <c r="N122" s="40"/>
    </row>
    <row r="123" spans="1:14" x14ac:dyDescent="0.25">
      <c r="A123" s="586" t="s">
        <v>151</v>
      </c>
      <c r="B123" s="586"/>
      <c r="C123" s="383" t="s">
        <v>852</v>
      </c>
      <c r="D123" s="355">
        <v>0</v>
      </c>
      <c r="E123" s="355">
        <v>29</v>
      </c>
      <c r="F123" s="356">
        <v>0</v>
      </c>
      <c r="G123" s="355">
        <v>9946</v>
      </c>
      <c r="H123" s="355">
        <v>10044</v>
      </c>
      <c r="I123" s="356">
        <v>101</v>
      </c>
      <c r="J123" s="355">
        <v>0</v>
      </c>
      <c r="K123" s="355">
        <v>0</v>
      </c>
      <c r="L123" s="356">
        <v>0</v>
      </c>
      <c r="M123" s="40"/>
      <c r="N123" s="40"/>
    </row>
    <row r="124" spans="1:14" x14ac:dyDescent="0.25">
      <c r="A124" s="586" t="s">
        <v>152</v>
      </c>
      <c r="B124" s="586"/>
      <c r="C124" s="383" t="s">
        <v>853</v>
      </c>
      <c r="D124" s="355">
        <v>50</v>
      </c>
      <c r="E124" s="355">
        <v>57</v>
      </c>
      <c r="F124" s="356">
        <v>114</v>
      </c>
      <c r="G124" s="355">
        <v>3845</v>
      </c>
      <c r="H124" s="355">
        <v>4014</v>
      </c>
      <c r="I124" s="356">
        <v>104.4</v>
      </c>
      <c r="J124" s="355">
        <v>0</v>
      </c>
      <c r="K124" s="355">
        <v>0</v>
      </c>
      <c r="L124" s="356">
        <v>0</v>
      </c>
      <c r="M124" s="40"/>
      <c r="N124" s="40"/>
    </row>
    <row r="125" spans="1:14" x14ac:dyDescent="0.25">
      <c r="A125" s="586" t="s">
        <v>640</v>
      </c>
      <c r="B125" s="586"/>
      <c r="C125" s="383" t="s">
        <v>854</v>
      </c>
      <c r="D125" s="355">
        <v>0</v>
      </c>
      <c r="E125" s="355">
        <v>27</v>
      </c>
      <c r="F125" s="356">
        <v>0</v>
      </c>
      <c r="G125" s="355">
        <v>1000</v>
      </c>
      <c r="H125" s="355">
        <v>1180</v>
      </c>
      <c r="I125" s="356">
        <v>118</v>
      </c>
      <c r="J125" s="355">
        <v>0</v>
      </c>
      <c r="K125" s="355">
        <v>0</v>
      </c>
      <c r="L125" s="356">
        <v>0</v>
      </c>
      <c r="M125" s="40"/>
      <c r="N125" s="40"/>
    </row>
    <row r="126" spans="1:14" x14ac:dyDescent="0.25">
      <c r="A126" s="586" t="s">
        <v>154</v>
      </c>
      <c r="B126" s="586"/>
      <c r="C126" s="383" t="s">
        <v>855</v>
      </c>
      <c r="D126" s="355">
        <v>0</v>
      </c>
      <c r="E126" s="355">
        <v>1</v>
      </c>
      <c r="F126" s="356">
        <v>0</v>
      </c>
      <c r="G126" s="355">
        <v>1000</v>
      </c>
      <c r="H126" s="355">
        <v>1209</v>
      </c>
      <c r="I126" s="356">
        <v>120.9</v>
      </c>
      <c r="J126" s="355">
        <v>0</v>
      </c>
      <c r="K126" s="355">
        <v>0</v>
      </c>
      <c r="L126" s="356">
        <v>0</v>
      </c>
      <c r="M126" s="40"/>
      <c r="N126" s="40"/>
    </row>
    <row r="127" spans="1:14" x14ac:dyDescent="0.25">
      <c r="A127" s="586" t="s">
        <v>155</v>
      </c>
      <c r="B127" s="586"/>
      <c r="C127" s="383" t="s">
        <v>856</v>
      </c>
      <c r="D127" s="355">
        <v>10</v>
      </c>
      <c r="E127" s="355">
        <v>19</v>
      </c>
      <c r="F127" s="356">
        <v>190</v>
      </c>
      <c r="G127" s="355">
        <v>22</v>
      </c>
      <c r="H127" s="355">
        <v>45</v>
      </c>
      <c r="I127" s="356">
        <v>204.5</v>
      </c>
      <c r="J127" s="355">
        <v>0</v>
      </c>
      <c r="K127" s="355">
        <v>0</v>
      </c>
      <c r="L127" s="356">
        <v>0</v>
      </c>
      <c r="M127" s="40"/>
      <c r="N127" s="40"/>
    </row>
    <row r="128" spans="1:14" x14ac:dyDescent="0.25">
      <c r="A128" s="586" t="s">
        <v>156</v>
      </c>
      <c r="B128" s="586"/>
      <c r="C128" s="383" t="s">
        <v>857</v>
      </c>
      <c r="D128" s="355">
        <v>10</v>
      </c>
      <c r="E128" s="355">
        <v>35</v>
      </c>
      <c r="F128" s="356">
        <v>350</v>
      </c>
      <c r="G128" s="355">
        <v>600</v>
      </c>
      <c r="H128" s="355">
        <v>755</v>
      </c>
      <c r="I128" s="356">
        <v>125.8</v>
      </c>
      <c r="J128" s="355">
        <v>0</v>
      </c>
      <c r="K128" s="355">
        <v>0</v>
      </c>
      <c r="L128" s="356">
        <v>0</v>
      </c>
      <c r="M128" s="40"/>
      <c r="N128" s="40"/>
    </row>
    <row r="129" spans="1:14" x14ac:dyDescent="0.25">
      <c r="A129" s="586" t="s">
        <v>643</v>
      </c>
      <c r="B129" s="586"/>
      <c r="C129" s="383" t="s">
        <v>858</v>
      </c>
      <c r="D129" s="355">
        <v>1065678</v>
      </c>
      <c r="E129" s="355">
        <v>378394</v>
      </c>
      <c r="F129" s="356">
        <v>35.5</v>
      </c>
      <c r="G129" s="355">
        <v>1631147</v>
      </c>
      <c r="H129" s="355">
        <v>1017271</v>
      </c>
      <c r="I129" s="356">
        <v>62.4</v>
      </c>
      <c r="J129" s="355">
        <v>2421562</v>
      </c>
      <c r="K129" s="355">
        <v>367278</v>
      </c>
      <c r="L129" s="356">
        <v>15.2</v>
      </c>
      <c r="M129" s="40"/>
      <c r="N129" s="40"/>
    </row>
    <row r="130" spans="1:14" x14ac:dyDescent="0.25">
      <c r="A130" s="586" t="s">
        <v>158</v>
      </c>
      <c r="B130" s="586"/>
      <c r="C130" s="383" t="s">
        <v>859</v>
      </c>
      <c r="D130" s="355">
        <v>0</v>
      </c>
      <c r="E130" s="355">
        <v>19</v>
      </c>
      <c r="F130" s="356">
        <v>0</v>
      </c>
      <c r="G130" s="355">
        <v>10500</v>
      </c>
      <c r="H130" s="355">
        <v>262</v>
      </c>
      <c r="I130" s="356">
        <v>2.5</v>
      </c>
      <c r="J130" s="355">
        <v>0</v>
      </c>
      <c r="K130" s="355">
        <v>0</v>
      </c>
      <c r="L130" s="356">
        <v>0</v>
      </c>
      <c r="M130" s="40"/>
      <c r="N130" s="40"/>
    </row>
    <row r="131" spans="1:14" x14ac:dyDescent="0.25">
      <c r="A131" s="586" t="s">
        <v>159</v>
      </c>
      <c r="B131" s="586"/>
      <c r="C131" s="383" t="s">
        <v>860</v>
      </c>
      <c r="D131" s="355">
        <v>0</v>
      </c>
      <c r="E131" s="355">
        <v>3</v>
      </c>
      <c r="F131" s="356">
        <v>0</v>
      </c>
      <c r="G131" s="355">
        <v>0</v>
      </c>
      <c r="H131" s="355">
        <v>3</v>
      </c>
      <c r="I131" s="356">
        <v>0</v>
      </c>
      <c r="J131" s="355">
        <v>0</v>
      </c>
      <c r="K131" s="355">
        <v>0</v>
      </c>
      <c r="L131" s="356">
        <v>0</v>
      </c>
      <c r="M131" s="40"/>
      <c r="N131" s="40"/>
    </row>
    <row r="132" spans="1:14" x14ac:dyDescent="0.25">
      <c r="A132" s="586" t="s">
        <v>160</v>
      </c>
      <c r="B132" s="586"/>
      <c r="C132" s="383" t="s">
        <v>861</v>
      </c>
      <c r="D132" s="355">
        <v>0</v>
      </c>
      <c r="E132" s="355">
        <v>3</v>
      </c>
      <c r="F132" s="356">
        <v>0</v>
      </c>
      <c r="G132" s="355">
        <v>0</v>
      </c>
      <c r="H132" s="355">
        <v>23</v>
      </c>
      <c r="I132" s="356">
        <v>0</v>
      </c>
      <c r="J132" s="355">
        <v>0</v>
      </c>
      <c r="K132" s="355">
        <v>0</v>
      </c>
      <c r="L132" s="356">
        <v>0</v>
      </c>
      <c r="M132" s="40"/>
      <c r="N132" s="40"/>
    </row>
    <row r="133" spans="1:14" x14ac:dyDescent="0.25">
      <c r="A133" s="586" t="s">
        <v>692</v>
      </c>
      <c r="B133" s="586"/>
      <c r="C133" s="383" t="s">
        <v>862</v>
      </c>
      <c r="D133" s="355">
        <v>0</v>
      </c>
      <c r="E133" s="355">
        <v>0</v>
      </c>
      <c r="F133" s="356">
        <v>0</v>
      </c>
      <c r="G133" s="355">
        <v>0</v>
      </c>
      <c r="H133" s="355">
        <v>198</v>
      </c>
      <c r="I133" s="356">
        <v>0</v>
      </c>
      <c r="J133" s="355">
        <v>0</v>
      </c>
      <c r="K133" s="355">
        <v>0</v>
      </c>
      <c r="L133" s="356">
        <v>0</v>
      </c>
      <c r="M133" s="40"/>
      <c r="N133" s="40"/>
    </row>
    <row r="134" spans="1:14" ht="15.75" thickBot="1" x14ac:dyDescent="0.3">
      <c r="A134" s="585" t="s">
        <v>693</v>
      </c>
      <c r="B134" s="585"/>
      <c r="C134" s="585"/>
      <c r="D134" s="360">
        <v>1179041</v>
      </c>
      <c r="E134" s="360">
        <v>633550</v>
      </c>
      <c r="F134" s="361">
        <v>53.7</v>
      </c>
      <c r="G134" s="360">
        <v>2129739</v>
      </c>
      <c r="H134" s="360">
        <v>1738327</v>
      </c>
      <c r="I134" s="361">
        <v>81.599999999999994</v>
      </c>
      <c r="J134" s="360">
        <v>7774036</v>
      </c>
      <c r="K134" s="360">
        <v>4509342</v>
      </c>
      <c r="L134" s="361">
        <v>58</v>
      </c>
      <c r="M134" s="40"/>
      <c r="N134" s="40"/>
    </row>
    <row r="135" spans="1:14" ht="15.75" thickTop="1" x14ac:dyDescent="0.25">
      <c r="A135" s="33"/>
      <c r="B135" s="33"/>
      <c r="C135" s="34"/>
      <c r="D135" s="34"/>
      <c r="E135" s="34"/>
      <c r="F135" s="34"/>
      <c r="G135" s="34"/>
      <c r="H135" s="34"/>
      <c r="I135" s="34"/>
      <c r="J135" s="34"/>
      <c r="K135" s="34"/>
    </row>
    <row r="136" spans="1:14" x14ac:dyDescent="0.25">
      <c r="A136" s="33"/>
      <c r="B136" s="33"/>
      <c r="C136" s="34"/>
      <c r="D136" s="34"/>
      <c r="E136" s="34"/>
      <c r="F136" s="34"/>
      <c r="G136" s="34"/>
      <c r="H136" s="34"/>
      <c r="I136" s="34"/>
      <c r="J136" s="34"/>
      <c r="K136" s="34"/>
    </row>
    <row r="137" spans="1:14" x14ac:dyDescent="0.25">
      <c r="A137" s="33"/>
      <c r="B137" s="33"/>
      <c r="C137" s="34"/>
      <c r="D137" s="34"/>
      <c r="E137" s="34"/>
      <c r="F137" s="34"/>
      <c r="G137" s="34"/>
      <c r="H137" s="34"/>
      <c r="I137" s="34"/>
      <c r="J137" s="34"/>
      <c r="K137" s="34"/>
    </row>
    <row r="138" spans="1:14" ht="14.1" customHeight="1" x14ac:dyDescent="0.25">
      <c r="A138" s="604" t="s">
        <v>118</v>
      </c>
      <c r="B138" s="604"/>
      <c r="C138" s="605" t="s">
        <v>823</v>
      </c>
      <c r="D138" s="604" t="s">
        <v>175</v>
      </c>
      <c r="E138" s="604"/>
      <c r="F138" s="604"/>
      <c r="G138" s="604" t="s">
        <v>176</v>
      </c>
      <c r="H138" s="604"/>
      <c r="I138" s="604"/>
      <c r="J138" s="41"/>
      <c r="K138" s="41"/>
    </row>
    <row r="139" spans="1:14" x14ac:dyDescent="0.25">
      <c r="A139" s="604"/>
      <c r="B139" s="604"/>
      <c r="C139" s="605"/>
      <c r="D139" s="325" t="s">
        <v>122</v>
      </c>
      <c r="E139" s="325" t="s">
        <v>123</v>
      </c>
      <c r="F139" s="325" t="s">
        <v>124</v>
      </c>
      <c r="G139" s="325" t="s">
        <v>122</v>
      </c>
      <c r="H139" s="325" t="s">
        <v>123</v>
      </c>
      <c r="I139" s="325" t="s">
        <v>124</v>
      </c>
      <c r="J139" s="41"/>
      <c r="K139" s="41"/>
    </row>
    <row r="140" spans="1:14" x14ac:dyDescent="0.25">
      <c r="A140" s="586" t="s">
        <v>125</v>
      </c>
      <c r="B140" s="586"/>
      <c r="C140" s="383" t="s">
        <v>824</v>
      </c>
      <c r="D140" s="355">
        <v>0</v>
      </c>
      <c r="E140" s="355">
        <v>0</v>
      </c>
      <c r="F140" s="356">
        <v>0</v>
      </c>
      <c r="G140" s="355">
        <v>1400</v>
      </c>
      <c r="H140" s="355">
        <v>2185</v>
      </c>
      <c r="I140" s="356">
        <v>156.1</v>
      </c>
      <c r="J140" s="42"/>
      <c r="K140" s="42"/>
    </row>
    <row r="141" spans="1:14" x14ac:dyDescent="0.25">
      <c r="A141" s="586" t="s">
        <v>126</v>
      </c>
      <c r="B141" s="586"/>
      <c r="C141" s="383" t="s">
        <v>825</v>
      </c>
      <c r="D141" s="355">
        <v>0</v>
      </c>
      <c r="E141" s="355">
        <v>0</v>
      </c>
      <c r="F141" s="356">
        <v>0</v>
      </c>
      <c r="G141" s="355">
        <v>15</v>
      </c>
      <c r="H141" s="355">
        <v>20</v>
      </c>
      <c r="I141" s="356">
        <v>133.30000000000001</v>
      </c>
      <c r="J141" s="42"/>
      <c r="K141" s="42"/>
    </row>
    <row r="142" spans="1:14" x14ac:dyDescent="0.25">
      <c r="A142" s="586" t="s">
        <v>127</v>
      </c>
      <c r="B142" s="586"/>
      <c r="C142" s="383" t="s">
        <v>826</v>
      </c>
      <c r="D142" s="355">
        <v>0</v>
      </c>
      <c r="E142" s="355">
        <v>0</v>
      </c>
      <c r="F142" s="356">
        <v>0</v>
      </c>
      <c r="G142" s="355">
        <v>700</v>
      </c>
      <c r="H142" s="355">
        <v>784</v>
      </c>
      <c r="I142" s="356">
        <v>112</v>
      </c>
      <c r="J142" s="42"/>
      <c r="K142" s="42"/>
    </row>
    <row r="143" spans="1:14" x14ac:dyDescent="0.25">
      <c r="A143" s="586" t="s">
        <v>827</v>
      </c>
      <c r="B143" s="586"/>
      <c r="C143" s="383" t="s">
        <v>828</v>
      </c>
      <c r="D143" s="355">
        <v>1469022</v>
      </c>
      <c r="E143" s="355">
        <v>1078807</v>
      </c>
      <c r="F143" s="356">
        <v>73.400000000000006</v>
      </c>
      <c r="G143" s="355">
        <v>1469022</v>
      </c>
      <c r="H143" s="355">
        <v>1088037</v>
      </c>
      <c r="I143" s="356">
        <v>74.099999999999994</v>
      </c>
      <c r="J143" s="42"/>
      <c r="K143" s="42"/>
    </row>
    <row r="144" spans="1:14" x14ac:dyDescent="0.25">
      <c r="A144" s="586" t="s">
        <v>130</v>
      </c>
      <c r="B144" s="586"/>
      <c r="C144" s="383" t="s">
        <v>829</v>
      </c>
      <c r="D144" s="355">
        <v>0</v>
      </c>
      <c r="E144" s="355">
        <v>0</v>
      </c>
      <c r="F144" s="356">
        <v>0</v>
      </c>
      <c r="G144" s="355">
        <v>10</v>
      </c>
      <c r="H144" s="355">
        <v>44</v>
      </c>
      <c r="I144" s="356">
        <v>440</v>
      </c>
      <c r="J144" s="42"/>
      <c r="K144" s="42"/>
    </row>
    <row r="145" spans="1:11" x14ac:dyDescent="0.25">
      <c r="A145" s="586" t="s">
        <v>131</v>
      </c>
      <c r="B145" s="586"/>
      <c r="C145" s="383" t="s">
        <v>830</v>
      </c>
      <c r="D145" s="355">
        <v>0</v>
      </c>
      <c r="E145" s="355">
        <v>0</v>
      </c>
      <c r="F145" s="356">
        <v>0</v>
      </c>
      <c r="G145" s="355">
        <v>10</v>
      </c>
      <c r="H145" s="355">
        <v>75</v>
      </c>
      <c r="I145" s="356">
        <v>750</v>
      </c>
      <c r="J145" s="42"/>
      <c r="K145" s="42"/>
    </row>
    <row r="146" spans="1:11" x14ac:dyDescent="0.25">
      <c r="A146" s="586" t="s">
        <v>132</v>
      </c>
      <c r="B146" s="586"/>
      <c r="C146" s="383" t="s">
        <v>831</v>
      </c>
      <c r="D146" s="355">
        <v>0</v>
      </c>
      <c r="E146" s="355">
        <v>0</v>
      </c>
      <c r="F146" s="356">
        <v>0</v>
      </c>
      <c r="G146" s="355">
        <v>350</v>
      </c>
      <c r="H146" s="355">
        <v>519</v>
      </c>
      <c r="I146" s="356">
        <v>148.30000000000001</v>
      </c>
      <c r="J146" s="42"/>
      <c r="K146" s="42"/>
    </row>
    <row r="147" spans="1:11" x14ac:dyDescent="0.25">
      <c r="A147" s="586" t="s">
        <v>133</v>
      </c>
      <c r="B147" s="586"/>
      <c r="C147" s="383" t="s">
        <v>832</v>
      </c>
      <c r="D147" s="355">
        <v>0</v>
      </c>
      <c r="E147" s="355">
        <v>0</v>
      </c>
      <c r="F147" s="356">
        <v>0</v>
      </c>
      <c r="G147" s="355">
        <v>20</v>
      </c>
      <c r="H147" s="355">
        <v>13</v>
      </c>
      <c r="I147" s="356">
        <v>65</v>
      </c>
      <c r="J147" s="42"/>
      <c r="K147" s="42"/>
    </row>
    <row r="148" spans="1:11" x14ac:dyDescent="0.25">
      <c r="A148" s="586" t="s">
        <v>134</v>
      </c>
      <c r="B148" s="586"/>
      <c r="C148" s="383" t="s">
        <v>833</v>
      </c>
      <c r="D148" s="355">
        <v>0</v>
      </c>
      <c r="E148" s="355">
        <v>0</v>
      </c>
      <c r="F148" s="356">
        <v>0</v>
      </c>
      <c r="G148" s="355">
        <v>200</v>
      </c>
      <c r="H148" s="355">
        <v>136</v>
      </c>
      <c r="I148" s="356">
        <v>68</v>
      </c>
      <c r="J148" s="42"/>
      <c r="K148" s="42"/>
    </row>
    <row r="149" spans="1:11" x14ac:dyDescent="0.25">
      <c r="A149" s="586" t="s">
        <v>834</v>
      </c>
      <c r="B149" s="586"/>
      <c r="C149" s="383" t="s">
        <v>835</v>
      </c>
      <c r="D149" s="355">
        <v>0</v>
      </c>
      <c r="E149" s="355">
        <v>0</v>
      </c>
      <c r="F149" s="356">
        <v>0</v>
      </c>
      <c r="G149" s="355">
        <v>10850</v>
      </c>
      <c r="H149" s="355">
        <v>3318</v>
      </c>
      <c r="I149" s="356">
        <v>30.6</v>
      </c>
      <c r="J149" s="42"/>
      <c r="K149" s="42"/>
    </row>
    <row r="150" spans="1:11" x14ac:dyDescent="0.25">
      <c r="A150" s="586" t="s">
        <v>136</v>
      </c>
      <c r="B150" s="586"/>
      <c r="C150" s="383" t="s">
        <v>836</v>
      </c>
      <c r="D150" s="355">
        <v>0</v>
      </c>
      <c r="E150" s="355">
        <v>0</v>
      </c>
      <c r="F150" s="356">
        <v>0</v>
      </c>
      <c r="G150" s="355">
        <v>5047</v>
      </c>
      <c r="H150" s="355">
        <v>56241</v>
      </c>
      <c r="I150" s="356">
        <v>1114.3</v>
      </c>
      <c r="J150" s="42"/>
      <c r="K150" s="42"/>
    </row>
    <row r="151" spans="1:11" x14ac:dyDescent="0.25">
      <c r="A151" s="586" t="s">
        <v>137</v>
      </c>
      <c r="B151" s="586"/>
      <c r="C151" s="383" t="s">
        <v>837</v>
      </c>
      <c r="D151" s="355">
        <v>192082</v>
      </c>
      <c r="E151" s="355">
        <v>176920</v>
      </c>
      <c r="F151" s="356">
        <v>92.1</v>
      </c>
      <c r="G151" s="355">
        <v>254103</v>
      </c>
      <c r="H151" s="355">
        <v>263924</v>
      </c>
      <c r="I151" s="356">
        <v>103.9</v>
      </c>
      <c r="J151" s="42"/>
      <c r="K151" s="42"/>
    </row>
    <row r="152" spans="1:11" x14ac:dyDescent="0.25">
      <c r="A152" s="586" t="s">
        <v>138</v>
      </c>
      <c r="B152" s="586"/>
      <c r="C152" s="383" t="s">
        <v>838</v>
      </c>
      <c r="D152" s="355">
        <v>0</v>
      </c>
      <c r="E152" s="355">
        <v>0</v>
      </c>
      <c r="F152" s="356">
        <v>0</v>
      </c>
      <c r="G152" s="355">
        <v>26000</v>
      </c>
      <c r="H152" s="355">
        <v>40786</v>
      </c>
      <c r="I152" s="356">
        <v>156.9</v>
      </c>
      <c r="J152" s="42"/>
      <c r="K152" s="42"/>
    </row>
    <row r="153" spans="1:11" x14ac:dyDescent="0.25">
      <c r="A153" s="586" t="s">
        <v>139</v>
      </c>
      <c r="B153" s="586"/>
      <c r="C153" s="383" t="s">
        <v>839</v>
      </c>
      <c r="D153" s="355">
        <v>0</v>
      </c>
      <c r="E153" s="355">
        <v>0</v>
      </c>
      <c r="F153" s="356">
        <v>0</v>
      </c>
      <c r="G153" s="355">
        <v>73209</v>
      </c>
      <c r="H153" s="355">
        <v>145404</v>
      </c>
      <c r="I153" s="356">
        <v>198.6</v>
      </c>
      <c r="J153" s="42"/>
      <c r="K153" s="42"/>
    </row>
    <row r="154" spans="1:11" x14ac:dyDescent="0.25">
      <c r="A154" s="586" t="s">
        <v>140</v>
      </c>
      <c r="B154" s="586"/>
      <c r="C154" s="383" t="s">
        <v>840</v>
      </c>
      <c r="D154" s="355">
        <v>884270</v>
      </c>
      <c r="E154" s="355">
        <v>396540</v>
      </c>
      <c r="F154" s="356">
        <v>44.8</v>
      </c>
      <c r="G154" s="355">
        <v>1034795</v>
      </c>
      <c r="H154" s="355">
        <v>553062</v>
      </c>
      <c r="I154" s="356">
        <v>53.4</v>
      </c>
      <c r="J154" s="42"/>
      <c r="K154" s="42"/>
    </row>
    <row r="155" spans="1:11" x14ac:dyDescent="0.25">
      <c r="A155" s="586" t="s">
        <v>141</v>
      </c>
      <c r="B155" s="586"/>
      <c r="C155" s="383" t="s">
        <v>841</v>
      </c>
      <c r="D155" s="355">
        <v>251208</v>
      </c>
      <c r="E155" s="355">
        <v>274998</v>
      </c>
      <c r="F155" s="356">
        <v>109.5</v>
      </c>
      <c r="G155" s="355">
        <v>253697</v>
      </c>
      <c r="H155" s="355">
        <v>291513</v>
      </c>
      <c r="I155" s="356">
        <v>114.9</v>
      </c>
      <c r="J155" s="42"/>
      <c r="K155" s="42"/>
    </row>
    <row r="156" spans="1:11" x14ac:dyDescent="0.25">
      <c r="A156" s="586" t="s">
        <v>142</v>
      </c>
      <c r="B156" s="586"/>
      <c r="C156" s="383" t="s">
        <v>842</v>
      </c>
      <c r="D156" s="355">
        <v>0</v>
      </c>
      <c r="E156" s="355">
        <v>0</v>
      </c>
      <c r="F156" s="356">
        <v>0</v>
      </c>
      <c r="G156" s="355">
        <v>46615</v>
      </c>
      <c r="H156" s="355">
        <v>13907</v>
      </c>
      <c r="I156" s="356">
        <v>29.8</v>
      </c>
      <c r="J156" s="42"/>
      <c r="K156" s="42"/>
    </row>
    <row r="157" spans="1:11" x14ac:dyDescent="0.25">
      <c r="A157" s="586" t="s">
        <v>143</v>
      </c>
      <c r="B157" s="586"/>
      <c r="C157" s="383" t="s">
        <v>843</v>
      </c>
      <c r="D157" s="355">
        <v>503246</v>
      </c>
      <c r="E157" s="355">
        <v>290894</v>
      </c>
      <c r="F157" s="356">
        <v>57.8</v>
      </c>
      <c r="G157" s="355">
        <v>519361</v>
      </c>
      <c r="H157" s="355">
        <v>310595</v>
      </c>
      <c r="I157" s="356">
        <v>59.8</v>
      </c>
      <c r="J157" s="42"/>
      <c r="K157" s="42"/>
    </row>
    <row r="158" spans="1:11" x14ac:dyDescent="0.25">
      <c r="A158" s="586" t="s">
        <v>144</v>
      </c>
      <c r="B158" s="586"/>
      <c r="C158" s="383" t="s">
        <v>844</v>
      </c>
      <c r="D158" s="355">
        <v>0</v>
      </c>
      <c r="E158" s="355">
        <v>0</v>
      </c>
      <c r="F158" s="356">
        <v>0</v>
      </c>
      <c r="G158" s="355">
        <v>1000</v>
      </c>
      <c r="H158" s="355">
        <v>1368</v>
      </c>
      <c r="I158" s="356">
        <v>136.80000000000001</v>
      </c>
      <c r="J158" s="42"/>
      <c r="K158" s="42"/>
    </row>
    <row r="159" spans="1:11" x14ac:dyDescent="0.25">
      <c r="A159" s="586" t="s">
        <v>145</v>
      </c>
      <c r="B159" s="586"/>
      <c r="C159" s="383" t="s">
        <v>845</v>
      </c>
      <c r="D159" s="355">
        <v>462577</v>
      </c>
      <c r="E159" s="355">
        <v>297510</v>
      </c>
      <c r="F159" s="356">
        <v>64.3</v>
      </c>
      <c r="G159" s="355">
        <v>545862</v>
      </c>
      <c r="H159" s="355">
        <v>376321</v>
      </c>
      <c r="I159" s="356">
        <v>68.900000000000006</v>
      </c>
      <c r="J159" s="42"/>
      <c r="K159" s="42"/>
    </row>
    <row r="160" spans="1:11" x14ac:dyDescent="0.25">
      <c r="A160" s="586" t="s">
        <v>146</v>
      </c>
      <c r="B160" s="586"/>
      <c r="C160" s="383" t="s">
        <v>846</v>
      </c>
      <c r="D160" s="355">
        <v>634674</v>
      </c>
      <c r="E160" s="355">
        <v>494386</v>
      </c>
      <c r="F160" s="356">
        <v>77.900000000000006</v>
      </c>
      <c r="G160" s="355">
        <v>644474</v>
      </c>
      <c r="H160" s="355">
        <v>503887</v>
      </c>
      <c r="I160" s="356">
        <v>78.2</v>
      </c>
      <c r="J160" s="42"/>
      <c r="K160" s="42"/>
    </row>
    <row r="161" spans="1:13" x14ac:dyDescent="0.25">
      <c r="A161" s="586" t="s">
        <v>639</v>
      </c>
      <c r="B161" s="586"/>
      <c r="C161" s="383" t="s">
        <v>847</v>
      </c>
      <c r="D161" s="355">
        <v>910163</v>
      </c>
      <c r="E161" s="355">
        <v>1131940</v>
      </c>
      <c r="F161" s="356">
        <v>124.4</v>
      </c>
      <c r="G161" s="355">
        <v>935793</v>
      </c>
      <c r="H161" s="355">
        <v>1189426</v>
      </c>
      <c r="I161" s="356">
        <v>127.1</v>
      </c>
      <c r="J161" s="42"/>
      <c r="K161" s="42"/>
    </row>
    <row r="162" spans="1:13" x14ac:dyDescent="0.25">
      <c r="A162" s="586" t="s">
        <v>147</v>
      </c>
      <c r="B162" s="586"/>
      <c r="C162" s="383" t="s">
        <v>848</v>
      </c>
      <c r="D162" s="355">
        <v>0</v>
      </c>
      <c r="E162" s="355">
        <v>0</v>
      </c>
      <c r="F162" s="356">
        <v>0</v>
      </c>
      <c r="G162" s="355">
        <v>230</v>
      </c>
      <c r="H162" s="355">
        <v>394</v>
      </c>
      <c r="I162" s="356">
        <v>171.3</v>
      </c>
      <c r="J162" s="42"/>
      <c r="K162" s="42"/>
    </row>
    <row r="163" spans="1:13" x14ac:dyDescent="0.25">
      <c r="A163" s="586" t="s">
        <v>148</v>
      </c>
      <c r="B163" s="586"/>
      <c r="C163" s="383" t="s">
        <v>849</v>
      </c>
      <c r="D163" s="355">
        <v>0</v>
      </c>
      <c r="E163" s="355">
        <v>0</v>
      </c>
      <c r="F163" s="356">
        <v>0</v>
      </c>
      <c r="G163" s="355">
        <v>90</v>
      </c>
      <c r="H163" s="355">
        <v>174</v>
      </c>
      <c r="I163" s="356">
        <v>193.3</v>
      </c>
      <c r="J163" s="42"/>
      <c r="K163" s="42"/>
    </row>
    <row r="164" spans="1:13" x14ac:dyDescent="0.25">
      <c r="A164" s="586" t="s">
        <v>149</v>
      </c>
      <c r="B164" s="586"/>
      <c r="C164" s="383" t="s">
        <v>850</v>
      </c>
      <c r="D164" s="355">
        <v>0</v>
      </c>
      <c r="E164" s="355">
        <v>0</v>
      </c>
      <c r="F164" s="356">
        <v>0</v>
      </c>
      <c r="G164" s="355">
        <v>1000</v>
      </c>
      <c r="H164" s="355">
        <v>2715</v>
      </c>
      <c r="I164" s="356">
        <v>271.5</v>
      </c>
      <c r="J164" s="42"/>
      <c r="K164" s="42"/>
    </row>
    <row r="165" spans="1:13" x14ac:dyDescent="0.25">
      <c r="A165" s="586" t="s">
        <v>150</v>
      </c>
      <c r="B165" s="586"/>
      <c r="C165" s="383" t="s">
        <v>851</v>
      </c>
      <c r="D165" s="355">
        <v>0</v>
      </c>
      <c r="E165" s="355">
        <v>0</v>
      </c>
      <c r="F165" s="356">
        <v>0</v>
      </c>
      <c r="G165" s="355">
        <v>300</v>
      </c>
      <c r="H165" s="355">
        <v>539</v>
      </c>
      <c r="I165" s="356">
        <v>179.7</v>
      </c>
      <c r="J165" s="42"/>
      <c r="K165" s="42"/>
    </row>
    <row r="166" spans="1:13" x14ac:dyDescent="0.25">
      <c r="A166" s="586" t="s">
        <v>151</v>
      </c>
      <c r="B166" s="586"/>
      <c r="C166" s="383" t="s">
        <v>852</v>
      </c>
      <c r="D166" s="355">
        <v>0</v>
      </c>
      <c r="E166" s="355">
        <v>0</v>
      </c>
      <c r="F166" s="356">
        <v>0</v>
      </c>
      <c r="G166" s="355">
        <v>9946</v>
      </c>
      <c r="H166" s="355">
        <v>10044</v>
      </c>
      <c r="I166" s="356">
        <v>101</v>
      </c>
      <c r="J166" s="42"/>
      <c r="K166" s="42"/>
    </row>
    <row r="167" spans="1:13" x14ac:dyDescent="0.25">
      <c r="A167" s="586" t="s">
        <v>152</v>
      </c>
      <c r="B167" s="586"/>
      <c r="C167" s="383" t="s">
        <v>853</v>
      </c>
      <c r="D167" s="355">
        <v>0</v>
      </c>
      <c r="E167" s="355">
        <v>0</v>
      </c>
      <c r="F167" s="356">
        <v>0</v>
      </c>
      <c r="G167" s="355">
        <v>3845</v>
      </c>
      <c r="H167" s="355">
        <v>4014</v>
      </c>
      <c r="I167" s="356">
        <v>104.4</v>
      </c>
      <c r="J167" s="42"/>
      <c r="K167" s="42"/>
    </row>
    <row r="168" spans="1:13" x14ac:dyDescent="0.25">
      <c r="A168" s="586" t="s">
        <v>640</v>
      </c>
      <c r="B168" s="586"/>
      <c r="C168" s="383" t="s">
        <v>854</v>
      </c>
      <c r="D168" s="355">
        <v>0</v>
      </c>
      <c r="E168" s="355">
        <v>0</v>
      </c>
      <c r="F168" s="356">
        <v>0</v>
      </c>
      <c r="G168" s="355">
        <v>1000</v>
      </c>
      <c r="H168" s="355">
        <v>1180</v>
      </c>
      <c r="I168" s="356">
        <v>118</v>
      </c>
      <c r="J168" s="42"/>
      <c r="K168" s="42"/>
    </row>
    <row r="169" spans="1:13" x14ac:dyDescent="0.25">
      <c r="A169" s="586" t="s">
        <v>154</v>
      </c>
      <c r="B169" s="586"/>
      <c r="C169" s="383" t="s">
        <v>855</v>
      </c>
      <c r="D169" s="355">
        <v>0</v>
      </c>
      <c r="E169" s="355">
        <v>0</v>
      </c>
      <c r="F169" s="356">
        <v>0</v>
      </c>
      <c r="G169" s="355">
        <v>1000</v>
      </c>
      <c r="H169" s="355">
        <v>1209</v>
      </c>
      <c r="I169" s="356">
        <v>120.9</v>
      </c>
      <c r="J169" s="42"/>
      <c r="K169" s="42"/>
    </row>
    <row r="170" spans="1:13" x14ac:dyDescent="0.25">
      <c r="A170" s="586" t="s">
        <v>155</v>
      </c>
      <c r="B170" s="586"/>
      <c r="C170" s="383" t="s">
        <v>856</v>
      </c>
      <c r="D170" s="355">
        <v>0</v>
      </c>
      <c r="E170" s="355">
        <v>0</v>
      </c>
      <c r="F170" s="356">
        <v>0</v>
      </c>
      <c r="G170" s="355">
        <v>22</v>
      </c>
      <c r="H170" s="355">
        <v>45</v>
      </c>
      <c r="I170" s="356">
        <v>204.5</v>
      </c>
      <c r="J170" s="42"/>
      <c r="K170" s="42"/>
    </row>
    <row r="171" spans="1:13" x14ac:dyDescent="0.25">
      <c r="A171" s="586" t="s">
        <v>156</v>
      </c>
      <c r="B171" s="586"/>
      <c r="C171" s="383" t="s">
        <v>857</v>
      </c>
      <c r="D171" s="355">
        <v>0</v>
      </c>
      <c r="E171" s="355">
        <v>0</v>
      </c>
      <c r="F171" s="356">
        <v>0</v>
      </c>
      <c r="G171" s="355">
        <v>600</v>
      </c>
      <c r="H171" s="355">
        <v>755</v>
      </c>
      <c r="I171" s="356">
        <v>125.8</v>
      </c>
      <c r="J171" s="42"/>
      <c r="K171" s="42"/>
    </row>
    <row r="172" spans="1:13" x14ac:dyDescent="0.25">
      <c r="A172" s="586" t="s">
        <v>643</v>
      </c>
      <c r="B172" s="586"/>
      <c r="C172" s="383" t="s">
        <v>858</v>
      </c>
      <c r="D172" s="355">
        <v>2421562</v>
      </c>
      <c r="E172" s="355">
        <v>367278</v>
      </c>
      <c r="F172" s="356">
        <v>15.2</v>
      </c>
      <c r="G172" s="355">
        <v>20848118</v>
      </c>
      <c r="H172" s="355">
        <v>18825525</v>
      </c>
      <c r="I172" s="356">
        <v>90.3</v>
      </c>
      <c r="J172" s="42"/>
      <c r="K172" s="42"/>
      <c r="M172" s="40"/>
    </row>
    <row r="173" spans="1:13" x14ac:dyDescent="0.25">
      <c r="A173" s="586" t="s">
        <v>158</v>
      </c>
      <c r="B173" s="586"/>
      <c r="C173" s="383" t="s">
        <v>859</v>
      </c>
      <c r="D173" s="355">
        <v>0</v>
      </c>
      <c r="E173" s="355">
        <v>0</v>
      </c>
      <c r="F173" s="356">
        <v>0</v>
      </c>
      <c r="G173" s="355">
        <v>10500</v>
      </c>
      <c r="H173" s="355">
        <v>262</v>
      </c>
      <c r="I173" s="356">
        <v>2.5</v>
      </c>
      <c r="J173" s="42"/>
      <c r="K173" s="42"/>
      <c r="M173" s="40"/>
    </row>
    <row r="174" spans="1:13" x14ac:dyDescent="0.25">
      <c r="A174" s="586" t="s">
        <v>159</v>
      </c>
      <c r="B174" s="586"/>
      <c r="C174" s="383" t="s">
        <v>860</v>
      </c>
      <c r="D174" s="355">
        <v>0</v>
      </c>
      <c r="E174" s="355">
        <v>0</v>
      </c>
      <c r="F174" s="356">
        <v>0</v>
      </c>
      <c r="G174" s="355">
        <v>0</v>
      </c>
      <c r="H174" s="355">
        <v>3</v>
      </c>
      <c r="I174" s="356">
        <v>0</v>
      </c>
      <c r="J174" s="42"/>
      <c r="K174" s="42"/>
      <c r="M174" s="40"/>
    </row>
    <row r="175" spans="1:13" x14ac:dyDescent="0.25">
      <c r="A175" s="586" t="s">
        <v>160</v>
      </c>
      <c r="B175" s="586"/>
      <c r="C175" s="383" t="s">
        <v>861</v>
      </c>
      <c r="D175" s="355">
        <v>0</v>
      </c>
      <c r="E175" s="355">
        <v>0</v>
      </c>
      <c r="F175" s="356">
        <v>0</v>
      </c>
      <c r="G175" s="355">
        <v>0</v>
      </c>
      <c r="H175" s="355">
        <v>23</v>
      </c>
      <c r="I175" s="356">
        <v>0</v>
      </c>
      <c r="J175" s="42"/>
      <c r="K175" s="42"/>
    </row>
    <row r="176" spans="1:13" x14ac:dyDescent="0.25">
      <c r="A176" s="586" t="s">
        <v>692</v>
      </c>
      <c r="B176" s="586"/>
      <c r="C176" s="383" t="s">
        <v>862</v>
      </c>
      <c r="D176" s="355">
        <v>0</v>
      </c>
      <c r="E176" s="355">
        <v>0</v>
      </c>
      <c r="F176" s="356">
        <v>0</v>
      </c>
      <c r="G176" s="355">
        <v>0</v>
      </c>
      <c r="H176" s="355">
        <v>198</v>
      </c>
      <c r="I176" s="356">
        <v>0</v>
      </c>
      <c r="J176" s="42"/>
      <c r="K176" s="42"/>
    </row>
    <row r="177" spans="1:11" ht="15.75" thickBot="1" x14ac:dyDescent="0.3">
      <c r="A177" s="585" t="s">
        <v>693</v>
      </c>
      <c r="B177" s="585"/>
      <c r="C177" s="585"/>
      <c r="D177" s="360">
        <v>7728804</v>
      </c>
      <c r="E177" s="360">
        <v>4509273</v>
      </c>
      <c r="F177" s="361">
        <v>58.3</v>
      </c>
      <c r="G177" s="360">
        <v>26699184</v>
      </c>
      <c r="H177" s="360">
        <v>23688645</v>
      </c>
      <c r="I177" s="361">
        <v>88.7</v>
      </c>
      <c r="J177" s="42"/>
      <c r="K177" s="42"/>
    </row>
    <row r="178" spans="1:11" ht="15.75" thickTop="1" x14ac:dyDescent="0.25">
      <c r="A178" s="33"/>
      <c r="B178" s="33"/>
      <c r="C178" s="34"/>
      <c r="D178" s="34"/>
      <c r="E178" s="34"/>
      <c r="F178" s="34"/>
      <c r="G178" s="34"/>
      <c r="H178" s="34"/>
      <c r="I178" s="34"/>
      <c r="J178" s="34"/>
      <c r="K178" s="34"/>
    </row>
    <row r="179" spans="1:11" x14ac:dyDescent="0.25">
      <c r="A179" s="33"/>
      <c r="B179" s="33"/>
      <c r="C179" s="34"/>
      <c r="D179" s="34"/>
      <c r="E179" s="34"/>
      <c r="F179" s="34"/>
      <c r="G179" s="34"/>
      <c r="H179" s="34"/>
      <c r="I179" s="34"/>
      <c r="J179" s="34"/>
      <c r="K179" s="34"/>
    </row>
    <row r="180" spans="1:11" x14ac:dyDescent="0.25">
      <c r="A180" s="33"/>
      <c r="B180" s="33"/>
      <c r="C180" s="34"/>
      <c r="D180" s="34"/>
      <c r="E180" s="34"/>
      <c r="F180" s="34"/>
      <c r="G180" s="34"/>
      <c r="H180" s="34"/>
      <c r="I180" s="34"/>
      <c r="J180" s="34"/>
      <c r="K180" s="34"/>
    </row>
    <row r="181" spans="1:11" x14ac:dyDescent="0.25">
      <c r="A181" s="33"/>
      <c r="B181" s="33"/>
      <c r="C181" s="34"/>
      <c r="D181" s="34"/>
      <c r="E181" s="34"/>
      <c r="F181" s="34"/>
      <c r="G181" s="34"/>
      <c r="H181" s="34"/>
      <c r="I181" s="34"/>
      <c r="J181" s="34"/>
      <c r="K181" s="34"/>
    </row>
    <row r="182" spans="1:11" x14ac:dyDescent="0.25">
      <c r="A182" s="33"/>
      <c r="B182" s="33"/>
      <c r="C182" s="34"/>
      <c r="D182" s="34"/>
      <c r="E182" s="34"/>
      <c r="F182" s="34"/>
      <c r="G182" s="34"/>
      <c r="H182" s="34"/>
      <c r="I182" s="34"/>
      <c r="J182" s="34"/>
      <c r="K182" s="34"/>
    </row>
    <row r="183" spans="1:11" x14ac:dyDescent="0.25">
      <c r="A183" s="33"/>
      <c r="B183" s="33"/>
      <c r="C183" s="34"/>
      <c r="D183" s="34"/>
      <c r="E183" s="34"/>
      <c r="F183" s="34"/>
      <c r="G183" s="34"/>
      <c r="H183" s="34"/>
      <c r="I183" s="34"/>
      <c r="J183" s="34"/>
      <c r="K183" s="34"/>
    </row>
    <row r="184" spans="1:11" x14ac:dyDescent="0.25">
      <c r="A184" s="33"/>
      <c r="B184" s="33"/>
      <c r="C184" s="34"/>
      <c r="D184" s="34"/>
      <c r="E184" s="34"/>
      <c r="F184" s="34"/>
      <c r="G184" s="34"/>
      <c r="H184" s="34"/>
      <c r="I184" s="34"/>
      <c r="J184" s="34"/>
      <c r="K184" s="34"/>
    </row>
    <row r="185" spans="1:11" x14ac:dyDescent="0.25">
      <c r="A185" s="33"/>
      <c r="B185" s="33"/>
      <c r="C185" s="34"/>
      <c r="D185" s="34"/>
      <c r="E185" s="34"/>
      <c r="F185" s="34"/>
      <c r="G185" s="34"/>
      <c r="H185" s="34"/>
      <c r="I185" s="34"/>
      <c r="J185" s="34"/>
      <c r="K185" s="34"/>
    </row>
    <row r="186" spans="1:11" x14ac:dyDescent="0.25">
      <c r="A186" s="33"/>
      <c r="B186" s="33"/>
      <c r="C186" s="34"/>
      <c r="D186" s="34"/>
      <c r="E186" s="34"/>
      <c r="F186" s="34"/>
      <c r="G186" s="34"/>
      <c r="H186" s="34"/>
      <c r="I186" s="34"/>
      <c r="J186" s="34"/>
      <c r="K186" s="34"/>
    </row>
    <row r="187" spans="1:11" x14ac:dyDescent="0.25">
      <c r="A187" s="33"/>
      <c r="B187" s="33"/>
      <c r="C187" s="34"/>
      <c r="D187" s="34"/>
      <c r="E187" s="34"/>
      <c r="F187" s="34"/>
      <c r="G187" s="34"/>
      <c r="H187" s="34"/>
      <c r="I187" s="34"/>
      <c r="J187" s="34"/>
      <c r="K187" s="34"/>
    </row>
    <row r="188" spans="1:11" x14ac:dyDescent="0.25">
      <c r="A188" s="33"/>
      <c r="B188" s="33"/>
      <c r="C188" s="34"/>
      <c r="D188" s="34"/>
      <c r="E188" s="34"/>
      <c r="F188" s="34"/>
      <c r="G188" s="34"/>
      <c r="H188" s="34"/>
      <c r="I188" s="34"/>
      <c r="J188" s="34"/>
      <c r="K188" s="34"/>
    </row>
    <row r="189" spans="1:11" x14ac:dyDescent="0.25">
      <c r="A189" s="33"/>
      <c r="B189" s="33"/>
      <c r="C189" s="34"/>
      <c r="D189" s="34"/>
      <c r="E189" s="34"/>
      <c r="F189" s="34"/>
      <c r="G189" s="34"/>
      <c r="H189" s="34"/>
      <c r="I189" s="34"/>
      <c r="J189" s="34"/>
      <c r="K189" s="34"/>
    </row>
    <row r="190" spans="1:11" x14ac:dyDescent="0.25">
      <c r="A190" s="33"/>
      <c r="B190" s="33"/>
      <c r="C190" s="34"/>
      <c r="D190" s="34"/>
      <c r="E190" s="34"/>
      <c r="F190" s="34"/>
      <c r="G190" s="34"/>
      <c r="H190" s="34"/>
      <c r="I190" s="34"/>
      <c r="J190" s="34"/>
      <c r="K190" s="34"/>
    </row>
    <row r="191" spans="1:11" x14ac:dyDescent="0.25">
      <c r="A191" s="33"/>
      <c r="B191" s="33"/>
      <c r="C191" s="34"/>
      <c r="D191" s="34"/>
      <c r="E191" s="34"/>
      <c r="F191" s="34"/>
      <c r="G191" s="34"/>
      <c r="H191" s="34"/>
      <c r="I191" s="34"/>
      <c r="J191" s="34"/>
      <c r="K191" s="34"/>
    </row>
    <row r="192" spans="1:11" x14ac:dyDescent="0.25">
      <c r="A192" s="33"/>
      <c r="B192" s="33"/>
      <c r="C192" s="34"/>
      <c r="D192" s="34"/>
      <c r="E192" s="34"/>
      <c r="F192" s="34"/>
      <c r="G192" s="34"/>
      <c r="H192" s="34"/>
      <c r="I192" s="34"/>
      <c r="J192" s="34"/>
      <c r="K192" s="34"/>
    </row>
    <row r="193" spans="1:11" x14ac:dyDescent="0.25">
      <c r="A193" s="33"/>
      <c r="B193" s="33"/>
      <c r="C193" s="34"/>
      <c r="D193" s="34"/>
      <c r="E193" s="34"/>
      <c r="F193" s="34"/>
      <c r="G193" s="34"/>
      <c r="H193" s="34"/>
      <c r="I193" s="34"/>
      <c r="J193" s="34"/>
      <c r="K193" s="34"/>
    </row>
    <row r="194" spans="1:11" x14ac:dyDescent="0.25">
      <c r="A194" s="33"/>
      <c r="B194" s="33"/>
      <c r="C194" s="34"/>
      <c r="D194" s="34"/>
      <c r="E194" s="34"/>
      <c r="F194" s="34"/>
      <c r="G194" s="34"/>
      <c r="H194" s="34"/>
      <c r="I194" s="34"/>
      <c r="J194" s="34"/>
      <c r="K194" s="34"/>
    </row>
    <row r="195" spans="1:11" x14ac:dyDescent="0.25">
      <c r="A195" s="33"/>
      <c r="B195" s="33"/>
      <c r="C195" s="34"/>
      <c r="D195" s="34"/>
      <c r="E195" s="34"/>
      <c r="F195" s="34"/>
      <c r="G195" s="34"/>
      <c r="H195" s="34"/>
      <c r="I195" s="34"/>
      <c r="J195" s="34"/>
      <c r="K195" s="34"/>
    </row>
    <row r="196" spans="1:11" x14ac:dyDescent="0.25">
      <c r="A196" s="33"/>
      <c r="B196" s="33"/>
      <c r="C196" s="34"/>
      <c r="D196" s="34"/>
      <c r="E196" s="34"/>
      <c r="F196" s="34"/>
      <c r="G196" s="34"/>
      <c r="H196" s="34"/>
      <c r="I196" s="34"/>
      <c r="J196" s="34"/>
      <c r="K196" s="34"/>
    </row>
    <row r="197" spans="1:11" x14ac:dyDescent="0.25">
      <c r="A197" s="33"/>
      <c r="B197" s="33"/>
      <c r="C197" s="34"/>
      <c r="D197" s="34"/>
      <c r="E197" s="34"/>
      <c r="F197" s="34"/>
      <c r="G197" s="34"/>
      <c r="H197" s="34"/>
      <c r="I197" s="34"/>
      <c r="J197" s="34"/>
      <c r="K197" s="34"/>
    </row>
    <row r="198" spans="1:11" x14ac:dyDescent="0.25">
      <c r="A198" s="33"/>
      <c r="B198" s="33"/>
      <c r="C198" s="34"/>
      <c r="D198" s="34"/>
      <c r="E198" s="34"/>
      <c r="F198" s="34"/>
      <c r="G198" s="34"/>
      <c r="H198" s="34"/>
      <c r="I198" s="34"/>
      <c r="J198" s="34"/>
      <c r="K198" s="34"/>
    </row>
    <row r="199" spans="1:11" x14ac:dyDescent="0.25">
      <c r="A199" s="33"/>
      <c r="B199" s="33"/>
      <c r="C199" s="34"/>
      <c r="D199" s="34"/>
      <c r="E199" s="34"/>
      <c r="F199" s="34"/>
      <c r="G199" s="34"/>
      <c r="H199" s="34"/>
      <c r="I199" s="34"/>
      <c r="J199" s="34"/>
      <c r="K199" s="34"/>
    </row>
    <row r="200" spans="1:11" x14ac:dyDescent="0.25">
      <c r="A200" s="33"/>
      <c r="B200" s="33"/>
      <c r="C200" s="34"/>
      <c r="D200" s="34"/>
      <c r="E200" s="34"/>
      <c r="F200" s="34"/>
      <c r="G200" s="34"/>
      <c r="H200" s="34"/>
      <c r="I200" s="34"/>
      <c r="J200" s="34"/>
      <c r="K200" s="34"/>
    </row>
    <row r="201" spans="1:11" x14ac:dyDescent="0.25">
      <c r="A201" s="33"/>
      <c r="B201" s="33"/>
      <c r="C201" s="34"/>
      <c r="D201" s="34"/>
      <c r="E201" s="34"/>
      <c r="F201" s="34"/>
      <c r="G201" s="34"/>
      <c r="H201" s="34"/>
      <c r="I201" s="34"/>
      <c r="J201" s="34"/>
      <c r="K201" s="34"/>
    </row>
    <row r="202" spans="1:11" x14ac:dyDescent="0.25">
      <c r="A202" s="33"/>
      <c r="B202" s="33"/>
      <c r="C202" s="34"/>
      <c r="D202" s="34"/>
      <c r="E202" s="34"/>
      <c r="F202" s="34"/>
      <c r="G202" s="34"/>
      <c r="H202" s="34"/>
      <c r="I202" s="34"/>
      <c r="J202" s="34"/>
      <c r="K202" s="34"/>
    </row>
    <row r="203" spans="1:11" x14ac:dyDescent="0.25">
      <c r="A203" s="33"/>
      <c r="B203" s="33"/>
      <c r="C203" s="34"/>
      <c r="D203" s="34"/>
      <c r="E203" s="34"/>
      <c r="F203" s="34"/>
      <c r="G203" s="34"/>
      <c r="H203" s="34"/>
      <c r="I203" s="34"/>
      <c r="J203" s="34"/>
      <c r="K203" s="34"/>
    </row>
    <row r="204" spans="1:11" x14ac:dyDescent="0.25">
      <c r="A204" s="33"/>
      <c r="B204" s="33"/>
      <c r="C204" s="34"/>
      <c r="D204" s="34"/>
      <c r="E204" s="34"/>
      <c r="F204" s="34"/>
      <c r="G204" s="34"/>
      <c r="H204" s="34"/>
      <c r="I204" s="34"/>
      <c r="J204" s="34"/>
      <c r="K204" s="34"/>
    </row>
    <row r="205" spans="1:11" x14ac:dyDescent="0.25">
      <c r="A205" s="33"/>
      <c r="B205" s="33"/>
      <c r="C205" s="34"/>
      <c r="D205" s="34"/>
      <c r="E205" s="34"/>
      <c r="F205" s="34"/>
      <c r="G205" s="34"/>
      <c r="H205" s="34"/>
      <c r="I205" s="34"/>
      <c r="J205" s="34"/>
      <c r="K205" s="34"/>
    </row>
    <row r="206" spans="1:11" x14ac:dyDescent="0.25">
      <c r="A206" s="33"/>
      <c r="B206" s="33"/>
      <c r="C206" s="34"/>
      <c r="D206" s="34"/>
      <c r="E206" s="34"/>
      <c r="F206" s="34"/>
      <c r="G206" s="34"/>
      <c r="H206" s="34"/>
      <c r="I206" s="34"/>
      <c r="J206" s="34"/>
      <c r="K206" s="34"/>
    </row>
    <row r="207" spans="1:11" x14ac:dyDescent="0.25">
      <c r="A207" s="33"/>
      <c r="B207" s="33"/>
      <c r="C207" s="34"/>
      <c r="D207" s="34"/>
      <c r="E207" s="34"/>
      <c r="F207" s="34"/>
      <c r="G207" s="34"/>
      <c r="H207" s="34"/>
      <c r="I207" s="34"/>
      <c r="J207" s="34"/>
      <c r="K207" s="34"/>
    </row>
    <row r="208" spans="1:11" x14ac:dyDescent="0.25">
      <c r="A208" s="33"/>
      <c r="B208" s="33"/>
      <c r="C208" s="34"/>
      <c r="D208" s="34"/>
      <c r="E208" s="34"/>
      <c r="F208" s="34"/>
      <c r="G208" s="34"/>
      <c r="H208" s="34"/>
      <c r="I208" s="34"/>
      <c r="J208" s="34"/>
      <c r="K208" s="34"/>
    </row>
    <row r="209" spans="1:11" x14ac:dyDescent="0.25">
      <c r="A209" s="33"/>
      <c r="B209" s="33"/>
      <c r="C209" s="34"/>
      <c r="D209" s="34"/>
      <c r="E209" s="34"/>
      <c r="F209" s="34"/>
      <c r="G209" s="34"/>
      <c r="H209" s="34"/>
      <c r="I209" s="34"/>
      <c r="J209" s="34"/>
      <c r="K209" s="34"/>
    </row>
    <row r="210" spans="1:11" x14ac:dyDescent="0.25">
      <c r="A210" s="33"/>
      <c r="B210" s="33"/>
      <c r="C210" s="34"/>
      <c r="D210" s="34"/>
      <c r="E210" s="34"/>
      <c r="F210" s="34"/>
      <c r="G210" s="34"/>
      <c r="H210" s="34"/>
      <c r="I210" s="34"/>
      <c r="J210" s="34"/>
      <c r="K210" s="34"/>
    </row>
    <row r="211" spans="1:11" x14ac:dyDescent="0.25">
      <c r="A211" s="33"/>
      <c r="B211" s="33"/>
      <c r="C211" s="34"/>
      <c r="D211" s="34"/>
      <c r="E211" s="34"/>
      <c r="F211" s="34"/>
      <c r="G211" s="34"/>
      <c r="H211" s="34"/>
      <c r="I211" s="34"/>
      <c r="J211" s="34"/>
      <c r="K211" s="34"/>
    </row>
    <row r="212" spans="1:11" x14ac:dyDescent="0.25">
      <c r="A212" s="33"/>
      <c r="B212" s="33"/>
      <c r="C212" s="34"/>
      <c r="D212" s="34"/>
      <c r="E212" s="34"/>
      <c r="F212" s="34"/>
      <c r="G212" s="34"/>
      <c r="H212" s="34"/>
      <c r="I212" s="34"/>
      <c r="J212" s="34"/>
      <c r="K212" s="34"/>
    </row>
    <row r="213" spans="1:11" x14ac:dyDescent="0.25">
      <c r="A213" s="33"/>
      <c r="B213" s="33"/>
      <c r="C213" s="34"/>
      <c r="D213" s="34"/>
      <c r="E213" s="34"/>
      <c r="F213" s="34"/>
      <c r="G213" s="34"/>
      <c r="H213" s="34"/>
      <c r="I213" s="34"/>
      <c r="J213" s="34"/>
      <c r="K213" s="34"/>
    </row>
    <row r="214" spans="1:11" x14ac:dyDescent="0.25">
      <c r="A214" s="33"/>
      <c r="B214" s="33"/>
      <c r="C214" s="34"/>
      <c r="D214" s="34"/>
      <c r="E214" s="34"/>
      <c r="F214" s="34"/>
      <c r="G214" s="34"/>
      <c r="H214" s="34"/>
      <c r="I214" s="34"/>
      <c r="J214" s="34"/>
      <c r="K214" s="34"/>
    </row>
    <row r="215" spans="1:11" x14ac:dyDescent="0.25">
      <c r="A215" s="33"/>
      <c r="B215" s="33"/>
      <c r="C215" s="34"/>
      <c r="D215" s="34"/>
      <c r="E215" s="34"/>
      <c r="F215" s="34"/>
      <c r="G215" s="34"/>
      <c r="H215" s="34"/>
      <c r="I215" s="34"/>
      <c r="J215" s="34"/>
      <c r="K215" s="34"/>
    </row>
    <row r="216" spans="1:11" x14ac:dyDescent="0.25">
      <c r="A216" s="33"/>
      <c r="B216" s="33"/>
      <c r="C216" s="34"/>
      <c r="D216" s="34"/>
      <c r="E216" s="34"/>
      <c r="F216" s="34"/>
      <c r="G216" s="34"/>
      <c r="H216" s="34"/>
      <c r="I216" s="34"/>
      <c r="J216" s="34"/>
      <c r="K216" s="34"/>
    </row>
    <row r="217" spans="1:11" x14ac:dyDescent="0.25">
      <c r="A217" s="33"/>
      <c r="B217" s="33"/>
      <c r="C217" s="34"/>
      <c r="D217" s="34"/>
      <c r="E217" s="34"/>
      <c r="F217" s="34"/>
      <c r="G217" s="34"/>
      <c r="H217" s="34"/>
      <c r="I217" s="34"/>
      <c r="J217" s="34"/>
      <c r="K217" s="34"/>
    </row>
    <row r="218" spans="1:11" x14ac:dyDescent="0.25">
      <c r="A218" s="33"/>
      <c r="B218" s="33"/>
      <c r="C218" s="34"/>
      <c r="D218" s="34"/>
      <c r="E218" s="34"/>
      <c r="F218" s="34"/>
      <c r="G218" s="34"/>
      <c r="H218" s="34"/>
      <c r="I218" s="34"/>
      <c r="J218" s="34"/>
      <c r="K218" s="34"/>
    </row>
    <row r="219" spans="1:11" x14ac:dyDescent="0.25">
      <c r="A219" s="33"/>
      <c r="B219" s="33"/>
      <c r="C219" s="34"/>
      <c r="D219" s="34"/>
      <c r="E219" s="34"/>
      <c r="F219" s="34"/>
      <c r="G219" s="34"/>
      <c r="H219" s="34"/>
      <c r="I219" s="34"/>
      <c r="J219" s="34"/>
      <c r="K219" s="34"/>
    </row>
    <row r="220" spans="1:11" x14ac:dyDescent="0.25">
      <c r="A220" s="33"/>
      <c r="B220" s="33"/>
      <c r="C220" s="34"/>
      <c r="D220" s="34"/>
      <c r="E220" s="34"/>
      <c r="F220" s="34"/>
      <c r="G220" s="34"/>
      <c r="H220" s="34"/>
      <c r="I220" s="34"/>
      <c r="J220" s="34"/>
      <c r="K220" s="34"/>
    </row>
    <row r="221" spans="1:11" x14ac:dyDescent="0.25">
      <c r="A221" s="33"/>
      <c r="B221" s="33"/>
      <c r="C221" s="34"/>
      <c r="D221" s="34"/>
      <c r="E221" s="34"/>
      <c r="F221" s="34"/>
      <c r="G221" s="34"/>
      <c r="H221" s="34"/>
      <c r="I221" s="34"/>
      <c r="J221" s="34"/>
      <c r="K221" s="34"/>
    </row>
    <row r="222" spans="1:11" x14ac:dyDescent="0.25">
      <c r="A222" s="33"/>
      <c r="B222" s="33"/>
      <c r="C222" s="34"/>
      <c r="D222" s="34"/>
      <c r="E222" s="34"/>
      <c r="F222" s="34"/>
      <c r="G222" s="34"/>
      <c r="H222" s="34"/>
      <c r="I222" s="34"/>
      <c r="J222" s="34"/>
      <c r="K222" s="34"/>
    </row>
    <row r="223" spans="1:11" x14ac:dyDescent="0.25">
      <c r="A223" s="33"/>
      <c r="B223" s="33"/>
      <c r="C223" s="34"/>
      <c r="D223" s="34"/>
      <c r="E223" s="34"/>
      <c r="F223" s="34"/>
      <c r="G223" s="34"/>
      <c r="H223" s="34"/>
      <c r="I223" s="34"/>
      <c r="J223" s="34"/>
      <c r="K223" s="34"/>
    </row>
    <row r="224" spans="1:11" x14ac:dyDescent="0.25">
      <c r="A224" s="33"/>
      <c r="B224" s="33"/>
      <c r="C224" s="34"/>
      <c r="D224" s="34"/>
      <c r="E224" s="34"/>
      <c r="F224" s="34"/>
      <c r="G224" s="34"/>
      <c r="H224" s="34"/>
      <c r="I224" s="34"/>
      <c r="J224" s="34"/>
      <c r="K224" s="34"/>
    </row>
    <row r="225" spans="1:11" x14ac:dyDescent="0.25">
      <c r="A225" s="33"/>
      <c r="B225" s="34"/>
      <c r="C225" s="34"/>
      <c r="D225" s="34"/>
      <c r="E225" s="34"/>
      <c r="F225" s="34"/>
      <c r="G225" s="34"/>
      <c r="H225" s="34"/>
      <c r="I225" s="34"/>
      <c r="J225" s="34"/>
      <c r="K225" s="34"/>
    </row>
    <row r="226" spans="1:11" x14ac:dyDescent="0.25">
      <c r="A226" s="33"/>
      <c r="B226" s="34"/>
      <c r="C226" s="34"/>
      <c r="D226" s="34"/>
      <c r="E226" s="34"/>
      <c r="F226" s="34"/>
      <c r="G226" s="34"/>
      <c r="H226" s="34"/>
      <c r="I226" s="34"/>
      <c r="J226" s="34"/>
      <c r="K226" s="34"/>
    </row>
    <row r="227" spans="1:11" x14ac:dyDescent="0.25">
      <c r="A227" s="33"/>
      <c r="B227" s="34"/>
      <c r="C227" s="34"/>
      <c r="D227" s="34"/>
      <c r="E227" s="34"/>
      <c r="F227" s="34"/>
      <c r="G227" s="34"/>
      <c r="H227" s="34"/>
      <c r="I227" s="34"/>
      <c r="J227" s="34"/>
      <c r="K227" s="34"/>
    </row>
    <row r="228" spans="1:11" x14ac:dyDescent="0.25">
      <c r="A228" s="33"/>
      <c r="B228" s="33"/>
      <c r="C228" s="34"/>
      <c r="D228" s="34"/>
      <c r="E228" s="34"/>
      <c r="F228" s="34"/>
      <c r="G228" s="34"/>
      <c r="H228" s="34"/>
      <c r="I228" s="34"/>
      <c r="J228" s="34"/>
      <c r="K228" s="34"/>
    </row>
    <row r="229" spans="1:11" x14ac:dyDescent="0.25">
      <c r="A229" s="33"/>
      <c r="B229" s="33"/>
      <c r="C229" s="34"/>
      <c r="D229" s="34"/>
      <c r="E229" s="34"/>
      <c r="F229" s="34"/>
      <c r="G229" s="34"/>
      <c r="H229" s="34"/>
      <c r="I229" s="34"/>
      <c r="J229" s="34"/>
      <c r="K229" s="34"/>
    </row>
    <row r="230" spans="1:11" x14ac:dyDescent="0.25">
      <c r="A230" s="33"/>
      <c r="B230" s="33"/>
      <c r="C230" s="34"/>
      <c r="D230" s="34"/>
      <c r="E230" s="34"/>
      <c r="F230" s="34"/>
      <c r="G230" s="34"/>
      <c r="H230" s="34"/>
      <c r="I230" s="34"/>
      <c r="J230" s="34"/>
      <c r="K230" s="34"/>
    </row>
    <row r="231" spans="1:11" x14ac:dyDescent="0.25">
      <c r="A231" s="33"/>
      <c r="B231" s="33"/>
      <c r="C231" s="34"/>
      <c r="D231" s="34"/>
      <c r="E231" s="34"/>
      <c r="F231" s="34"/>
      <c r="G231" s="34"/>
      <c r="H231" s="34"/>
      <c r="I231" s="34"/>
      <c r="J231" s="34"/>
      <c r="K231" s="34"/>
    </row>
    <row r="232" spans="1:11" x14ac:dyDescent="0.25">
      <c r="A232" s="33"/>
      <c r="B232" s="33"/>
      <c r="C232" s="34"/>
      <c r="D232" s="34"/>
      <c r="E232" s="34"/>
      <c r="F232" s="34"/>
      <c r="G232" s="34"/>
      <c r="H232" s="34"/>
      <c r="I232" s="34"/>
      <c r="J232" s="34"/>
      <c r="K232" s="34"/>
    </row>
    <row r="233" spans="1:11" x14ac:dyDescent="0.25">
      <c r="A233" s="33"/>
      <c r="B233" s="33"/>
      <c r="C233" s="34"/>
      <c r="D233" s="34"/>
      <c r="E233" s="34"/>
      <c r="F233" s="34"/>
      <c r="G233" s="34"/>
      <c r="H233" s="34"/>
      <c r="I233" s="34"/>
      <c r="J233" s="34"/>
      <c r="K233" s="34"/>
    </row>
    <row r="234" spans="1:11" x14ac:dyDescent="0.25">
      <c r="A234" s="33"/>
      <c r="B234" s="33"/>
      <c r="C234" s="34"/>
      <c r="D234" s="34"/>
      <c r="E234" s="34"/>
      <c r="F234" s="34"/>
      <c r="G234" s="34"/>
      <c r="H234" s="34"/>
      <c r="I234" s="34"/>
      <c r="J234" s="34"/>
      <c r="K234" s="34"/>
    </row>
    <row r="235" spans="1:11" x14ac:dyDescent="0.25">
      <c r="A235" s="33"/>
      <c r="B235" s="33"/>
      <c r="C235" s="34"/>
      <c r="D235" s="34"/>
      <c r="E235" s="34"/>
      <c r="F235" s="34"/>
      <c r="G235" s="34"/>
      <c r="H235" s="34"/>
      <c r="I235" s="34"/>
      <c r="J235" s="34"/>
      <c r="K235" s="34"/>
    </row>
    <row r="236" spans="1:11" x14ac:dyDescent="0.25">
      <c r="A236" s="33"/>
      <c r="B236" s="33"/>
      <c r="C236" s="34"/>
      <c r="D236" s="34"/>
      <c r="E236" s="34"/>
      <c r="F236" s="34"/>
      <c r="G236" s="34"/>
      <c r="H236" s="34"/>
      <c r="I236" s="34"/>
      <c r="J236" s="34"/>
      <c r="K236" s="34"/>
    </row>
    <row r="237" spans="1:11" x14ac:dyDescent="0.25">
      <c r="A237" s="33"/>
      <c r="B237" s="33"/>
      <c r="C237" s="34"/>
      <c r="D237" s="34"/>
      <c r="E237" s="34"/>
      <c r="F237" s="34"/>
      <c r="G237" s="34"/>
      <c r="H237" s="34"/>
      <c r="I237" s="34"/>
      <c r="J237" s="34"/>
      <c r="K237" s="34"/>
    </row>
    <row r="238" spans="1:11" x14ac:dyDescent="0.25">
      <c r="A238" s="33"/>
      <c r="B238" s="33"/>
      <c r="C238" s="34"/>
      <c r="D238" s="34"/>
      <c r="E238" s="34"/>
      <c r="F238" s="34"/>
      <c r="G238" s="34"/>
      <c r="H238" s="34"/>
      <c r="I238" s="34"/>
      <c r="J238" s="34"/>
      <c r="K238" s="34"/>
    </row>
    <row r="239" spans="1:11" x14ac:dyDescent="0.25">
      <c r="A239" s="33"/>
      <c r="B239" s="33"/>
      <c r="C239" s="34"/>
      <c r="D239" s="34"/>
      <c r="E239" s="34"/>
      <c r="F239" s="34"/>
      <c r="G239" s="34"/>
      <c r="H239" s="34"/>
      <c r="I239" s="34"/>
      <c r="J239" s="34"/>
      <c r="K239" s="34"/>
    </row>
    <row r="240" spans="1:11" x14ac:dyDescent="0.25">
      <c r="A240" s="33"/>
      <c r="B240" s="33"/>
      <c r="C240" s="34"/>
      <c r="D240" s="34"/>
      <c r="E240" s="34"/>
      <c r="F240" s="34"/>
      <c r="G240" s="34"/>
      <c r="H240" s="34"/>
      <c r="I240" s="34"/>
      <c r="J240" s="34"/>
      <c r="K240" s="34"/>
    </row>
    <row r="241" spans="1:11" x14ac:dyDescent="0.25">
      <c r="A241" s="33"/>
      <c r="B241" s="33"/>
      <c r="C241" s="34"/>
      <c r="D241" s="34"/>
      <c r="E241" s="34"/>
      <c r="F241" s="34"/>
      <c r="G241" s="34"/>
      <c r="H241" s="34"/>
      <c r="I241" s="34"/>
      <c r="J241" s="34"/>
      <c r="K241" s="34"/>
    </row>
    <row r="242" spans="1:11" x14ac:dyDescent="0.25">
      <c r="A242" s="33"/>
      <c r="B242" s="33"/>
      <c r="C242" s="34"/>
      <c r="D242" s="34"/>
      <c r="E242" s="34"/>
      <c r="F242" s="34"/>
      <c r="G242" s="34"/>
      <c r="H242" s="34"/>
      <c r="I242" s="34"/>
      <c r="J242" s="34"/>
      <c r="K242" s="34"/>
    </row>
    <row r="243" spans="1:11" x14ac:dyDescent="0.25">
      <c r="A243" s="33"/>
      <c r="B243" s="33"/>
      <c r="C243" s="34"/>
      <c r="D243" s="34"/>
      <c r="E243" s="34"/>
      <c r="F243" s="34"/>
      <c r="G243" s="34"/>
      <c r="H243" s="34"/>
      <c r="I243" s="34"/>
      <c r="J243" s="34"/>
      <c r="K243" s="34"/>
    </row>
    <row r="244" spans="1:11" x14ac:dyDescent="0.25">
      <c r="A244" s="33"/>
      <c r="B244" s="33"/>
      <c r="C244" s="34"/>
      <c r="D244" s="34"/>
      <c r="E244" s="34"/>
      <c r="F244" s="34"/>
      <c r="G244" s="34"/>
      <c r="H244" s="34"/>
      <c r="I244" s="34"/>
      <c r="J244" s="34"/>
      <c r="K244" s="34"/>
    </row>
    <row r="245" spans="1:11" x14ac:dyDescent="0.25">
      <c r="A245" s="33"/>
      <c r="B245" s="33"/>
      <c r="C245" s="34"/>
      <c r="D245" s="34"/>
      <c r="E245" s="34"/>
      <c r="F245" s="34"/>
      <c r="G245" s="34"/>
      <c r="H245" s="34"/>
      <c r="I245" s="34"/>
      <c r="J245" s="34"/>
      <c r="K245" s="34"/>
    </row>
    <row r="246" spans="1:11" x14ac:dyDescent="0.25">
      <c r="A246" s="33"/>
      <c r="B246" s="33"/>
      <c r="C246" s="34"/>
      <c r="D246" s="34"/>
      <c r="E246" s="34"/>
      <c r="F246" s="34"/>
      <c r="G246" s="34"/>
      <c r="H246" s="34"/>
      <c r="I246" s="34"/>
      <c r="J246" s="34"/>
      <c r="K246" s="34"/>
    </row>
    <row r="247" spans="1:11" x14ac:dyDescent="0.25">
      <c r="A247" s="33"/>
      <c r="B247" s="33"/>
      <c r="C247" s="34"/>
      <c r="D247" s="34"/>
      <c r="E247" s="34"/>
      <c r="F247" s="34"/>
      <c r="G247" s="34"/>
      <c r="H247" s="34"/>
      <c r="I247" s="34"/>
      <c r="J247" s="34"/>
      <c r="K247" s="34"/>
    </row>
    <row r="248" spans="1:11" x14ac:dyDescent="0.25">
      <c r="A248" s="33"/>
      <c r="B248" s="33"/>
      <c r="C248" s="34"/>
      <c r="D248" s="34"/>
      <c r="E248" s="34"/>
      <c r="F248" s="34"/>
      <c r="G248" s="34"/>
      <c r="H248" s="34"/>
      <c r="I248" s="34"/>
      <c r="J248" s="34"/>
      <c r="K248" s="34"/>
    </row>
    <row r="249" spans="1:11" x14ac:dyDescent="0.25">
      <c r="A249" s="33"/>
      <c r="B249" s="33"/>
      <c r="C249" s="34"/>
      <c r="D249" s="34"/>
      <c r="E249" s="34"/>
      <c r="F249" s="34"/>
      <c r="G249" s="34"/>
      <c r="H249" s="34"/>
      <c r="I249" s="34"/>
      <c r="J249" s="34"/>
      <c r="K249" s="34"/>
    </row>
    <row r="250" spans="1:11" x14ac:dyDescent="0.25">
      <c r="A250" s="33"/>
      <c r="B250" s="33"/>
      <c r="C250" s="34"/>
      <c r="D250" s="34"/>
      <c r="E250" s="34"/>
      <c r="F250" s="34"/>
      <c r="G250" s="34"/>
      <c r="H250" s="34"/>
      <c r="I250" s="34"/>
      <c r="J250" s="34"/>
      <c r="K250" s="34"/>
    </row>
    <row r="251" spans="1:11" x14ac:dyDescent="0.25">
      <c r="A251" s="33"/>
      <c r="B251" s="33"/>
      <c r="C251" s="34"/>
      <c r="D251" s="34"/>
      <c r="E251" s="34"/>
      <c r="F251" s="34"/>
      <c r="G251" s="34"/>
      <c r="H251" s="34"/>
      <c r="I251" s="34"/>
      <c r="J251" s="34"/>
      <c r="K251" s="34"/>
    </row>
    <row r="252" spans="1:11" x14ac:dyDescent="0.25">
      <c r="A252" s="33"/>
      <c r="B252" s="33"/>
      <c r="C252" s="34"/>
      <c r="D252" s="34"/>
      <c r="E252" s="34"/>
      <c r="F252" s="34"/>
      <c r="G252" s="34"/>
      <c r="H252" s="34"/>
      <c r="I252" s="34"/>
      <c r="J252" s="34"/>
      <c r="K252" s="34"/>
    </row>
    <row r="253" spans="1:11" x14ac:dyDescent="0.25">
      <c r="A253" s="33"/>
      <c r="B253" s="33"/>
      <c r="C253" s="34"/>
      <c r="D253" s="34"/>
      <c r="E253" s="34"/>
      <c r="F253" s="34"/>
      <c r="G253" s="34"/>
      <c r="H253" s="34"/>
      <c r="I253" s="34"/>
      <c r="J253" s="34"/>
      <c r="K253" s="34"/>
    </row>
    <row r="254" spans="1:11" x14ac:dyDescent="0.25">
      <c r="A254" s="33"/>
      <c r="B254" s="33"/>
      <c r="C254" s="34"/>
      <c r="D254" s="34"/>
      <c r="E254" s="34"/>
      <c r="F254" s="34"/>
      <c r="G254" s="34"/>
      <c r="H254" s="34"/>
      <c r="I254" s="34"/>
      <c r="J254" s="34"/>
      <c r="K254" s="34"/>
    </row>
    <row r="255" spans="1:11" x14ac:dyDescent="0.25">
      <c r="A255" s="33"/>
      <c r="B255" s="33"/>
      <c r="C255" s="34"/>
      <c r="D255" s="34"/>
      <c r="E255" s="34"/>
      <c r="F255" s="34"/>
      <c r="G255" s="34"/>
      <c r="H255" s="34"/>
      <c r="I255" s="34"/>
      <c r="J255" s="34"/>
      <c r="K255" s="34"/>
    </row>
    <row r="256" spans="1:11" x14ac:dyDescent="0.25">
      <c r="A256" s="33"/>
      <c r="B256" s="33"/>
      <c r="C256" s="34"/>
      <c r="D256" s="34"/>
      <c r="E256" s="34"/>
      <c r="F256" s="34"/>
      <c r="G256" s="34"/>
      <c r="H256" s="34"/>
      <c r="I256" s="34"/>
      <c r="J256" s="34"/>
      <c r="K256" s="34"/>
    </row>
    <row r="257" spans="1:11" x14ac:dyDescent="0.25">
      <c r="A257" s="33"/>
      <c r="B257" s="33"/>
      <c r="C257" s="34"/>
      <c r="D257" s="34"/>
      <c r="E257" s="34"/>
      <c r="F257" s="34"/>
      <c r="G257" s="34"/>
      <c r="H257" s="34"/>
      <c r="I257" s="34"/>
      <c r="J257" s="34"/>
      <c r="K257" s="34"/>
    </row>
    <row r="258" spans="1:11" x14ac:dyDescent="0.25">
      <c r="A258" s="33"/>
      <c r="B258" s="33"/>
      <c r="C258" s="34"/>
      <c r="D258" s="34"/>
      <c r="E258" s="34"/>
      <c r="F258" s="34"/>
      <c r="G258" s="34"/>
      <c r="H258" s="34"/>
      <c r="I258" s="34"/>
      <c r="J258" s="34"/>
      <c r="K258" s="34"/>
    </row>
    <row r="259" spans="1:11" x14ac:dyDescent="0.25">
      <c r="A259" s="33"/>
      <c r="B259" s="33"/>
      <c r="C259" s="34"/>
      <c r="D259" s="34"/>
      <c r="E259" s="34"/>
      <c r="F259" s="34"/>
      <c r="G259" s="34"/>
      <c r="H259" s="34"/>
      <c r="I259" s="34"/>
      <c r="J259" s="34"/>
      <c r="K259" s="34"/>
    </row>
    <row r="260" spans="1:11" x14ac:dyDescent="0.25">
      <c r="A260" s="33"/>
      <c r="B260" s="33"/>
      <c r="C260" s="34"/>
      <c r="D260" s="34"/>
      <c r="E260" s="34"/>
      <c r="F260" s="34"/>
      <c r="G260" s="34"/>
      <c r="H260" s="34"/>
      <c r="I260" s="34"/>
      <c r="J260" s="34"/>
      <c r="K260" s="34"/>
    </row>
    <row r="261" spans="1:11" x14ac:dyDescent="0.25">
      <c r="A261" s="33"/>
      <c r="B261" s="33"/>
      <c r="C261" s="34"/>
      <c r="D261" s="34"/>
      <c r="E261" s="34"/>
      <c r="F261" s="34"/>
      <c r="G261" s="34"/>
      <c r="H261" s="34"/>
      <c r="I261" s="34"/>
      <c r="J261" s="34"/>
      <c r="K261" s="34"/>
    </row>
    <row r="262" spans="1:11" x14ac:dyDescent="0.25">
      <c r="A262" s="33"/>
      <c r="B262" s="33"/>
      <c r="C262" s="34"/>
      <c r="D262" s="34"/>
      <c r="E262" s="34"/>
      <c r="F262" s="34"/>
      <c r="G262" s="34"/>
      <c r="H262" s="34"/>
      <c r="I262" s="34"/>
      <c r="J262" s="34"/>
      <c r="K262" s="34"/>
    </row>
    <row r="263" spans="1:11" x14ac:dyDescent="0.25">
      <c r="A263" s="33"/>
      <c r="B263" s="33"/>
      <c r="C263" s="34"/>
      <c r="D263" s="34"/>
      <c r="E263" s="34"/>
      <c r="F263" s="34"/>
      <c r="G263" s="34"/>
      <c r="H263" s="34"/>
      <c r="I263" s="34"/>
      <c r="J263" s="34"/>
      <c r="K263" s="34"/>
    </row>
    <row r="264" spans="1:11" x14ac:dyDescent="0.25">
      <c r="A264" s="33"/>
      <c r="B264" s="33"/>
      <c r="C264" s="34"/>
      <c r="D264" s="34"/>
      <c r="E264" s="34"/>
      <c r="F264" s="34"/>
      <c r="G264" s="34"/>
      <c r="H264" s="34"/>
      <c r="I264" s="34"/>
      <c r="J264" s="34"/>
      <c r="K264" s="34"/>
    </row>
    <row r="265" spans="1:11" x14ac:dyDescent="0.25">
      <c r="A265" s="33"/>
      <c r="B265" s="33"/>
      <c r="C265" s="34"/>
      <c r="D265" s="34"/>
      <c r="E265" s="34"/>
      <c r="F265" s="34"/>
      <c r="G265" s="34"/>
      <c r="H265" s="34"/>
      <c r="I265" s="34"/>
      <c r="J265" s="34"/>
      <c r="K265" s="34"/>
    </row>
    <row r="266" spans="1:11" x14ac:dyDescent="0.25">
      <c r="A266" s="33"/>
      <c r="B266" s="33"/>
      <c r="C266" s="34"/>
      <c r="D266" s="34"/>
      <c r="E266" s="34"/>
      <c r="F266" s="34"/>
      <c r="G266" s="34"/>
      <c r="H266" s="34"/>
      <c r="I266" s="34"/>
      <c r="J266" s="34"/>
      <c r="K266" s="34"/>
    </row>
    <row r="267" spans="1:11" x14ac:dyDescent="0.25">
      <c r="A267" s="33"/>
      <c r="B267" s="33"/>
      <c r="C267" s="34"/>
      <c r="D267" s="34"/>
      <c r="E267" s="34"/>
      <c r="F267" s="34"/>
      <c r="G267" s="34"/>
      <c r="H267" s="34"/>
      <c r="I267" s="34"/>
      <c r="J267" s="34"/>
      <c r="K267" s="34"/>
    </row>
    <row r="268" spans="1:11" x14ac:dyDescent="0.25">
      <c r="A268" s="33"/>
      <c r="B268" s="33"/>
      <c r="C268" s="34"/>
      <c r="D268" s="34"/>
      <c r="E268" s="34"/>
      <c r="F268" s="34"/>
      <c r="G268" s="34"/>
      <c r="H268" s="34"/>
      <c r="I268" s="34"/>
      <c r="J268" s="34"/>
      <c r="K268" s="34"/>
    </row>
    <row r="269" spans="1:11" x14ac:dyDescent="0.25">
      <c r="A269" s="33"/>
      <c r="B269" s="33"/>
      <c r="C269" s="34"/>
      <c r="D269" s="34"/>
      <c r="E269" s="34"/>
      <c r="F269" s="34"/>
      <c r="G269" s="34"/>
      <c r="H269" s="34"/>
      <c r="I269" s="34"/>
      <c r="J269" s="34"/>
      <c r="K269" s="34"/>
    </row>
    <row r="270" spans="1:11" x14ac:dyDescent="0.25">
      <c r="A270" s="33"/>
      <c r="B270" s="33"/>
      <c r="C270" s="34"/>
      <c r="D270" s="34"/>
      <c r="E270" s="34"/>
      <c r="F270" s="34"/>
      <c r="G270" s="34"/>
      <c r="H270" s="34"/>
      <c r="I270" s="34"/>
      <c r="J270" s="34"/>
      <c r="K270" s="34"/>
    </row>
    <row r="271" spans="1:11" x14ac:dyDescent="0.25">
      <c r="A271" s="33"/>
      <c r="B271" s="33"/>
      <c r="C271" s="34"/>
      <c r="D271" s="34"/>
      <c r="E271" s="34"/>
      <c r="F271" s="34"/>
      <c r="G271" s="34"/>
      <c r="H271" s="34"/>
      <c r="I271" s="34"/>
      <c r="J271" s="34"/>
      <c r="K271" s="34"/>
    </row>
    <row r="272" spans="1:11" x14ac:dyDescent="0.25">
      <c r="A272" s="33"/>
      <c r="B272" s="33"/>
      <c r="C272" s="34"/>
      <c r="D272" s="34"/>
      <c r="E272" s="34"/>
      <c r="F272" s="34"/>
      <c r="G272" s="34"/>
      <c r="H272" s="34"/>
      <c r="I272" s="34"/>
      <c r="J272" s="34"/>
      <c r="K272" s="34"/>
    </row>
    <row r="273" spans="1:11" x14ac:dyDescent="0.25">
      <c r="A273" s="33"/>
      <c r="B273" s="33"/>
      <c r="C273" s="34"/>
      <c r="D273" s="34"/>
      <c r="E273" s="34"/>
      <c r="F273" s="34"/>
      <c r="G273" s="34"/>
      <c r="H273" s="34"/>
      <c r="I273" s="34"/>
      <c r="J273" s="34"/>
      <c r="K273" s="34"/>
    </row>
    <row r="274" spans="1:11" x14ac:dyDescent="0.25">
      <c r="A274" s="33"/>
      <c r="B274" s="33"/>
      <c r="C274" s="34"/>
      <c r="D274" s="34"/>
      <c r="E274" s="34"/>
      <c r="F274" s="34"/>
      <c r="G274" s="34"/>
      <c r="H274" s="34"/>
      <c r="I274" s="34"/>
      <c r="J274" s="34"/>
      <c r="K274" s="34"/>
    </row>
    <row r="275" spans="1:11" x14ac:dyDescent="0.25">
      <c r="A275" s="33"/>
      <c r="B275" s="33"/>
      <c r="C275" s="34"/>
      <c r="D275" s="34"/>
      <c r="E275" s="34"/>
      <c r="F275" s="34"/>
      <c r="G275" s="34"/>
      <c r="H275" s="34"/>
      <c r="I275" s="34"/>
      <c r="J275" s="34"/>
      <c r="K275" s="34"/>
    </row>
    <row r="276" spans="1:11" x14ac:dyDescent="0.25">
      <c r="A276" s="33"/>
      <c r="B276" s="33"/>
      <c r="C276" s="34"/>
      <c r="D276" s="34"/>
      <c r="E276" s="34"/>
      <c r="F276" s="34"/>
      <c r="G276" s="34"/>
      <c r="H276" s="34"/>
      <c r="I276" s="34"/>
      <c r="J276" s="34"/>
      <c r="K276" s="34"/>
    </row>
    <row r="277" spans="1:11" x14ac:dyDescent="0.25">
      <c r="A277" s="33"/>
      <c r="B277" s="34"/>
      <c r="C277" s="34"/>
      <c r="D277" s="34"/>
      <c r="E277" s="34"/>
      <c r="F277" s="34"/>
      <c r="G277" s="34"/>
      <c r="H277" s="34"/>
      <c r="I277" s="34"/>
      <c r="J277" s="34"/>
      <c r="K277" s="34"/>
    </row>
    <row r="278" spans="1:11" x14ac:dyDescent="0.25">
      <c r="A278" s="33"/>
      <c r="B278" s="34"/>
      <c r="C278" s="34"/>
      <c r="D278" s="34"/>
      <c r="E278" s="34"/>
      <c r="F278" s="34"/>
      <c r="G278" s="34"/>
      <c r="H278" s="34"/>
      <c r="I278" s="34"/>
      <c r="J278" s="34"/>
      <c r="K278" s="34"/>
    </row>
    <row r="279" spans="1:11" x14ac:dyDescent="0.25">
      <c r="A279" s="33"/>
      <c r="B279" s="33"/>
      <c r="C279" s="34"/>
      <c r="D279" s="34"/>
      <c r="E279" s="34"/>
      <c r="F279" s="34"/>
      <c r="G279" s="34"/>
      <c r="H279" s="34"/>
      <c r="I279" s="34"/>
      <c r="J279" s="34"/>
      <c r="K279" s="34"/>
    </row>
    <row r="280" spans="1:11" x14ac:dyDescent="0.25">
      <c r="A280" s="33"/>
      <c r="B280" s="33"/>
      <c r="C280" s="34"/>
      <c r="D280" s="34"/>
      <c r="E280" s="34"/>
      <c r="F280" s="34"/>
      <c r="G280" s="34"/>
      <c r="H280" s="34"/>
      <c r="I280" s="34"/>
      <c r="J280" s="34"/>
      <c r="K280" s="34"/>
    </row>
    <row r="281" spans="1:11" x14ac:dyDescent="0.25">
      <c r="A281" s="33"/>
      <c r="B281" s="33"/>
      <c r="C281" s="34"/>
      <c r="D281" s="34"/>
      <c r="E281" s="34"/>
      <c r="F281" s="34"/>
      <c r="G281" s="34"/>
      <c r="H281" s="34"/>
      <c r="I281" s="34"/>
      <c r="J281" s="34"/>
      <c r="K281" s="34"/>
    </row>
    <row r="282" spans="1:11" x14ac:dyDescent="0.25">
      <c r="A282" s="33"/>
      <c r="B282" s="33"/>
      <c r="C282" s="34"/>
      <c r="D282" s="34"/>
      <c r="E282" s="34"/>
      <c r="F282" s="34"/>
      <c r="G282" s="34"/>
      <c r="H282" s="34"/>
      <c r="I282" s="34"/>
      <c r="J282" s="34"/>
      <c r="K282" s="34"/>
    </row>
    <row r="283" spans="1:11" x14ac:dyDescent="0.25">
      <c r="A283" s="33"/>
      <c r="B283" s="34"/>
      <c r="C283" s="34"/>
      <c r="D283" s="34"/>
      <c r="E283" s="34"/>
      <c r="F283" s="34"/>
      <c r="G283" s="34"/>
      <c r="H283" s="34"/>
      <c r="I283" s="34"/>
      <c r="J283" s="34"/>
      <c r="K283" s="34"/>
    </row>
    <row r="284" spans="1:11" x14ac:dyDescent="0.25">
      <c r="A284" s="33"/>
      <c r="B284" s="34"/>
      <c r="C284" s="34"/>
      <c r="D284" s="34"/>
      <c r="E284" s="34"/>
      <c r="F284" s="34"/>
      <c r="G284" s="34"/>
      <c r="H284" s="34"/>
      <c r="I284" s="34"/>
      <c r="J284" s="34"/>
      <c r="K284" s="34"/>
    </row>
    <row r="285" spans="1:11" x14ac:dyDescent="0.25">
      <c r="A285" s="33"/>
      <c r="B285" s="34"/>
      <c r="C285" s="34"/>
      <c r="D285" s="34"/>
      <c r="E285" s="34"/>
      <c r="F285" s="34"/>
      <c r="G285" s="34"/>
      <c r="H285" s="34"/>
      <c r="I285" s="34"/>
      <c r="J285" s="34"/>
      <c r="K285" s="34"/>
    </row>
    <row r="286" spans="1:11" x14ac:dyDescent="0.25">
      <c r="A286" s="35"/>
      <c r="B286" s="35"/>
      <c r="C286" s="30"/>
      <c r="D286" s="30"/>
      <c r="E286" s="30"/>
      <c r="F286" s="30"/>
      <c r="G286" s="30"/>
      <c r="H286" s="30"/>
      <c r="I286" s="30"/>
      <c r="J286" s="30"/>
      <c r="K286" s="30"/>
    </row>
    <row r="287" spans="1:11" x14ac:dyDescent="0.25">
      <c r="A287" s="35"/>
      <c r="B287" s="35"/>
      <c r="C287" s="30"/>
      <c r="D287" s="30"/>
      <c r="E287" s="30"/>
      <c r="F287" s="30"/>
      <c r="G287" s="30"/>
      <c r="H287" s="30"/>
      <c r="I287" s="30"/>
      <c r="J287" s="30"/>
      <c r="K287" s="30"/>
    </row>
    <row r="288" spans="1:11" x14ac:dyDescent="0.25">
      <c r="A288" s="33"/>
      <c r="B288" s="34"/>
      <c r="C288" s="34"/>
      <c r="D288" s="34"/>
      <c r="E288" s="34"/>
      <c r="F288" s="34"/>
      <c r="G288" s="34"/>
      <c r="H288" s="34"/>
      <c r="I288" s="34"/>
      <c r="J288" s="34"/>
      <c r="K288" s="34"/>
    </row>
    <row r="289" spans="1:11" x14ac:dyDescent="0.25">
      <c r="A289" s="33"/>
      <c r="B289" s="34"/>
      <c r="C289" s="34"/>
      <c r="D289" s="34"/>
      <c r="E289" s="34"/>
      <c r="F289" s="34"/>
      <c r="G289" s="34"/>
      <c r="H289" s="34"/>
      <c r="I289" s="34"/>
      <c r="J289" s="34"/>
      <c r="K289" s="34"/>
    </row>
    <row r="290" spans="1:11" x14ac:dyDescent="0.25">
      <c r="A290" s="32"/>
      <c r="B290" s="32"/>
      <c r="C290" s="32"/>
      <c r="D290" s="32"/>
      <c r="E290" s="32"/>
      <c r="F290" s="32"/>
      <c r="G290" s="32"/>
      <c r="H290" s="32"/>
      <c r="I290" s="32"/>
      <c r="J290" s="32"/>
      <c r="K290" s="32"/>
    </row>
    <row r="291" spans="1:11" x14ac:dyDescent="0.25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</row>
    <row r="292" spans="1:11" x14ac:dyDescent="0.25">
      <c r="A292" s="32"/>
      <c r="B292" s="32"/>
      <c r="C292" s="32"/>
      <c r="D292" s="32"/>
      <c r="E292" s="32"/>
      <c r="F292" s="32"/>
      <c r="G292" s="32"/>
      <c r="H292" s="32"/>
      <c r="I292" s="32"/>
      <c r="J292" s="32"/>
      <c r="K292" s="32"/>
    </row>
    <row r="293" spans="1:11" x14ac:dyDescent="0.25">
      <c r="A293" s="32"/>
      <c r="B293" s="32"/>
      <c r="C293" s="32"/>
      <c r="D293" s="32"/>
      <c r="E293" s="32"/>
      <c r="F293" s="32"/>
      <c r="G293" s="32"/>
      <c r="H293" s="32"/>
      <c r="I293" s="32"/>
      <c r="J293" s="32"/>
      <c r="K293" s="32"/>
    </row>
    <row r="294" spans="1:11" x14ac:dyDescent="0.25">
      <c r="A294" s="32"/>
      <c r="B294" s="32"/>
      <c r="C294" s="32"/>
      <c r="D294" s="32"/>
      <c r="E294" s="32"/>
      <c r="F294" s="32"/>
      <c r="G294" s="32"/>
      <c r="H294" s="32"/>
      <c r="I294" s="32"/>
      <c r="J294" s="32"/>
      <c r="K294" s="32"/>
    </row>
    <row r="295" spans="1:11" x14ac:dyDescent="0.25">
      <c r="A295" s="32"/>
      <c r="B295" s="32"/>
      <c r="C295" s="32"/>
      <c r="D295" s="32"/>
      <c r="E295" s="32"/>
      <c r="F295" s="32"/>
      <c r="G295" s="32"/>
      <c r="H295" s="32"/>
      <c r="I295" s="32"/>
      <c r="J295" s="32"/>
      <c r="K295" s="32"/>
    </row>
    <row r="296" spans="1:11" x14ac:dyDescent="0.25">
      <c r="A296" s="32"/>
      <c r="B296" s="32"/>
      <c r="C296" s="32"/>
      <c r="D296" s="32"/>
      <c r="E296" s="32"/>
      <c r="F296" s="32"/>
      <c r="G296" s="32"/>
      <c r="H296" s="32"/>
      <c r="I296" s="32"/>
      <c r="J296" s="32"/>
      <c r="K296" s="32"/>
    </row>
    <row r="297" spans="1:11" x14ac:dyDescent="0.25">
      <c r="A297" s="32"/>
      <c r="B297" s="32"/>
      <c r="C297" s="32"/>
      <c r="D297" s="32"/>
      <c r="E297" s="32"/>
      <c r="F297" s="32"/>
      <c r="G297" s="32"/>
      <c r="H297" s="32"/>
      <c r="I297" s="32"/>
      <c r="J297" s="32"/>
      <c r="K297" s="32"/>
    </row>
    <row r="298" spans="1:11" x14ac:dyDescent="0.25">
      <c r="A298" s="32"/>
      <c r="B298" s="32"/>
      <c r="C298" s="32"/>
      <c r="D298" s="32"/>
      <c r="E298" s="32"/>
      <c r="F298" s="32"/>
      <c r="G298" s="32"/>
      <c r="H298" s="32"/>
      <c r="I298" s="32"/>
      <c r="J298" s="32"/>
      <c r="K298" s="32"/>
    </row>
    <row r="299" spans="1:11" x14ac:dyDescent="0.25">
      <c r="A299" s="32"/>
      <c r="B299" s="32"/>
      <c r="C299" s="32"/>
      <c r="D299" s="32"/>
      <c r="E299" s="32"/>
      <c r="F299" s="32"/>
      <c r="G299" s="32"/>
      <c r="H299" s="32"/>
      <c r="I299" s="32"/>
      <c r="J299" s="32"/>
      <c r="K299" s="32"/>
    </row>
    <row r="300" spans="1:11" x14ac:dyDescent="0.25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</row>
    <row r="301" spans="1:11" x14ac:dyDescent="0.25">
      <c r="A301" s="36"/>
      <c r="B301" s="36"/>
      <c r="C301" s="37"/>
      <c r="D301" s="32"/>
      <c r="E301" s="32"/>
      <c r="F301" s="32"/>
      <c r="G301" s="32"/>
      <c r="H301" s="32"/>
      <c r="I301" s="32"/>
      <c r="J301" s="32"/>
      <c r="K301" s="32"/>
    </row>
    <row r="302" spans="1:11" x14ac:dyDescent="0.25">
      <c r="A302" s="32"/>
      <c r="B302" s="32"/>
      <c r="C302" s="32"/>
      <c r="D302" s="32"/>
      <c r="E302" s="32"/>
      <c r="F302" s="32"/>
      <c r="G302" s="32"/>
      <c r="H302" s="32"/>
      <c r="I302" s="32"/>
      <c r="J302" s="32"/>
      <c r="K302" s="32"/>
    </row>
    <row r="303" spans="1:11" x14ac:dyDescent="0.25">
      <c r="A303" s="32"/>
      <c r="B303" s="32"/>
      <c r="C303" s="32"/>
      <c r="D303" s="32"/>
      <c r="E303" s="32"/>
      <c r="F303" s="32"/>
      <c r="G303" s="32"/>
      <c r="H303" s="32"/>
      <c r="I303" s="32"/>
      <c r="J303" s="32"/>
      <c r="K303" s="32"/>
    </row>
    <row r="304" spans="1:11" x14ac:dyDescent="0.25">
      <c r="A304" s="32"/>
      <c r="B304" s="32"/>
      <c r="C304" s="32"/>
      <c r="D304" s="32"/>
      <c r="E304" s="32"/>
      <c r="F304" s="32"/>
      <c r="G304" s="32"/>
      <c r="H304" s="32"/>
      <c r="I304" s="32"/>
      <c r="J304" s="32"/>
      <c r="K304" s="32"/>
    </row>
    <row r="305" spans="1:11" x14ac:dyDescent="0.25">
      <c r="A305" s="32"/>
      <c r="B305" s="32"/>
      <c r="C305" s="32"/>
      <c r="D305" s="32"/>
      <c r="E305" s="32"/>
      <c r="F305" s="32"/>
      <c r="G305" s="32"/>
      <c r="H305" s="32"/>
      <c r="I305" s="32"/>
      <c r="J305" s="32"/>
      <c r="K305" s="32"/>
    </row>
    <row r="306" spans="1:11" x14ac:dyDescent="0.25">
      <c r="A306" s="32"/>
      <c r="B306" s="32"/>
      <c r="C306" s="32"/>
      <c r="D306" s="32"/>
      <c r="E306" s="32"/>
      <c r="F306" s="32"/>
      <c r="G306" s="32"/>
      <c r="H306" s="32"/>
      <c r="I306" s="32"/>
      <c r="J306" s="32"/>
      <c r="K306" s="32"/>
    </row>
    <row r="307" spans="1:11" x14ac:dyDescent="0.25">
      <c r="A307" s="32"/>
      <c r="B307" s="32"/>
      <c r="C307" s="32"/>
      <c r="D307" s="32"/>
      <c r="E307" s="32"/>
      <c r="F307" s="32"/>
      <c r="G307" s="32"/>
      <c r="H307" s="32"/>
      <c r="I307" s="32"/>
      <c r="J307" s="32"/>
      <c r="K307" s="32"/>
    </row>
    <row r="308" spans="1:11" x14ac:dyDescent="0.25">
      <c r="A308" s="32"/>
      <c r="B308" s="32"/>
      <c r="C308" s="32"/>
      <c r="D308" s="32"/>
      <c r="E308" s="32"/>
      <c r="F308" s="32"/>
      <c r="G308" s="32"/>
      <c r="H308" s="32"/>
      <c r="I308" s="32"/>
      <c r="J308" s="32"/>
      <c r="K308" s="32"/>
    </row>
    <row r="309" spans="1:11" x14ac:dyDescent="0.25">
      <c r="A309" s="32"/>
      <c r="B309" s="32"/>
      <c r="C309" s="32"/>
      <c r="D309" s="32"/>
      <c r="E309" s="32"/>
      <c r="F309" s="32"/>
      <c r="G309" s="32"/>
      <c r="H309" s="32"/>
      <c r="I309" s="32"/>
      <c r="J309" s="32"/>
      <c r="K309" s="32"/>
    </row>
    <row r="310" spans="1:11" x14ac:dyDescent="0.25">
      <c r="A310" s="32"/>
      <c r="B310" s="32"/>
      <c r="C310" s="32"/>
      <c r="D310" s="32"/>
      <c r="E310" s="32"/>
      <c r="F310" s="32"/>
      <c r="G310" s="32"/>
      <c r="H310" s="32"/>
      <c r="I310" s="32"/>
      <c r="J310" s="32"/>
      <c r="K310" s="32"/>
    </row>
    <row r="311" spans="1:11" x14ac:dyDescent="0.25">
      <c r="A311" s="32"/>
      <c r="B311" s="32"/>
      <c r="C311" s="32"/>
      <c r="D311" s="32"/>
      <c r="E311" s="32"/>
      <c r="F311" s="32"/>
      <c r="G311" s="32"/>
      <c r="H311" s="32"/>
      <c r="I311" s="32"/>
      <c r="J311" s="32"/>
      <c r="K311" s="32"/>
    </row>
    <row r="312" spans="1:11" x14ac:dyDescent="0.25">
      <c r="A312" s="32"/>
      <c r="B312" s="32"/>
      <c r="C312" s="32"/>
      <c r="D312" s="32"/>
      <c r="E312" s="32"/>
      <c r="F312" s="32"/>
      <c r="G312" s="32"/>
      <c r="H312" s="32"/>
      <c r="I312" s="32"/>
      <c r="J312" s="32"/>
      <c r="K312" s="32"/>
    </row>
    <row r="313" spans="1:11" x14ac:dyDescent="0.25">
      <c r="A313" s="32"/>
      <c r="B313" s="32"/>
      <c r="C313" s="32"/>
      <c r="D313" s="32"/>
      <c r="E313" s="32"/>
      <c r="F313" s="32"/>
      <c r="G313" s="32"/>
      <c r="H313" s="32"/>
      <c r="I313" s="32"/>
      <c r="J313" s="32"/>
      <c r="K313" s="32"/>
    </row>
    <row r="314" spans="1:11" x14ac:dyDescent="0.25">
      <c r="A314" s="32"/>
      <c r="B314" s="32"/>
      <c r="C314" s="32"/>
      <c r="D314" s="32"/>
      <c r="E314" s="32"/>
      <c r="F314" s="32"/>
      <c r="G314" s="32"/>
      <c r="H314" s="32"/>
      <c r="I314" s="32"/>
      <c r="J314" s="32"/>
      <c r="K314" s="32"/>
    </row>
    <row r="315" spans="1:11" x14ac:dyDescent="0.25">
      <c r="A315" s="32"/>
      <c r="B315" s="32"/>
      <c r="C315" s="32"/>
      <c r="D315" s="32"/>
      <c r="E315" s="32"/>
      <c r="F315" s="32"/>
      <c r="G315" s="32"/>
      <c r="H315" s="32"/>
      <c r="I315" s="32"/>
      <c r="J315" s="32"/>
      <c r="K315" s="32"/>
    </row>
    <row r="316" spans="1:11" x14ac:dyDescent="0.25">
      <c r="A316" s="32"/>
      <c r="B316" s="32"/>
      <c r="C316" s="32"/>
      <c r="D316" s="32"/>
      <c r="E316" s="32"/>
      <c r="F316" s="32"/>
      <c r="G316" s="32"/>
      <c r="H316" s="32"/>
      <c r="I316" s="32"/>
      <c r="J316" s="32"/>
      <c r="K316" s="32"/>
    </row>
    <row r="317" spans="1:11" x14ac:dyDescent="0.25">
      <c r="A317" s="32"/>
      <c r="B317" s="32"/>
      <c r="C317" s="32"/>
      <c r="D317" s="32"/>
      <c r="E317" s="32"/>
      <c r="F317" s="32"/>
      <c r="G317" s="32"/>
      <c r="H317" s="32"/>
      <c r="I317" s="32"/>
      <c r="J317" s="32"/>
      <c r="K317" s="32"/>
    </row>
    <row r="318" spans="1:11" x14ac:dyDescent="0.25">
      <c r="A318" s="32"/>
      <c r="B318" s="32"/>
      <c r="C318" s="32"/>
      <c r="D318" s="32"/>
      <c r="E318" s="32"/>
      <c r="F318" s="32"/>
      <c r="G318" s="32"/>
      <c r="H318" s="32"/>
      <c r="I318" s="32"/>
      <c r="J318" s="32"/>
      <c r="K318" s="32"/>
    </row>
    <row r="319" spans="1:11" x14ac:dyDescent="0.25">
      <c r="A319" s="32"/>
      <c r="B319" s="32"/>
      <c r="C319" s="32"/>
      <c r="D319" s="32"/>
      <c r="E319" s="32"/>
      <c r="F319" s="32"/>
      <c r="G319" s="32"/>
      <c r="H319" s="32"/>
      <c r="I319" s="32"/>
      <c r="J319" s="32"/>
      <c r="K319" s="32"/>
    </row>
    <row r="320" spans="1:11" x14ac:dyDescent="0.25">
      <c r="A320" s="32"/>
      <c r="B320" s="32"/>
      <c r="C320" s="32"/>
      <c r="D320" s="32"/>
      <c r="E320" s="32"/>
      <c r="F320" s="32"/>
      <c r="G320" s="32"/>
      <c r="H320" s="32"/>
      <c r="I320" s="32"/>
      <c r="J320" s="32"/>
      <c r="K320" s="32"/>
    </row>
    <row r="321" spans="1:11" x14ac:dyDescent="0.25">
      <c r="A321" s="32"/>
      <c r="B321" s="32"/>
      <c r="C321" s="32"/>
      <c r="D321" s="32"/>
      <c r="E321" s="32"/>
      <c r="F321" s="32"/>
      <c r="G321" s="32"/>
      <c r="H321" s="32"/>
      <c r="I321" s="32"/>
      <c r="J321" s="32"/>
      <c r="K321" s="32"/>
    </row>
    <row r="322" spans="1:11" x14ac:dyDescent="0.25">
      <c r="A322" s="32"/>
      <c r="B322" s="32"/>
      <c r="C322" s="32"/>
      <c r="D322" s="32"/>
      <c r="E322" s="32"/>
      <c r="F322" s="32"/>
      <c r="G322" s="32"/>
      <c r="H322" s="32"/>
      <c r="I322" s="32"/>
      <c r="J322" s="32"/>
      <c r="K322" s="32"/>
    </row>
    <row r="323" spans="1:11" x14ac:dyDescent="0.25">
      <c r="A323" s="32"/>
      <c r="B323" s="32"/>
      <c r="C323" s="32"/>
      <c r="D323" s="32"/>
      <c r="E323" s="32"/>
      <c r="F323" s="32"/>
      <c r="G323" s="32"/>
      <c r="H323" s="32"/>
      <c r="I323" s="32"/>
      <c r="J323" s="32"/>
      <c r="K323" s="32"/>
    </row>
    <row r="324" spans="1:11" x14ac:dyDescent="0.25">
      <c r="A324" s="32"/>
      <c r="B324" s="32"/>
      <c r="C324" s="32"/>
      <c r="D324" s="32"/>
      <c r="E324" s="32"/>
      <c r="F324" s="32"/>
      <c r="G324" s="32"/>
      <c r="H324" s="32"/>
      <c r="I324" s="32"/>
      <c r="J324" s="32"/>
      <c r="K324" s="32"/>
    </row>
    <row r="325" spans="1:11" x14ac:dyDescent="0.25">
      <c r="A325" s="32"/>
      <c r="B325" s="32"/>
      <c r="C325" s="32"/>
      <c r="D325" s="32"/>
      <c r="E325" s="32"/>
      <c r="F325" s="32"/>
      <c r="G325" s="32"/>
      <c r="H325" s="32"/>
      <c r="I325" s="32"/>
      <c r="J325" s="32"/>
      <c r="K325" s="32"/>
    </row>
    <row r="326" spans="1:11" x14ac:dyDescent="0.25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</row>
    <row r="327" spans="1:11" x14ac:dyDescent="0.25">
      <c r="A327" s="32"/>
      <c r="B327" s="32"/>
      <c r="C327" s="32"/>
      <c r="D327" s="32"/>
      <c r="E327" s="32"/>
      <c r="F327" s="32"/>
      <c r="G327" s="32"/>
      <c r="H327" s="32"/>
      <c r="I327" s="32"/>
      <c r="J327" s="32"/>
      <c r="K327" s="32"/>
    </row>
    <row r="328" spans="1:11" x14ac:dyDescent="0.25">
      <c r="A328" s="32"/>
      <c r="B328" s="32"/>
      <c r="C328" s="32"/>
      <c r="D328" s="32"/>
      <c r="E328" s="32"/>
      <c r="F328" s="32"/>
      <c r="G328" s="32"/>
      <c r="H328" s="32"/>
      <c r="I328" s="32"/>
      <c r="J328" s="32"/>
      <c r="K328" s="32"/>
    </row>
    <row r="329" spans="1:11" x14ac:dyDescent="0.25">
      <c r="A329" s="36"/>
      <c r="B329" s="36"/>
      <c r="C329" s="37"/>
      <c r="D329" s="32"/>
      <c r="E329" s="32"/>
      <c r="F329" s="32"/>
      <c r="G329" s="32"/>
      <c r="H329" s="32"/>
      <c r="I329" s="32"/>
      <c r="J329" s="32"/>
      <c r="K329" s="32"/>
    </row>
  </sheetData>
  <mergeCells count="174">
    <mergeCell ref="A1:B1"/>
    <mergeCell ref="A7:K7"/>
    <mergeCell ref="A8:K8"/>
    <mergeCell ref="J9:L9"/>
    <mergeCell ref="A22:B22"/>
    <mergeCell ref="A23:B23"/>
    <mergeCell ref="A56:B56"/>
    <mergeCell ref="A57:B57"/>
    <mergeCell ref="A58:B58"/>
    <mergeCell ref="A59:B59"/>
    <mergeCell ref="A60:B60"/>
    <mergeCell ref="A61:B61"/>
    <mergeCell ref="A62:B62"/>
    <mergeCell ref="D95:F95"/>
    <mergeCell ref="G95:I95"/>
    <mergeCell ref="A16:B16"/>
    <mergeCell ref="A17:B17"/>
    <mergeCell ref="A18:B18"/>
    <mergeCell ref="A19:B19"/>
    <mergeCell ref="A20:B20"/>
    <mergeCell ref="A21:B21"/>
    <mergeCell ref="J52:L52"/>
    <mergeCell ref="A54:B54"/>
    <mergeCell ref="A55:B55"/>
    <mergeCell ref="A9:B10"/>
    <mergeCell ref="C9:C10"/>
    <mergeCell ref="D9:F9"/>
    <mergeCell ref="G9:I9"/>
    <mergeCell ref="A11:B11"/>
    <mergeCell ref="A12:B12"/>
    <mergeCell ref="A13:B13"/>
    <mergeCell ref="A14:B14"/>
    <mergeCell ref="A15:B15"/>
    <mergeCell ref="A29:B29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39:B39"/>
    <mergeCell ref="A40:B40"/>
    <mergeCell ref="A41:B41"/>
    <mergeCell ref="A42:B42"/>
    <mergeCell ref="A43:B43"/>
    <mergeCell ref="A34:B34"/>
    <mergeCell ref="A35:B35"/>
    <mergeCell ref="A36:B36"/>
    <mergeCell ref="A37:B37"/>
    <mergeCell ref="A38:B38"/>
    <mergeCell ref="A52:B53"/>
    <mergeCell ref="C52:C53"/>
    <mergeCell ref="D52:F52"/>
    <mergeCell ref="G52:I52"/>
    <mergeCell ref="A44:B44"/>
    <mergeCell ref="A45:B45"/>
    <mergeCell ref="A46:B46"/>
    <mergeCell ref="A47:B47"/>
    <mergeCell ref="A48:C48"/>
    <mergeCell ref="A68:B68"/>
    <mergeCell ref="A69:B69"/>
    <mergeCell ref="A70:B70"/>
    <mergeCell ref="A71:B71"/>
    <mergeCell ref="A72:B72"/>
    <mergeCell ref="A63:B63"/>
    <mergeCell ref="A64:B64"/>
    <mergeCell ref="A65:B65"/>
    <mergeCell ref="A66:B66"/>
    <mergeCell ref="A67:B67"/>
    <mergeCell ref="A78:B78"/>
    <mergeCell ref="A79:B79"/>
    <mergeCell ref="A80:B80"/>
    <mergeCell ref="A81:B81"/>
    <mergeCell ref="A82:B82"/>
    <mergeCell ref="A73:B73"/>
    <mergeCell ref="A74:B74"/>
    <mergeCell ref="A75:B75"/>
    <mergeCell ref="A76:B76"/>
    <mergeCell ref="A77:B77"/>
    <mergeCell ref="A88:B88"/>
    <mergeCell ref="A89:B89"/>
    <mergeCell ref="A90:B90"/>
    <mergeCell ref="A91:C91"/>
    <mergeCell ref="A95:B96"/>
    <mergeCell ref="C95:C96"/>
    <mergeCell ref="A83:B83"/>
    <mergeCell ref="A84:B84"/>
    <mergeCell ref="A85:B85"/>
    <mergeCell ref="A86:B86"/>
    <mergeCell ref="A87:B87"/>
    <mergeCell ref="A101:B101"/>
    <mergeCell ref="A102:B102"/>
    <mergeCell ref="A103:B103"/>
    <mergeCell ref="A104:B104"/>
    <mergeCell ref="A105:B105"/>
    <mergeCell ref="J95:L95"/>
    <mergeCell ref="A97:B97"/>
    <mergeCell ref="A98:B98"/>
    <mergeCell ref="A99:B99"/>
    <mergeCell ref="A100:B100"/>
    <mergeCell ref="A111:B111"/>
    <mergeCell ref="A112:B112"/>
    <mergeCell ref="A113:B113"/>
    <mergeCell ref="A114:B114"/>
    <mergeCell ref="A115:B115"/>
    <mergeCell ref="A106:B106"/>
    <mergeCell ref="A107:B107"/>
    <mergeCell ref="A108:B108"/>
    <mergeCell ref="A109:B109"/>
    <mergeCell ref="A110:B110"/>
    <mergeCell ref="A121:B121"/>
    <mergeCell ref="A122:B122"/>
    <mergeCell ref="A123:B123"/>
    <mergeCell ref="A124:B124"/>
    <mergeCell ref="A125:B125"/>
    <mergeCell ref="A116:B116"/>
    <mergeCell ref="A117:B117"/>
    <mergeCell ref="A118:B118"/>
    <mergeCell ref="A119:B119"/>
    <mergeCell ref="A120:B120"/>
    <mergeCell ref="A131:B131"/>
    <mergeCell ref="A132:B132"/>
    <mergeCell ref="A133:B133"/>
    <mergeCell ref="A134:C134"/>
    <mergeCell ref="A138:B139"/>
    <mergeCell ref="C138:C139"/>
    <mergeCell ref="A126:B126"/>
    <mergeCell ref="A127:B127"/>
    <mergeCell ref="A128:B128"/>
    <mergeCell ref="A129:B129"/>
    <mergeCell ref="A130:B130"/>
    <mergeCell ref="A143:B143"/>
    <mergeCell ref="A144:B144"/>
    <mergeCell ref="A145:B145"/>
    <mergeCell ref="A146:B146"/>
    <mergeCell ref="A147:B147"/>
    <mergeCell ref="D138:F138"/>
    <mergeCell ref="G138:I138"/>
    <mergeCell ref="A140:B140"/>
    <mergeCell ref="A141:B141"/>
    <mergeCell ref="A142:B142"/>
    <mergeCell ref="A153:B153"/>
    <mergeCell ref="A154:B154"/>
    <mergeCell ref="A155:B155"/>
    <mergeCell ref="A156:B156"/>
    <mergeCell ref="A157:B157"/>
    <mergeCell ref="A148:B148"/>
    <mergeCell ref="A149:B149"/>
    <mergeCell ref="A150:B150"/>
    <mergeCell ref="A151:B151"/>
    <mergeCell ref="A152:B152"/>
    <mergeCell ref="A163:B163"/>
    <mergeCell ref="A164:B164"/>
    <mergeCell ref="A165:B165"/>
    <mergeCell ref="A166:B166"/>
    <mergeCell ref="A167:B167"/>
    <mergeCell ref="A158:B158"/>
    <mergeCell ref="A159:B159"/>
    <mergeCell ref="A160:B160"/>
    <mergeCell ref="A161:B161"/>
    <mergeCell ref="A162:B162"/>
    <mergeCell ref="A173:B173"/>
    <mergeCell ref="A174:B174"/>
    <mergeCell ref="A175:B175"/>
    <mergeCell ref="A176:B176"/>
    <mergeCell ref="A177:C177"/>
    <mergeCell ref="A168:B168"/>
    <mergeCell ref="A169:B169"/>
    <mergeCell ref="A170:B170"/>
    <mergeCell ref="A171:B171"/>
    <mergeCell ref="A172:B172"/>
  </mergeCells>
  <hyperlinks>
    <hyperlink ref="A3" location="'Tab. č. 5'!A52" display="2, Úroky"/>
    <hyperlink ref="A4" location="'Tab. č. 5'!A95" display="3, Nedaňové príjmy"/>
    <hyperlink ref="A5" location="'Tab. č. 5'!A138" display="4, Úhrn"/>
    <hyperlink ref="A2" location="'Tab. č. 5'!A9" display="1, Dane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7"/>
  <sheetViews>
    <sheetView workbookViewId="0"/>
  </sheetViews>
  <sheetFormatPr defaultColWidth="8.28515625" defaultRowHeight="12.75" x14ac:dyDescent="0.2"/>
  <cols>
    <col min="1" max="1" width="6.7109375" style="50" customWidth="1"/>
    <col min="2" max="2" width="76.28515625" style="46" customWidth="1"/>
    <col min="3" max="3" width="17.140625" style="44" customWidth="1"/>
    <col min="4" max="7" width="13.5703125" style="44" customWidth="1"/>
    <col min="8" max="256" width="8.28515625" style="44"/>
    <col min="257" max="257" width="6.7109375" style="44" customWidth="1"/>
    <col min="258" max="258" width="76.28515625" style="44" customWidth="1"/>
    <col min="259" max="259" width="10.85546875" style="44" customWidth="1"/>
    <col min="260" max="260" width="11.28515625" style="44" customWidth="1"/>
    <col min="261" max="262" width="11.42578125" style="44" customWidth="1"/>
    <col min="263" max="512" width="8.28515625" style="44"/>
    <col min="513" max="513" width="6.7109375" style="44" customWidth="1"/>
    <col min="514" max="514" width="76.28515625" style="44" customWidth="1"/>
    <col min="515" max="515" width="10.85546875" style="44" customWidth="1"/>
    <col min="516" max="516" width="11.28515625" style="44" customWidth="1"/>
    <col min="517" max="518" width="11.42578125" style="44" customWidth="1"/>
    <col min="519" max="768" width="8.28515625" style="44"/>
    <col min="769" max="769" width="6.7109375" style="44" customWidth="1"/>
    <col min="770" max="770" width="76.28515625" style="44" customWidth="1"/>
    <col min="771" max="771" width="10.85546875" style="44" customWidth="1"/>
    <col min="772" max="772" width="11.28515625" style="44" customWidth="1"/>
    <col min="773" max="774" width="11.42578125" style="44" customWidth="1"/>
    <col min="775" max="1024" width="8.28515625" style="44"/>
    <col min="1025" max="1025" width="6.7109375" style="44" customWidth="1"/>
    <col min="1026" max="1026" width="76.28515625" style="44" customWidth="1"/>
    <col min="1027" max="1027" width="10.85546875" style="44" customWidth="1"/>
    <col min="1028" max="1028" width="11.28515625" style="44" customWidth="1"/>
    <col min="1029" max="1030" width="11.42578125" style="44" customWidth="1"/>
    <col min="1031" max="1280" width="8.28515625" style="44"/>
    <col min="1281" max="1281" width="6.7109375" style="44" customWidth="1"/>
    <col min="1282" max="1282" width="76.28515625" style="44" customWidth="1"/>
    <col min="1283" max="1283" width="10.85546875" style="44" customWidth="1"/>
    <col min="1284" max="1284" width="11.28515625" style="44" customWidth="1"/>
    <col min="1285" max="1286" width="11.42578125" style="44" customWidth="1"/>
    <col min="1287" max="1536" width="8.28515625" style="44"/>
    <col min="1537" max="1537" width="6.7109375" style="44" customWidth="1"/>
    <col min="1538" max="1538" width="76.28515625" style="44" customWidth="1"/>
    <col min="1539" max="1539" width="10.85546875" style="44" customWidth="1"/>
    <col min="1540" max="1540" width="11.28515625" style="44" customWidth="1"/>
    <col min="1541" max="1542" width="11.42578125" style="44" customWidth="1"/>
    <col min="1543" max="1792" width="8.28515625" style="44"/>
    <col min="1793" max="1793" width="6.7109375" style="44" customWidth="1"/>
    <col min="1794" max="1794" width="76.28515625" style="44" customWidth="1"/>
    <col min="1795" max="1795" width="10.85546875" style="44" customWidth="1"/>
    <col min="1796" max="1796" width="11.28515625" style="44" customWidth="1"/>
    <col min="1797" max="1798" width="11.42578125" style="44" customWidth="1"/>
    <col min="1799" max="2048" width="8.28515625" style="44"/>
    <col min="2049" max="2049" width="6.7109375" style="44" customWidth="1"/>
    <col min="2050" max="2050" width="76.28515625" style="44" customWidth="1"/>
    <col min="2051" max="2051" width="10.85546875" style="44" customWidth="1"/>
    <col min="2052" max="2052" width="11.28515625" style="44" customWidth="1"/>
    <col min="2053" max="2054" width="11.42578125" style="44" customWidth="1"/>
    <col min="2055" max="2304" width="8.28515625" style="44"/>
    <col min="2305" max="2305" width="6.7109375" style="44" customWidth="1"/>
    <col min="2306" max="2306" width="76.28515625" style="44" customWidth="1"/>
    <col min="2307" max="2307" width="10.85546875" style="44" customWidth="1"/>
    <col min="2308" max="2308" width="11.28515625" style="44" customWidth="1"/>
    <col min="2309" max="2310" width="11.42578125" style="44" customWidth="1"/>
    <col min="2311" max="2560" width="8.28515625" style="44"/>
    <col min="2561" max="2561" width="6.7109375" style="44" customWidth="1"/>
    <col min="2562" max="2562" width="76.28515625" style="44" customWidth="1"/>
    <col min="2563" max="2563" width="10.85546875" style="44" customWidth="1"/>
    <col min="2564" max="2564" width="11.28515625" style="44" customWidth="1"/>
    <col min="2565" max="2566" width="11.42578125" style="44" customWidth="1"/>
    <col min="2567" max="2816" width="8.28515625" style="44"/>
    <col min="2817" max="2817" width="6.7109375" style="44" customWidth="1"/>
    <col min="2818" max="2818" width="76.28515625" style="44" customWidth="1"/>
    <col min="2819" max="2819" width="10.85546875" style="44" customWidth="1"/>
    <col min="2820" max="2820" width="11.28515625" style="44" customWidth="1"/>
    <col min="2821" max="2822" width="11.42578125" style="44" customWidth="1"/>
    <col min="2823" max="3072" width="8.28515625" style="44"/>
    <col min="3073" max="3073" width="6.7109375" style="44" customWidth="1"/>
    <col min="3074" max="3074" width="76.28515625" style="44" customWidth="1"/>
    <col min="3075" max="3075" width="10.85546875" style="44" customWidth="1"/>
    <col min="3076" max="3076" width="11.28515625" style="44" customWidth="1"/>
    <col min="3077" max="3078" width="11.42578125" style="44" customWidth="1"/>
    <col min="3079" max="3328" width="8.28515625" style="44"/>
    <col min="3329" max="3329" width="6.7109375" style="44" customWidth="1"/>
    <col min="3330" max="3330" width="76.28515625" style="44" customWidth="1"/>
    <col min="3331" max="3331" width="10.85546875" style="44" customWidth="1"/>
    <col min="3332" max="3332" width="11.28515625" style="44" customWidth="1"/>
    <col min="3333" max="3334" width="11.42578125" style="44" customWidth="1"/>
    <col min="3335" max="3584" width="8.28515625" style="44"/>
    <col min="3585" max="3585" width="6.7109375" style="44" customWidth="1"/>
    <col min="3586" max="3586" width="76.28515625" style="44" customWidth="1"/>
    <col min="3587" max="3587" width="10.85546875" style="44" customWidth="1"/>
    <col min="3588" max="3588" width="11.28515625" style="44" customWidth="1"/>
    <col min="3589" max="3590" width="11.42578125" style="44" customWidth="1"/>
    <col min="3591" max="3840" width="8.28515625" style="44"/>
    <col min="3841" max="3841" width="6.7109375" style="44" customWidth="1"/>
    <col min="3842" max="3842" width="76.28515625" style="44" customWidth="1"/>
    <col min="3843" max="3843" width="10.85546875" style="44" customWidth="1"/>
    <col min="3844" max="3844" width="11.28515625" style="44" customWidth="1"/>
    <col min="3845" max="3846" width="11.42578125" style="44" customWidth="1"/>
    <col min="3847" max="4096" width="8.28515625" style="44"/>
    <col min="4097" max="4097" width="6.7109375" style="44" customWidth="1"/>
    <col min="4098" max="4098" width="76.28515625" style="44" customWidth="1"/>
    <col min="4099" max="4099" width="10.85546875" style="44" customWidth="1"/>
    <col min="4100" max="4100" width="11.28515625" style="44" customWidth="1"/>
    <col min="4101" max="4102" width="11.42578125" style="44" customWidth="1"/>
    <col min="4103" max="4352" width="8.28515625" style="44"/>
    <col min="4353" max="4353" width="6.7109375" style="44" customWidth="1"/>
    <col min="4354" max="4354" width="76.28515625" style="44" customWidth="1"/>
    <col min="4355" max="4355" width="10.85546875" style="44" customWidth="1"/>
    <col min="4356" max="4356" width="11.28515625" style="44" customWidth="1"/>
    <col min="4357" max="4358" width="11.42578125" style="44" customWidth="1"/>
    <col min="4359" max="4608" width="8.28515625" style="44"/>
    <col min="4609" max="4609" width="6.7109375" style="44" customWidth="1"/>
    <col min="4610" max="4610" width="76.28515625" style="44" customWidth="1"/>
    <col min="4611" max="4611" width="10.85546875" style="44" customWidth="1"/>
    <col min="4612" max="4612" width="11.28515625" style="44" customWidth="1"/>
    <col min="4613" max="4614" width="11.42578125" style="44" customWidth="1"/>
    <col min="4615" max="4864" width="8.28515625" style="44"/>
    <col min="4865" max="4865" width="6.7109375" style="44" customWidth="1"/>
    <col min="4866" max="4866" width="76.28515625" style="44" customWidth="1"/>
    <col min="4867" max="4867" width="10.85546875" style="44" customWidth="1"/>
    <col min="4868" max="4868" width="11.28515625" style="44" customWidth="1"/>
    <col min="4869" max="4870" width="11.42578125" style="44" customWidth="1"/>
    <col min="4871" max="5120" width="8.28515625" style="44"/>
    <col min="5121" max="5121" width="6.7109375" style="44" customWidth="1"/>
    <col min="5122" max="5122" width="76.28515625" style="44" customWidth="1"/>
    <col min="5123" max="5123" width="10.85546875" style="44" customWidth="1"/>
    <col min="5124" max="5124" width="11.28515625" style="44" customWidth="1"/>
    <col min="5125" max="5126" width="11.42578125" style="44" customWidth="1"/>
    <col min="5127" max="5376" width="8.28515625" style="44"/>
    <col min="5377" max="5377" width="6.7109375" style="44" customWidth="1"/>
    <col min="5378" max="5378" width="76.28515625" style="44" customWidth="1"/>
    <col min="5379" max="5379" width="10.85546875" style="44" customWidth="1"/>
    <col min="5380" max="5380" width="11.28515625" style="44" customWidth="1"/>
    <col min="5381" max="5382" width="11.42578125" style="44" customWidth="1"/>
    <col min="5383" max="5632" width="8.28515625" style="44"/>
    <col min="5633" max="5633" width="6.7109375" style="44" customWidth="1"/>
    <col min="5634" max="5634" width="76.28515625" style="44" customWidth="1"/>
    <col min="5635" max="5635" width="10.85546875" style="44" customWidth="1"/>
    <col min="5636" max="5636" width="11.28515625" style="44" customWidth="1"/>
    <col min="5637" max="5638" width="11.42578125" style="44" customWidth="1"/>
    <col min="5639" max="5888" width="8.28515625" style="44"/>
    <col min="5889" max="5889" width="6.7109375" style="44" customWidth="1"/>
    <col min="5890" max="5890" width="76.28515625" style="44" customWidth="1"/>
    <col min="5891" max="5891" width="10.85546875" style="44" customWidth="1"/>
    <col min="5892" max="5892" width="11.28515625" style="44" customWidth="1"/>
    <col min="5893" max="5894" width="11.42578125" style="44" customWidth="1"/>
    <col min="5895" max="6144" width="8.28515625" style="44"/>
    <col min="6145" max="6145" width="6.7109375" style="44" customWidth="1"/>
    <col min="6146" max="6146" width="76.28515625" style="44" customWidth="1"/>
    <col min="6147" max="6147" width="10.85546875" style="44" customWidth="1"/>
    <col min="6148" max="6148" width="11.28515625" style="44" customWidth="1"/>
    <col min="6149" max="6150" width="11.42578125" style="44" customWidth="1"/>
    <col min="6151" max="6400" width="8.28515625" style="44"/>
    <col min="6401" max="6401" width="6.7109375" style="44" customWidth="1"/>
    <col min="6402" max="6402" width="76.28515625" style="44" customWidth="1"/>
    <col min="6403" max="6403" width="10.85546875" style="44" customWidth="1"/>
    <col min="6404" max="6404" width="11.28515625" style="44" customWidth="1"/>
    <col min="6405" max="6406" width="11.42578125" style="44" customWidth="1"/>
    <col min="6407" max="6656" width="8.28515625" style="44"/>
    <col min="6657" max="6657" width="6.7109375" style="44" customWidth="1"/>
    <col min="6658" max="6658" width="76.28515625" style="44" customWidth="1"/>
    <col min="6659" max="6659" width="10.85546875" style="44" customWidth="1"/>
    <col min="6660" max="6660" width="11.28515625" style="44" customWidth="1"/>
    <col min="6661" max="6662" width="11.42578125" style="44" customWidth="1"/>
    <col min="6663" max="6912" width="8.28515625" style="44"/>
    <col min="6913" max="6913" width="6.7109375" style="44" customWidth="1"/>
    <col min="6914" max="6914" width="76.28515625" style="44" customWidth="1"/>
    <col min="6915" max="6915" width="10.85546875" style="44" customWidth="1"/>
    <col min="6916" max="6916" width="11.28515625" style="44" customWidth="1"/>
    <col min="6917" max="6918" width="11.42578125" style="44" customWidth="1"/>
    <col min="6919" max="7168" width="8.28515625" style="44"/>
    <col min="7169" max="7169" width="6.7109375" style="44" customWidth="1"/>
    <col min="7170" max="7170" width="76.28515625" style="44" customWidth="1"/>
    <col min="7171" max="7171" width="10.85546875" style="44" customWidth="1"/>
    <col min="7172" max="7172" width="11.28515625" style="44" customWidth="1"/>
    <col min="7173" max="7174" width="11.42578125" style="44" customWidth="1"/>
    <col min="7175" max="7424" width="8.28515625" style="44"/>
    <col min="7425" max="7425" width="6.7109375" style="44" customWidth="1"/>
    <col min="7426" max="7426" width="76.28515625" style="44" customWidth="1"/>
    <col min="7427" max="7427" width="10.85546875" style="44" customWidth="1"/>
    <col min="7428" max="7428" width="11.28515625" style="44" customWidth="1"/>
    <col min="7429" max="7430" width="11.42578125" style="44" customWidth="1"/>
    <col min="7431" max="7680" width="8.28515625" style="44"/>
    <col min="7681" max="7681" width="6.7109375" style="44" customWidth="1"/>
    <col min="7682" max="7682" width="76.28515625" style="44" customWidth="1"/>
    <col min="7683" max="7683" width="10.85546875" style="44" customWidth="1"/>
    <col min="7684" max="7684" width="11.28515625" style="44" customWidth="1"/>
    <col min="7685" max="7686" width="11.42578125" style="44" customWidth="1"/>
    <col min="7687" max="7936" width="8.28515625" style="44"/>
    <col min="7937" max="7937" width="6.7109375" style="44" customWidth="1"/>
    <col min="7938" max="7938" width="76.28515625" style="44" customWidth="1"/>
    <col min="7939" max="7939" width="10.85546875" style="44" customWidth="1"/>
    <col min="7940" max="7940" width="11.28515625" style="44" customWidth="1"/>
    <col min="7941" max="7942" width="11.42578125" style="44" customWidth="1"/>
    <col min="7943" max="8192" width="8.28515625" style="44"/>
    <col min="8193" max="8193" width="6.7109375" style="44" customWidth="1"/>
    <col min="8194" max="8194" width="76.28515625" style="44" customWidth="1"/>
    <col min="8195" max="8195" width="10.85546875" style="44" customWidth="1"/>
    <col min="8196" max="8196" width="11.28515625" style="44" customWidth="1"/>
    <col min="8197" max="8198" width="11.42578125" style="44" customWidth="1"/>
    <col min="8199" max="8448" width="8.28515625" style="44"/>
    <col min="8449" max="8449" width="6.7109375" style="44" customWidth="1"/>
    <col min="8450" max="8450" width="76.28515625" style="44" customWidth="1"/>
    <col min="8451" max="8451" width="10.85546875" style="44" customWidth="1"/>
    <col min="8452" max="8452" width="11.28515625" style="44" customWidth="1"/>
    <col min="8453" max="8454" width="11.42578125" style="44" customWidth="1"/>
    <col min="8455" max="8704" width="8.28515625" style="44"/>
    <col min="8705" max="8705" width="6.7109375" style="44" customWidth="1"/>
    <col min="8706" max="8706" width="76.28515625" style="44" customWidth="1"/>
    <col min="8707" max="8707" width="10.85546875" style="44" customWidth="1"/>
    <col min="8708" max="8708" width="11.28515625" style="44" customWidth="1"/>
    <col min="8709" max="8710" width="11.42578125" style="44" customWidth="1"/>
    <col min="8711" max="8960" width="8.28515625" style="44"/>
    <col min="8961" max="8961" width="6.7109375" style="44" customWidth="1"/>
    <col min="8962" max="8962" width="76.28515625" style="44" customWidth="1"/>
    <col min="8963" max="8963" width="10.85546875" style="44" customWidth="1"/>
    <col min="8964" max="8964" width="11.28515625" style="44" customWidth="1"/>
    <col min="8965" max="8966" width="11.42578125" style="44" customWidth="1"/>
    <col min="8967" max="9216" width="8.28515625" style="44"/>
    <col min="9217" max="9217" width="6.7109375" style="44" customWidth="1"/>
    <col min="9218" max="9218" width="76.28515625" style="44" customWidth="1"/>
    <col min="9219" max="9219" width="10.85546875" style="44" customWidth="1"/>
    <col min="9220" max="9220" width="11.28515625" style="44" customWidth="1"/>
    <col min="9221" max="9222" width="11.42578125" style="44" customWidth="1"/>
    <col min="9223" max="9472" width="8.28515625" style="44"/>
    <col min="9473" max="9473" width="6.7109375" style="44" customWidth="1"/>
    <col min="9474" max="9474" width="76.28515625" style="44" customWidth="1"/>
    <col min="9475" max="9475" width="10.85546875" style="44" customWidth="1"/>
    <col min="9476" max="9476" width="11.28515625" style="44" customWidth="1"/>
    <col min="9477" max="9478" width="11.42578125" style="44" customWidth="1"/>
    <col min="9479" max="9728" width="8.28515625" style="44"/>
    <col min="9729" max="9729" width="6.7109375" style="44" customWidth="1"/>
    <col min="9730" max="9730" width="76.28515625" style="44" customWidth="1"/>
    <col min="9731" max="9731" width="10.85546875" style="44" customWidth="1"/>
    <col min="9732" max="9732" width="11.28515625" style="44" customWidth="1"/>
    <col min="9733" max="9734" width="11.42578125" style="44" customWidth="1"/>
    <col min="9735" max="9984" width="8.28515625" style="44"/>
    <col min="9985" max="9985" width="6.7109375" style="44" customWidth="1"/>
    <col min="9986" max="9986" width="76.28515625" style="44" customWidth="1"/>
    <col min="9987" max="9987" width="10.85546875" style="44" customWidth="1"/>
    <col min="9988" max="9988" width="11.28515625" style="44" customWidth="1"/>
    <col min="9989" max="9990" width="11.42578125" style="44" customWidth="1"/>
    <col min="9991" max="10240" width="8.28515625" style="44"/>
    <col min="10241" max="10241" width="6.7109375" style="44" customWidth="1"/>
    <col min="10242" max="10242" width="76.28515625" style="44" customWidth="1"/>
    <col min="10243" max="10243" width="10.85546875" style="44" customWidth="1"/>
    <col min="10244" max="10244" width="11.28515625" style="44" customWidth="1"/>
    <col min="10245" max="10246" width="11.42578125" style="44" customWidth="1"/>
    <col min="10247" max="10496" width="8.28515625" style="44"/>
    <col min="10497" max="10497" width="6.7109375" style="44" customWidth="1"/>
    <col min="10498" max="10498" width="76.28515625" style="44" customWidth="1"/>
    <col min="10499" max="10499" width="10.85546875" style="44" customWidth="1"/>
    <col min="10500" max="10500" width="11.28515625" style="44" customWidth="1"/>
    <col min="10501" max="10502" width="11.42578125" style="44" customWidth="1"/>
    <col min="10503" max="10752" width="8.28515625" style="44"/>
    <col min="10753" max="10753" width="6.7109375" style="44" customWidth="1"/>
    <col min="10754" max="10754" width="76.28515625" style="44" customWidth="1"/>
    <col min="10755" max="10755" width="10.85546875" style="44" customWidth="1"/>
    <col min="10756" max="10756" width="11.28515625" style="44" customWidth="1"/>
    <col min="10757" max="10758" width="11.42578125" style="44" customWidth="1"/>
    <col min="10759" max="11008" width="8.28515625" style="44"/>
    <col min="11009" max="11009" width="6.7109375" style="44" customWidth="1"/>
    <col min="11010" max="11010" width="76.28515625" style="44" customWidth="1"/>
    <col min="11011" max="11011" width="10.85546875" style="44" customWidth="1"/>
    <col min="11012" max="11012" width="11.28515625" style="44" customWidth="1"/>
    <col min="11013" max="11014" width="11.42578125" style="44" customWidth="1"/>
    <col min="11015" max="11264" width="8.28515625" style="44"/>
    <col min="11265" max="11265" width="6.7109375" style="44" customWidth="1"/>
    <col min="11266" max="11266" width="76.28515625" style="44" customWidth="1"/>
    <col min="11267" max="11267" width="10.85546875" style="44" customWidth="1"/>
    <col min="11268" max="11268" width="11.28515625" style="44" customWidth="1"/>
    <col min="11269" max="11270" width="11.42578125" style="44" customWidth="1"/>
    <col min="11271" max="11520" width="8.28515625" style="44"/>
    <col min="11521" max="11521" width="6.7109375" style="44" customWidth="1"/>
    <col min="11522" max="11522" width="76.28515625" style="44" customWidth="1"/>
    <col min="11523" max="11523" width="10.85546875" style="44" customWidth="1"/>
    <col min="11524" max="11524" width="11.28515625" style="44" customWidth="1"/>
    <col min="11525" max="11526" width="11.42578125" style="44" customWidth="1"/>
    <col min="11527" max="11776" width="8.28515625" style="44"/>
    <col min="11777" max="11777" width="6.7109375" style="44" customWidth="1"/>
    <col min="11778" max="11778" width="76.28515625" style="44" customWidth="1"/>
    <col min="11779" max="11779" width="10.85546875" style="44" customWidth="1"/>
    <col min="11780" max="11780" width="11.28515625" style="44" customWidth="1"/>
    <col min="11781" max="11782" width="11.42578125" style="44" customWidth="1"/>
    <col min="11783" max="12032" width="8.28515625" style="44"/>
    <col min="12033" max="12033" width="6.7109375" style="44" customWidth="1"/>
    <col min="12034" max="12034" width="76.28515625" style="44" customWidth="1"/>
    <col min="12035" max="12035" width="10.85546875" style="44" customWidth="1"/>
    <col min="12036" max="12036" width="11.28515625" style="44" customWidth="1"/>
    <col min="12037" max="12038" width="11.42578125" style="44" customWidth="1"/>
    <col min="12039" max="12288" width="8.28515625" style="44"/>
    <col min="12289" max="12289" width="6.7109375" style="44" customWidth="1"/>
    <col min="12290" max="12290" width="76.28515625" style="44" customWidth="1"/>
    <col min="12291" max="12291" width="10.85546875" style="44" customWidth="1"/>
    <col min="12292" max="12292" width="11.28515625" style="44" customWidth="1"/>
    <col min="12293" max="12294" width="11.42578125" style="44" customWidth="1"/>
    <col min="12295" max="12544" width="8.28515625" style="44"/>
    <col min="12545" max="12545" width="6.7109375" style="44" customWidth="1"/>
    <col min="12546" max="12546" width="76.28515625" style="44" customWidth="1"/>
    <col min="12547" max="12547" width="10.85546875" style="44" customWidth="1"/>
    <col min="12548" max="12548" width="11.28515625" style="44" customWidth="1"/>
    <col min="12549" max="12550" width="11.42578125" style="44" customWidth="1"/>
    <col min="12551" max="12800" width="8.28515625" style="44"/>
    <col min="12801" max="12801" width="6.7109375" style="44" customWidth="1"/>
    <col min="12802" max="12802" width="76.28515625" style="44" customWidth="1"/>
    <col min="12803" max="12803" width="10.85546875" style="44" customWidth="1"/>
    <col min="12804" max="12804" width="11.28515625" style="44" customWidth="1"/>
    <col min="12805" max="12806" width="11.42578125" style="44" customWidth="1"/>
    <col min="12807" max="13056" width="8.28515625" style="44"/>
    <col min="13057" max="13057" width="6.7109375" style="44" customWidth="1"/>
    <col min="13058" max="13058" width="76.28515625" style="44" customWidth="1"/>
    <col min="13059" max="13059" width="10.85546875" style="44" customWidth="1"/>
    <col min="13060" max="13060" width="11.28515625" style="44" customWidth="1"/>
    <col min="13061" max="13062" width="11.42578125" style="44" customWidth="1"/>
    <col min="13063" max="13312" width="8.28515625" style="44"/>
    <col min="13313" max="13313" width="6.7109375" style="44" customWidth="1"/>
    <col min="13314" max="13314" width="76.28515625" style="44" customWidth="1"/>
    <col min="13315" max="13315" width="10.85546875" style="44" customWidth="1"/>
    <col min="13316" max="13316" width="11.28515625" style="44" customWidth="1"/>
    <col min="13317" max="13318" width="11.42578125" style="44" customWidth="1"/>
    <col min="13319" max="13568" width="8.28515625" style="44"/>
    <col min="13569" max="13569" width="6.7109375" style="44" customWidth="1"/>
    <col min="13570" max="13570" width="76.28515625" style="44" customWidth="1"/>
    <col min="13571" max="13571" width="10.85546875" style="44" customWidth="1"/>
    <col min="13572" max="13572" width="11.28515625" style="44" customWidth="1"/>
    <col min="13573" max="13574" width="11.42578125" style="44" customWidth="1"/>
    <col min="13575" max="13824" width="8.28515625" style="44"/>
    <col min="13825" max="13825" width="6.7109375" style="44" customWidth="1"/>
    <col min="13826" max="13826" width="76.28515625" style="44" customWidth="1"/>
    <col min="13827" max="13827" width="10.85546875" style="44" customWidth="1"/>
    <col min="13828" max="13828" width="11.28515625" style="44" customWidth="1"/>
    <col min="13829" max="13830" width="11.42578125" style="44" customWidth="1"/>
    <col min="13831" max="14080" width="8.28515625" style="44"/>
    <col min="14081" max="14081" width="6.7109375" style="44" customWidth="1"/>
    <col min="14082" max="14082" width="76.28515625" style="44" customWidth="1"/>
    <col min="14083" max="14083" width="10.85546875" style="44" customWidth="1"/>
    <col min="14084" max="14084" width="11.28515625" style="44" customWidth="1"/>
    <col min="14085" max="14086" width="11.42578125" style="44" customWidth="1"/>
    <col min="14087" max="14336" width="8.28515625" style="44"/>
    <col min="14337" max="14337" width="6.7109375" style="44" customWidth="1"/>
    <col min="14338" max="14338" width="76.28515625" style="44" customWidth="1"/>
    <col min="14339" max="14339" width="10.85546875" style="44" customWidth="1"/>
    <col min="14340" max="14340" width="11.28515625" style="44" customWidth="1"/>
    <col min="14341" max="14342" width="11.42578125" style="44" customWidth="1"/>
    <col min="14343" max="14592" width="8.28515625" style="44"/>
    <col min="14593" max="14593" width="6.7109375" style="44" customWidth="1"/>
    <col min="14594" max="14594" width="76.28515625" style="44" customWidth="1"/>
    <col min="14595" max="14595" width="10.85546875" style="44" customWidth="1"/>
    <col min="14596" max="14596" width="11.28515625" style="44" customWidth="1"/>
    <col min="14597" max="14598" width="11.42578125" style="44" customWidth="1"/>
    <col min="14599" max="14848" width="8.28515625" style="44"/>
    <col min="14849" max="14849" width="6.7109375" style="44" customWidth="1"/>
    <col min="14850" max="14850" width="76.28515625" style="44" customWidth="1"/>
    <col min="14851" max="14851" width="10.85546875" style="44" customWidth="1"/>
    <col min="14852" max="14852" width="11.28515625" style="44" customWidth="1"/>
    <col min="14853" max="14854" width="11.42578125" style="44" customWidth="1"/>
    <col min="14855" max="15104" width="8.28515625" style="44"/>
    <col min="15105" max="15105" width="6.7109375" style="44" customWidth="1"/>
    <col min="15106" max="15106" width="76.28515625" style="44" customWidth="1"/>
    <col min="15107" max="15107" width="10.85546875" style="44" customWidth="1"/>
    <col min="15108" max="15108" width="11.28515625" style="44" customWidth="1"/>
    <col min="15109" max="15110" width="11.42578125" style="44" customWidth="1"/>
    <col min="15111" max="15360" width="8.28515625" style="44"/>
    <col min="15361" max="15361" width="6.7109375" style="44" customWidth="1"/>
    <col min="15362" max="15362" width="76.28515625" style="44" customWidth="1"/>
    <col min="15363" max="15363" width="10.85546875" style="44" customWidth="1"/>
    <col min="15364" max="15364" width="11.28515625" style="44" customWidth="1"/>
    <col min="15365" max="15366" width="11.42578125" style="44" customWidth="1"/>
    <col min="15367" max="15616" width="8.28515625" style="44"/>
    <col min="15617" max="15617" width="6.7109375" style="44" customWidth="1"/>
    <col min="15618" max="15618" width="76.28515625" style="44" customWidth="1"/>
    <col min="15619" max="15619" width="10.85546875" style="44" customWidth="1"/>
    <col min="15620" max="15620" width="11.28515625" style="44" customWidth="1"/>
    <col min="15621" max="15622" width="11.42578125" style="44" customWidth="1"/>
    <col min="15623" max="15872" width="8.28515625" style="44"/>
    <col min="15873" max="15873" width="6.7109375" style="44" customWidth="1"/>
    <col min="15874" max="15874" width="76.28515625" style="44" customWidth="1"/>
    <col min="15875" max="15875" width="10.85546875" style="44" customWidth="1"/>
    <col min="15876" max="15876" width="11.28515625" style="44" customWidth="1"/>
    <col min="15877" max="15878" width="11.42578125" style="44" customWidth="1"/>
    <col min="15879" max="16128" width="8.28515625" style="44"/>
    <col min="16129" max="16129" width="6.7109375" style="44" customWidth="1"/>
    <col min="16130" max="16130" width="76.28515625" style="44" customWidth="1"/>
    <col min="16131" max="16131" width="10.85546875" style="44" customWidth="1"/>
    <col min="16132" max="16132" width="11.28515625" style="44" customWidth="1"/>
    <col min="16133" max="16134" width="11.42578125" style="44" customWidth="1"/>
    <col min="16135" max="16384" width="8.28515625" style="44"/>
  </cols>
  <sheetData>
    <row r="2" spans="1:7" x14ac:dyDescent="0.2">
      <c r="A2" s="611" t="s">
        <v>923</v>
      </c>
      <c r="B2" s="611"/>
      <c r="C2" s="611"/>
      <c r="D2" s="611"/>
      <c r="E2" s="611"/>
      <c r="F2" s="611"/>
      <c r="G2" s="611"/>
    </row>
    <row r="3" spans="1:7" x14ac:dyDescent="0.2">
      <c r="A3" s="611" t="s">
        <v>2</v>
      </c>
      <c r="B3" s="611"/>
      <c r="C3" s="611"/>
      <c r="D3" s="611"/>
      <c r="E3" s="611"/>
      <c r="F3" s="611"/>
      <c r="G3" s="611"/>
    </row>
    <row r="4" spans="1:7" x14ac:dyDescent="0.2">
      <c r="A4" s="45"/>
    </row>
    <row r="5" spans="1:7" ht="42.75" customHeight="1" x14ac:dyDescent="0.2">
      <c r="A5" s="326" t="s">
        <v>864</v>
      </c>
      <c r="B5" s="605" t="s">
        <v>177</v>
      </c>
      <c r="C5" s="605"/>
      <c r="D5" s="326" t="s">
        <v>178</v>
      </c>
      <c r="E5" s="326" t="s">
        <v>696</v>
      </c>
      <c r="F5" s="326" t="s">
        <v>322</v>
      </c>
      <c r="G5" s="326" t="s">
        <v>3</v>
      </c>
    </row>
    <row r="6" spans="1:7" ht="18" customHeight="1" x14ac:dyDescent="0.2">
      <c r="A6" s="383" t="s">
        <v>180</v>
      </c>
      <c r="B6" s="586" t="s">
        <v>865</v>
      </c>
      <c r="C6" s="586"/>
      <c r="D6" s="355">
        <v>18922479</v>
      </c>
      <c r="E6" s="355">
        <v>18922479</v>
      </c>
      <c r="F6" s="355">
        <v>19110280</v>
      </c>
      <c r="G6" s="356">
        <v>101</v>
      </c>
    </row>
    <row r="7" spans="1:7" s="47" customFormat="1" ht="18" customHeight="1" x14ac:dyDescent="0.2">
      <c r="A7" s="383" t="s">
        <v>181</v>
      </c>
      <c r="B7" s="586" t="s">
        <v>866</v>
      </c>
      <c r="C7" s="586"/>
      <c r="D7" s="355">
        <v>45115</v>
      </c>
      <c r="E7" s="355">
        <v>45115</v>
      </c>
      <c r="F7" s="355">
        <v>0</v>
      </c>
      <c r="G7" s="356">
        <v>0</v>
      </c>
    </row>
    <row r="8" spans="1:7" s="47" customFormat="1" ht="18" customHeight="1" x14ac:dyDescent="0.2">
      <c r="A8" s="383" t="s">
        <v>182</v>
      </c>
      <c r="B8" s="586" t="s">
        <v>867</v>
      </c>
      <c r="C8" s="586"/>
      <c r="D8" s="355">
        <v>0</v>
      </c>
      <c r="E8" s="355">
        <v>0</v>
      </c>
      <c r="F8" s="355">
        <v>9</v>
      </c>
      <c r="G8" s="356">
        <v>0</v>
      </c>
    </row>
    <row r="9" spans="1:7" s="47" customFormat="1" ht="18" customHeight="1" x14ac:dyDescent="0.2">
      <c r="A9" s="383" t="s">
        <v>183</v>
      </c>
      <c r="B9" s="586" t="s">
        <v>868</v>
      </c>
      <c r="C9" s="586"/>
      <c r="D9" s="355">
        <v>0</v>
      </c>
      <c r="E9" s="355">
        <v>0</v>
      </c>
      <c r="F9" s="355">
        <v>31</v>
      </c>
      <c r="G9" s="356">
        <v>0</v>
      </c>
    </row>
    <row r="10" spans="1:7" s="47" customFormat="1" ht="18" customHeight="1" x14ac:dyDescent="0.2">
      <c r="A10" s="383" t="s">
        <v>184</v>
      </c>
      <c r="B10" s="586" t="s">
        <v>869</v>
      </c>
      <c r="C10" s="586"/>
      <c r="D10" s="355">
        <v>0</v>
      </c>
      <c r="E10" s="355">
        <v>0</v>
      </c>
      <c r="F10" s="355">
        <v>159</v>
      </c>
      <c r="G10" s="356">
        <v>0</v>
      </c>
    </row>
    <row r="11" spans="1:7" s="47" customFormat="1" ht="18" customHeight="1" x14ac:dyDescent="0.2">
      <c r="A11" s="383" t="s">
        <v>185</v>
      </c>
      <c r="B11" s="586" t="s">
        <v>869</v>
      </c>
      <c r="C11" s="586"/>
      <c r="D11" s="355">
        <v>0</v>
      </c>
      <c r="E11" s="355">
        <v>0</v>
      </c>
      <c r="F11" s="355">
        <v>103</v>
      </c>
      <c r="G11" s="356">
        <v>0</v>
      </c>
    </row>
    <row r="12" spans="1:7" s="47" customFormat="1" ht="18" customHeight="1" x14ac:dyDescent="0.2">
      <c r="A12" s="383" t="s">
        <v>186</v>
      </c>
      <c r="B12" s="586" t="s">
        <v>870</v>
      </c>
      <c r="C12" s="586"/>
      <c r="D12" s="355">
        <v>0</v>
      </c>
      <c r="E12" s="355">
        <v>0</v>
      </c>
      <c r="F12" s="355">
        <v>3112</v>
      </c>
      <c r="G12" s="356">
        <v>0</v>
      </c>
    </row>
    <row r="13" spans="1:7" s="47" customFormat="1" ht="18" customHeight="1" x14ac:dyDescent="0.2">
      <c r="A13" s="383" t="s">
        <v>187</v>
      </c>
      <c r="B13" s="586" t="s">
        <v>871</v>
      </c>
      <c r="C13" s="586"/>
      <c r="D13" s="355">
        <v>0</v>
      </c>
      <c r="E13" s="355">
        <v>0</v>
      </c>
      <c r="F13" s="355">
        <v>2</v>
      </c>
      <c r="G13" s="356">
        <v>0</v>
      </c>
    </row>
    <row r="14" spans="1:7" s="47" customFormat="1" ht="18" customHeight="1" x14ac:dyDescent="0.2">
      <c r="A14" s="383" t="s">
        <v>188</v>
      </c>
      <c r="B14" s="586" t="s">
        <v>872</v>
      </c>
      <c r="C14" s="586"/>
      <c r="D14" s="355">
        <v>0</v>
      </c>
      <c r="E14" s="355">
        <v>0</v>
      </c>
      <c r="F14" s="355">
        <v>41</v>
      </c>
      <c r="G14" s="356">
        <v>0</v>
      </c>
    </row>
    <row r="15" spans="1:7" s="47" customFormat="1" ht="18" customHeight="1" x14ac:dyDescent="0.2">
      <c r="A15" s="383" t="s">
        <v>189</v>
      </c>
      <c r="B15" s="586" t="s">
        <v>873</v>
      </c>
      <c r="C15" s="586"/>
      <c r="D15" s="355">
        <v>0</v>
      </c>
      <c r="E15" s="355">
        <v>0</v>
      </c>
      <c r="F15" s="355">
        <v>1594</v>
      </c>
      <c r="G15" s="356">
        <v>0</v>
      </c>
    </row>
    <row r="16" spans="1:7" s="47" customFormat="1" ht="18" customHeight="1" x14ac:dyDescent="0.2">
      <c r="A16" s="383" t="s">
        <v>874</v>
      </c>
      <c r="B16" s="586" t="s">
        <v>875</v>
      </c>
      <c r="C16" s="586"/>
      <c r="D16" s="355">
        <v>0</v>
      </c>
      <c r="E16" s="355">
        <v>0</v>
      </c>
      <c r="F16" s="355">
        <v>9504</v>
      </c>
      <c r="G16" s="356">
        <v>0</v>
      </c>
    </row>
    <row r="17" spans="1:7" s="47" customFormat="1" ht="18" customHeight="1" x14ac:dyDescent="0.2">
      <c r="A17" s="383" t="s">
        <v>190</v>
      </c>
      <c r="B17" s="586" t="s">
        <v>867</v>
      </c>
      <c r="C17" s="586"/>
      <c r="D17" s="355">
        <v>0</v>
      </c>
      <c r="E17" s="355">
        <v>0</v>
      </c>
      <c r="F17" s="355">
        <v>17</v>
      </c>
      <c r="G17" s="356">
        <v>0</v>
      </c>
    </row>
    <row r="18" spans="1:7" s="47" customFormat="1" ht="18" customHeight="1" x14ac:dyDescent="0.2">
      <c r="A18" s="383" t="s">
        <v>191</v>
      </c>
      <c r="B18" s="586" t="s">
        <v>876</v>
      </c>
      <c r="C18" s="586"/>
      <c r="D18" s="355">
        <v>0</v>
      </c>
      <c r="E18" s="355">
        <v>11365</v>
      </c>
      <c r="F18" s="355">
        <v>11365</v>
      </c>
      <c r="G18" s="356">
        <v>100</v>
      </c>
    </row>
    <row r="19" spans="1:7" s="47" customFormat="1" ht="18" customHeight="1" x14ac:dyDescent="0.2">
      <c r="A19" s="383" t="s">
        <v>192</v>
      </c>
      <c r="B19" s="586" t="s">
        <v>877</v>
      </c>
      <c r="C19" s="586"/>
      <c r="D19" s="355">
        <v>0</v>
      </c>
      <c r="E19" s="355">
        <v>0</v>
      </c>
      <c r="F19" s="355">
        <v>620</v>
      </c>
      <c r="G19" s="356">
        <v>0</v>
      </c>
    </row>
    <row r="20" spans="1:7" s="47" customFormat="1" ht="18" customHeight="1" x14ac:dyDescent="0.2">
      <c r="A20" s="383" t="s">
        <v>193</v>
      </c>
      <c r="B20" s="586" t="s">
        <v>878</v>
      </c>
      <c r="C20" s="586"/>
      <c r="D20" s="355">
        <v>0</v>
      </c>
      <c r="E20" s="355">
        <v>0</v>
      </c>
      <c r="F20" s="355">
        <v>478</v>
      </c>
      <c r="G20" s="356">
        <v>0</v>
      </c>
    </row>
    <row r="21" spans="1:7" s="47" customFormat="1" ht="18" customHeight="1" x14ac:dyDescent="0.2">
      <c r="A21" s="383" t="s">
        <v>194</v>
      </c>
      <c r="B21" s="586" t="s">
        <v>879</v>
      </c>
      <c r="C21" s="586"/>
      <c r="D21" s="355">
        <v>2023886</v>
      </c>
      <c r="E21" s="355">
        <v>1802948</v>
      </c>
      <c r="F21" s="355">
        <v>1840422</v>
      </c>
      <c r="G21" s="356">
        <v>102.1</v>
      </c>
    </row>
    <row r="22" spans="1:7" s="48" customFormat="1" ht="18" customHeight="1" x14ac:dyDescent="0.25">
      <c r="A22" s="383" t="s">
        <v>195</v>
      </c>
      <c r="B22" s="586" t="s">
        <v>879</v>
      </c>
      <c r="C22" s="586"/>
      <c r="D22" s="355">
        <v>0</v>
      </c>
      <c r="E22" s="355">
        <v>0</v>
      </c>
      <c r="F22" s="355">
        <v>5673</v>
      </c>
      <c r="G22" s="356">
        <v>0</v>
      </c>
    </row>
    <row r="23" spans="1:7" s="48" customFormat="1" ht="18" customHeight="1" x14ac:dyDescent="0.25">
      <c r="A23" s="383" t="s">
        <v>196</v>
      </c>
      <c r="B23" s="586" t="s">
        <v>878</v>
      </c>
      <c r="C23" s="586"/>
      <c r="D23" s="355">
        <v>0</v>
      </c>
      <c r="E23" s="355">
        <v>0</v>
      </c>
      <c r="F23" s="355">
        <v>3161</v>
      </c>
      <c r="G23" s="356">
        <v>0</v>
      </c>
    </row>
    <row r="24" spans="1:7" s="48" customFormat="1" ht="18" customHeight="1" x14ac:dyDescent="0.25">
      <c r="A24" s="383" t="s">
        <v>197</v>
      </c>
      <c r="B24" s="586" t="s">
        <v>870</v>
      </c>
      <c r="C24" s="586"/>
      <c r="D24" s="355">
        <v>846966</v>
      </c>
      <c r="E24" s="355">
        <v>249961</v>
      </c>
      <c r="F24" s="355">
        <v>360193</v>
      </c>
      <c r="G24" s="356">
        <v>144.1</v>
      </c>
    </row>
    <row r="25" spans="1:7" s="47" customFormat="1" ht="18" customHeight="1" x14ac:dyDescent="0.2">
      <c r="A25" s="383" t="s">
        <v>198</v>
      </c>
      <c r="B25" s="586" t="s">
        <v>870</v>
      </c>
      <c r="C25" s="586"/>
      <c r="D25" s="355">
        <v>0</v>
      </c>
      <c r="E25" s="355">
        <v>0</v>
      </c>
      <c r="F25" s="355">
        <v>6234</v>
      </c>
      <c r="G25" s="356">
        <v>0</v>
      </c>
    </row>
    <row r="26" spans="1:7" s="47" customFormat="1" ht="18" customHeight="1" x14ac:dyDescent="0.2">
      <c r="A26" s="383" t="s">
        <v>199</v>
      </c>
      <c r="B26" s="586" t="s">
        <v>869</v>
      </c>
      <c r="C26" s="586"/>
      <c r="D26" s="355">
        <v>383392</v>
      </c>
      <c r="E26" s="355">
        <v>179214</v>
      </c>
      <c r="F26" s="355">
        <v>221975</v>
      </c>
      <c r="G26" s="356">
        <v>123.9</v>
      </c>
    </row>
    <row r="27" spans="1:7" s="47" customFormat="1" ht="18" customHeight="1" x14ac:dyDescent="0.2">
      <c r="A27" s="383" t="s">
        <v>200</v>
      </c>
      <c r="B27" s="586" t="s">
        <v>869</v>
      </c>
      <c r="C27" s="586"/>
      <c r="D27" s="355">
        <v>0</v>
      </c>
      <c r="E27" s="355">
        <v>0</v>
      </c>
      <c r="F27" s="355">
        <v>931</v>
      </c>
      <c r="G27" s="356">
        <v>0</v>
      </c>
    </row>
    <row r="28" spans="1:7" s="47" customFormat="1" ht="18" customHeight="1" x14ac:dyDescent="0.2">
      <c r="A28" s="383" t="s">
        <v>201</v>
      </c>
      <c r="B28" s="586" t="s">
        <v>880</v>
      </c>
      <c r="C28" s="586"/>
      <c r="D28" s="355">
        <v>0</v>
      </c>
      <c r="E28" s="355">
        <v>0</v>
      </c>
      <c r="F28" s="355">
        <v>76</v>
      </c>
      <c r="G28" s="356">
        <v>0</v>
      </c>
    </row>
    <row r="29" spans="1:7" s="47" customFormat="1" ht="18" customHeight="1" x14ac:dyDescent="0.2">
      <c r="A29" s="383" t="s">
        <v>202</v>
      </c>
      <c r="B29" s="586" t="s">
        <v>881</v>
      </c>
      <c r="C29" s="586"/>
      <c r="D29" s="355">
        <v>0</v>
      </c>
      <c r="E29" s="355">
        <v>0</v>
      </c>
      <c r="F29" s="355">
        <v>8</v>
      </c>
      <c r="G29" s="356">
        <v>0</v>
      </c>
    </row>
    <row r="30" spans="1:7" s="47" customFormat="1" ht="18" customHeight="1" x14ac:dyDescent="0.2">
      <c r="A30" s="383" t="s">
        <v>203</v>
      </c>
      <c r="B30" s="586" t="s">
        <v>882</v>
      </c>
      <c r="C30" s="586"/>
      <c r="D30" s="355">
        <v>74217</v>
      </c>
      <c r="E30" s="355">
        <v>17475</v>
      </c>
      <c r="F30" s="355">
        <v>17475</v>
      </c>
      <c r="G30" s="356">
        <v>100</v>
      </c>
    </row>
    <row r="31" spans="1:7" s="47" customFormat="1" ht="18" customHeight="1" x14ac:dyDescent="0.2">
      <c r="A31" s="383" t="s">
        <v>204</v>
      </c>
      <c r="B31" s="586" t="s">
        <v>882</v>
      </c>
      <c r="C31" s="586"/>
      <c r="D31" s="355">
        <v>0</v>
      </c>
      <c r="E31" s="355">
        <v>0</v>
      </c>
      <c r="F31" s="355">
        <v>866</v>
      </c>
      <c r="G31" s="356">
        <v>0</v>
      </c>
    </row>
    <row r="32" spans="1:7" s="47" customFormat="1" ht="18" customHeight="1" x14ac:dyDescent="0.2">
      <c r="A32" s="383" t="s">
        <v>883</v>
      </c>
      <c r="B32" s="586" t="s">
        <v>884</v>
      </c>
      <c r="C32" s="586"/>
      <c r="D32" s="355">
        <v>723</v>
      </c>
      <c r="E32" s="355">
        <v>0</v>
      </c>
      <c r="F32" s="355">
        <v>0</v>
      </c>
      <c r="G32" s="356">
        <v>0</v>
      </c>
    </row>
    <row r="33" spans="1:7" s="47" customFormat="1" ht="18" customHeight="1" x14ac:dyDescent="0.2">
      <c r="A33" s="383" t="s">
        <v>480</v>
      </c>
      <c r="B33" s="586" t="s">
        <v>885</v>
      </c>
      <c r="C33" s="586"/>
      <c r="D33" s="355">
        <v>0</v>
      </c>
      <c r="E33" s="355">
        <v>0</v>
      </c>
      <c r="F33" s="355">
        <v>0</v>
      </c>
      <c r="G33" s="356">
        <v>0</v>
      </c>
    </row>
    <row r="34" spans="1:7" s="47" customFormat="1" ht="18" customHeight="1" x14ac:dyDescent="0.2">
      <c r="A34" s="383" t="s">
        <v>206</v>
      </c>
      <c r="B34" s="586" t="s">
        <v>886</v>
      </c>
      <c r="C34" s="586"/>
      <c r="D34" s="355">
        <v>1897</v>
      </c>
      <c r="E34" s="355">
        <v>0</v>
      </c>
      <c r="F34" s="355">
        <v>0</v>
      </c>
      <c r="G34" s="356">
        <v>0</v>
      </c>
    </row>
    <row r="35" spans="1:7" s="47" customFormat="1" ht="18" customHeight="1" x14ac:dyDescent="0.2">
      <c r="A35" s="383" t="s">
        <v>207</v>
      </c>
      <c r="B35" s="586" t="s">
        <v>887</v>
      </c>
      <c r="C35" s="586"/>
      <c r="D35" s="355">
        <v>0</v>
      </c>
      <c r="E35" s="355">
        <v>127</v>
      </c>
      <c r="F35" s="355">
        <v>556</v>
      </c>
      <c r="G35" s="356">
        <v>437.8</v>
      </c>
    </row>
    <row r="36" spans="1:7" s="47" customFormat="1" ht="18" customHeight="1" x14ac:dyDescent="0.2">
      <c r="A36" s="383" t="s">
        <v>208</v>
      </c>
      <c r="B36" s="586" t="s">
        <v>888</v>
      </c>
      <c r="C36" s="586"/>
      <c r="D36" s="355">
        <v>44150</v>
      </c>
      <c r="E36" s="355">
        <v>10910</v>
      </c>
      <c r="F36" s="355">
        <v>11058</v>
      </c>
      <c r="G36" s="356">
        <v>101.4</v>
      </c>
    </row>
    <row r="37" spans="1:7" s="47" customFormat="1" ht="18" customHeight="1" x14ac:dyDescent="0.2">
      <c r="A37" s="383" t="s">
        <v>209</v>
      </c>
      <c r="B37" s="586" t="s">
        <v>888</v>
      </c>
      <c r="C37" s="586"/>
      <c r="D37" s="355">
        <v>0</v>
      </c>
      <c r="E37" s="355">
        <v>0</v>
      </c>
      <c r="F37" s="355">
        <v>10</v>
      </c>
      <c r="G37" s="356">
        <v>0</v>
      </c>
    </row>
    <row r="38" spans="1:7" s="47" customFormat="1" ht="18" customHeight="1" x14ac:dyDescent="0.2">
      <c r="A38" s="383" t="s">
        <v>889</v>
      </c>
      <c r="B38" s="586" t="s">
        <v>890</v>
      </c>
      <c r="C38" s="586"/>
      <c r="D38" s="355">
        <v>394892</v>
      </c>
      <c r="E38" s="355">
        <v>106418</v>
      </c>
      <c r="F38" s="355">
        <v>106418</v>
      </c>
      <c r="G38" s="356">
        <v>100</v>
      </c>
    </row>
    <row r="39" spans="1:7" s="47" customFormat="1" ht="18" customHeight="1" x14ac:dyDescent="0.2">
      <c r="A39" s="383" t="s">
        <v>891</v>
      </c>
      <c r="B39" s="586" t="s">
        <v>881</v>
      </c>
      <c r="C39" s="586"/>
      <c r="D39" s="355">
        <v>17509</v>
      </c>
      <c r="E39" s="355">
        <v>1019</v>
      </c>
      <c r="F39" s="355">
        <v>1019</v>
      </c>
      <c r="G39" s="356">
        <v>100</v>
      </c>
    </row>
    <row r="40" spans="1:7" s="47" customFormat="1" ht="18" customHeight="1" x14ac:dyDescent="0.2">
      <c r="A40" s="383" t="s">
        <v>892</v>
      </c>
      <c r="B40" s="586" t="s">
        <v>882</v>
      </c>
      <c r="C40" s="586"/>
      <c r="D40" s="355">
        <v>137159</v>
      </c>
      <c r="E40" s="355">
        <v>14401</v>
      </c>
      <c r="F40" s="355">
        <v>14401</v>
      </c>
      <c r="G40" s="356">
        <v>100</v>
      </c>
    </row>
    <row r="41" spans="1:7" s="47" customFormat="1" ht="18" customHeight="1" x14ac:dyDescent="0.2">
      <c r="A41" s="383" t="s">
        <v>210</v>
      </c>
      <c r="B41" s="586" t="s">
        <v>893</v>
      </c>
      <c r="C41" s="586"/>
      <c r="D41" s="355">
        <v>557</v>
      </c>
      <c r="E41" s="355">
        <v>0</v>
      </c>
      <c r="F41" s="355">
        <v>0</v>
      </c>
      <c r="G41" s="356">
        <v>0</v>
      </c>
    </row>
    <row r="42" spans="1:7" s="48" customFormat="1" ht="18" customHeight="1" x14ac:dyDescent="0.25">
      <c r="A42" s="383" t="s">
        <v>496</v>
      </c>
      <c r="B42" s="586" t="s">
        <v>894</v>
      </c>
      <c r="C42" s="586"/>
      <c r="D42" s="355">
        <v>0</v>
      </c>
      <c r="E42" s="355">
        <v>0</v>
      </c>
      <c r="F42" s="355">
        <v>0</v>
      </c>
      <c r="G42" s="356">
        <v>0</v>
      </c>
    </row>
    <row r="43" spans="1:7" s="47" customFormat="1" ht="18" customHeight="1" x14ac:dyDescent="0.2">
      <c r="A43" s="383" t="s">
        <v>895</v>
      </c>
      <c r="B43" s="586" t="s">
        <v>896</v>
      </c>
      <c r="C43" s="586"/>
      <c r="D43" s="355">
        <v>8729</v>
      </c>
      <c r="E43" s="355">
        <v>0</v>
      </c>
      <c r="F43" s="355">
        <v>0</v>
      </c>
      <c r="G43" s="356">
        <v>0</v>
      </c>
    </row>
    <row r="44" spans="1:7" s="47" customFormat="1" ht="18" customHeight="1" x14ac:dyDescent="0.2">
      <c r="A44" s="383" t="s">
        <v>211</v>
      </c>
      <c r="B44" s="586" t="s">
        <v>897</v>
      </c>
      <c r="C44" s="586"/>
      <c r="D44" s="355">
        <v>132570</v>
      </c>
      <c r="E44" s="355">
        <v>114792</v>
      </c>
      <c r="F44" s="355">
        <v>115445</v>
      </c>
      <c r="G44" s="356">
        <v>100.6</v>
      </c>
    </row>
    <row r="45" spans="1:7" s="47" customFormat="1" ht="18" customHeight="1" x14ac:dyDescent="0.2">
      <c r="A45" s="383" t="s">
        <v>212</v>
      </c>
      <c r="B45" s="586" t="s">
        <v>898</v>
      </c>
      <c r="C45" s="586"/>
      <c r="D45" s="355">
        <v>124933</v>
      </c>
      <c r="E45" s="355">
        <v>73488</v>
      </c>
      <c r="F45" s="355">
        <v>73514</v>
      </c>
      <c r="G45" s="356">
        <v>100</v>
      </c>
    </row>
    <row r="46" spans="1:7" s="47" customFormat="1" ht="18" customHeight="1" x14ac:dyDescent="0.2">
      <c r="A46" s="383" t="s">
        <v>482</v>
      </c>
      <c r="B46" s="586" t="s">
        <v>898</v>
      </c>
      <c r="C46" s="586"/>
      <c r="D46" s="355">
        <v>0</v>
      </c>
      <c r="E46" s="355">
        <v>0</v>
      </c>
      <c r="F46" s="355">
        <v>1</v>
      </c>
      <c r="G46" s="356">
        <v>0</v>
      </c>
    </row>
    <row r="47" spans="1:7" s="47" customFormat="1" ht="18" customHeight="1" x14ac:dyDescent="0.2">
      <c r="A47" s="383" t="s">
        <v>213</v>
      </c>
      <c r="B47" s="586" t="s">
        <v>879</v>
      </c>
      <c r="C47" s="586"/>
      <c r="D47" s="355">
        <v>650254</v>
      </c>
      <c r="E47" s="355">
        <v>0</v>
      </c>
      <c r="F47" s="355">
        <v>0</v>
      </c>
      <c r="G47" s="356">
        <v>0</v>
      </c>
    </row>
    <row r="48" spans="1:7" s="47" customFormat="1" ht="18" customHeight="1" x14ac:dyDescent="0.2">
      <c r="A48" s="383" t="s">
        <v>214</v>
      </c>
      <c r="B48" s="586" t="s">
        <v>899</v>
      </c>
      <c r="C48" s="586"/>
      <c r="D48" s="355">
        <v>350127</v>
      </c>
      <c r="E48" s="355">
        <v>0</v>
      </c>
      <c r="F48" s="355">
        <v>0</v>
      </c>
      <c r="G48" s="356">
        <v>0</v>
      </c>
    </row>
    <row r="49" spans="1:7" s="47" customFormat="1" ht="18" customHeight="1" x14ac:dyDescent="0.2">
      <c r="A49" s="383" t="s">
        <v>215</v>
      </c>
      <c r="B49" s="586" t="s">
        <v>870</v>
      </c>
      <c r="C49" s="586"/>
      <c r="D49" s="355">
        <v>399603</v>
      </c>
      <c r="E49" s="355">
        <v>0</v>
      </c>
      <c r="F49" s="355">
        <v>0</v>
      </c>
      <c r="G49" s="356">
        <v>0</v>
      </c>
    </row>
    <row r="50" spans="1:7" s="47" customFormat="1" ht="18" customHeight="1" x14ac:dyDescent="0.2">
      <c r="A50" s="383" t="s">
        <v>216</v>
      </c>
      <c r="B50" s="586" t="s">
        <v>900</v>
      </c>
      <c r="C50" s="586"/>
      <c r="D50" s="355">
        <v>667</v>
      </c>
      <c r="E50" s="355">
        <v>0</v>
      </c>
      <c r="F50" s="355">
        <v>0</v>
      </c>
      <c r="G50" s="356">
        <v>0</v>
      </c>
    </row>
    <row r="51" spans="1:7" s="47" customFormat="1" ht="18" customHeight="1" x14ac:dyDescent="0.2">
      <c r="A51" s="383" t="s">
        <v>217</v>
      </c>
      <c r="B51" s="586" t="s">
        <v>901</v>
      </c>
      <c r="C51" s="586"/>
      <c r="D51" s="355">
        <v>90817</v>
      </c>
      <c r="E51" s="355">
        <v>0</v>
      </c>
      <c r="F51" s="355">
        <v>0</v>
      </c>
      <c r="G51" s="356">
        <v>0</v>
      </c>
    </row>
    <row r="52" spans="1:7" s="49" customFormat="1" ht="18" customHeight="1" x14ac:dyDescent="0.2">
      <c r="A52" s="383" t="s">
        <v>902</v>
      </c>
      <c r="B52" s="586" t="s">
        <v>903</v>
      </c>
      <c r="C52" s="586"/>
      <c r="D52" s="355">
        <v>25000</v>
      </c>
      <c r="E52" s="355">
        <v>0</v>
      </c>
      <c r="F52" s="355">
        <v>0</v>
      </c>
      <c r="G52" s="356">
        <v>0</v>
      </c>
    </row>
    <row r="53" spans="1:7" s="47" customFormat="1" ht="18" customHeight="1" x14ac:dyDescent="0.2">
      <c r="A53" s="383" t="s">
        <v>904</v>
      </c>
      <c r="B53" s="586" t="s">
        <v>905</v>
      </c>
      <c r="C53" s="586"/>
      <c r="D53" s="355">
        <v>9506</v>
      </c>
      <c r="E53" s="355">
        <v>3045</v>
      </c>
      <c r="F53" s="355">
        <v>3045</v>
      </c>
      <c r="G53" s="356">
        <v>100</v>
      </c>
    </row>
    <row r="54" spans="1:7" s="47" customFormat="1" ht="18" customHeight="1" x14ac:dyDescent="0.2">
      <c r="A54" s="383" t="s">
        <v>906</v>
      </c>
      <c r="B54" s="586" t="s">
        <v>907</v>
      </c>
      <c r="C54" s="586"/>
      <c r="D54" s="355">
        <v>0</v>
      </c>
      <c r="E54" s="355">
        <v>12687</v>
      </c>
      <c r="F54" s="355">
        <v>12687</v>
      </c>
      <c r="G54" s="356">
        <v>100</v>
      </c>
    </row>
    <row r="55" spans="1:7" s="47" customFormat="1" ht="18" customHeight="1" x14ac:dyDescent="0.2">
      <c r="A55" s="383" t="s">
        <v>218</v>
      </c>
      <c r="B55" s="586" t="s">
        <v>908</v>
      </c>
      <c r="C55" s="586"/>
      <c r="D55" s="355">
        <v>2011251</v>
      </c>
      <c r="E55" s="355">
        <v>152035</v>
      </c>
      <c r="F55" s="355">
        <v>152035</v>
      </c>
      <c r="G55" s="356">
        <v>100</v>
      </c>
    </row>
    <row r="56" spans="1:7" s="47" customFormat="1" ht="18" customHeight="1" x14ac:dyDescent="0.2">
      <c r="A56" s="383" t="s">
        <v>474</v>
      </c>
      <c r="B56" s="586" t="s">
        <v>909</v>
      </c>
      <c r="C56" s="586"/>
      <c r="D56" s="355">
        <v>0</v>
      </c>
      <c r="E56" s="355">
        <v>0</v>
      </c>
      <c r="F56" s="355">
        <v>0</v>
      </c>
      <c r="G56" s="356">
        <v>0</v>
      </c>
    </row>
    <row r="57" spans="1:7" s="47" customFormat="1" ht="18" customHeight="1" x14ac:dyDescent="0.2">
      <c r="A57" s="383" t="s">
        <v>219</v>
      </c>
      <c r="B57" s="586" t="s">
        <v>879</v>
      </c>
      <c r="C57" s="586"/>
      <c r="D57" s="355">
        <v>0</v>
      </c>
      <c r="E57" s="355">
        <v>733146</v>
      </c>
      <c r="F57" s="355">
        <v>701737</v>
      </c>
      <c r="G57" s="356">
        <v>95.7</v>
      </c>
    </row>
    <row r="58" spans="1:7" s="47" customFormat="1" ht="18" customHeight="1" x14ac:dyDescent="0.2">
      <c r="A58" s="383" t="s">
        <v>220</v>
      </c>
      <c r="B58" s="586" t="s">
        <v>870</v>
      </c>
      <c r="C58" s="586"/>
      <c r="D58" s="355">
        <v>0</v>
      </c>
      <c r="E58" s="355">
        <v>226336</v>
      </c>
      <c r="F58" s="355">
        <v>135739</v>
      </c>
      <c r="G58" s="356">
        <v>60</v>
      </c>
    </row>
    <row r="59" spans="1:7" s="47" customFormat="1" ht="18" customHeight="1" x14ac:dyDescent="0.2">
      <c r="A59" s="383" t="s">
        <v>221</v>
      </c>
      <c r="B59" s="586" t="s">
        <v>869</v>
      </c>
      <c r="C59" s="586"/>
      <c r="D59" s="355">
        <v>0</v>
      </c>
      <c r="E59" s="355">
        <v>158914</v>
      </c>
      <c r="F59" s="355">
        <v>120687</v>
      </c>
      <c r="G59" s="356">
        <v>75.900000000000006</v>
      </c>
    </row>
    <row r="60" spans="1:7" s="47" customFormat="1" ht="18" customHeight="1" x14ac:dyDescent="0.2">
      <c r="A60" s="383" t="s">
        <v>222</v>
      </c>
      <c r="B60" s="586" t="s">
        <v>869</v>
      </c>
      <c r="C60" s="586"/>
      <c r="D60" s="355">
        <v>0</v>
      </c>
      <c r="E60" s="355">
        <v>0</v>
      </c>
      <c r="F60" s="355">
        <v>2</v>
      </c>
      <c r="G60" s="356">
        <v>0</v>
      </c>
    </row>
    <row r="61" spans="1:7" s="47" customFormat="1" ht="18" customHeight="1" x14ac:dyDescent="0.2">
      <c r="A61" s="383" t="s">
        <v>223</v>
      </c>
      <c r="B61" s="586" t="s">
        <v>890</v>
      </c>
      <c r="C61" s="586"/>
      <c r="D61" s="355">
        <v>0</v>
      </c>
      <c r="E61" s="355">
        <v>204615</v>
      </c>
      <c r="F61" s="355">
        <v>204615</v>
      </c>
      <c r="G61" s="356">
        <v>100</v>
      </c>
    </row>
    <row r="62" spans="1:7" s="47" customFormat="1" ht="18" customHeight="1" x14ac:dyDescent="0.2">
      <c r="A62" s="383" t="s">
        <v>224</v>
      </c>
      <c r="B62" s="586" t="s">
        <v>881</v>
      </c>
      <c r="C62" s="586"/>
      <c r="D62" s="355">
        <v>0</v>
      </c>
      <c r="E62" s="355">
        <v>14735</v>
      </c>
      <c r="F62" s="355">
        <v>14735</v>
      </c>
      <c r="G62" s="356">
        <v>100</v>
      </c>
    </row>
    <row r="63" spans="1:7" s="47" customFormat="1" ht="18" customHeight="1" x14ac:dyDescent="0.2">
      <c r="A63" s="383" t="s">
        <v>498</v>
      </c>
      <c r="B63" s="586" t="s">
        <v>881</v>
      </c>
      <c r="C63" s="586"/>
      <c r="D63" s="355">
        <v>0</v>
      </c>
      <c r="E63" s="355">
        <v>0</v>
      </c>
      <c r="F63" s="355">
        <v>0</v>
      </c>
      <c r="G63" s="356">
        <v>0</v>
      </c>
    </row>
    <row r="64" spans="1:7" s="47" customFormat="1" ht="18" customHeight="1" x14ac:dyDescent="0.2">
      <c r="A64" s="383" t="s">
        <v>225</v>
      </c>
      <c r="B64" s="586" t="s">
        <v>882</v>
      </c>
      <c r="C64" s="586"/>
      <c r="D64" s="355">
        <v>0</v>
      </c>
      <c r="E64" s="355">
        <v>106087</v>
      </c>
      <c r="F64" s="355">
        <v>106087</v>
      </c>
      <c r="G64" s="356">
        <v>100</v>
      </c>
    </row>
    <row r="65" spans="1:7" s="47" customFormat="1" ht="18" customHeight="1" x14ac:dyDescent="0.2">
      <c r="A65" s="383" t="s">
        <v>226</v>
      </c>
      <c r="B65" s="586" t="s">
        <v>882</v>
      </c>
      <c r="C65" s="586"/>
      <c r="D65" s="355">
        <v>0</v>
      </c>
      <c r="E65" s="355">
        <v>0</v>
      </c>
      <c r="F65" s="355">
        <v>279</v>
      </c>
      <c r="G65" s="356">
        <v>0</v>
      </c>
    </row>
    <row r="66" spans="1:7" s="47" customFormat="1" ht="18" customHeight="1" x14ac:dyDescent="0.2">
      <c r="A66" s="383" t="s">
        <v>227</v>
      </c>
      <c r="B66" s="586" t="s">
        <v>884</v>
      </c>
      <c r="C66" s="586"/>
      <c r="D66" s="355">
        <v>0</v>
      </c>
      <c r="E66" s="355">
        <v>121</v>
      </c>
      <c r="F66" s="355">
        <v>121</v>
      </c>
      <c r="G66" s="356">
        <v>100</v>
      </c>
    </row>
    <row r="67" spans="1:7" s="47" customFormat="1" ht="18" customHeight="1" x14ac:dyDescent="0.2">
      <c r="A67" s="383" t="s">
        <v>483</v>
      </c>
      <c r="B67" s="586" t="s">
        <v>885</v>
      </c>
      <c r="C67" s="586"/>
      <c r="D67" s="355">
        <v>0</v>
      </c>
      <c r="E67" s="355">
        <v>0</v>
      </c>
      <c r="F67" s="355">
        <v>7</v>
      </c>
      <c r="G67" s="356">
        <v>0</v>
      </c>
    </row>
    <row r="68" spans="1:7" s="47" customFormat="1" ht="18" customHeight="1" x14ac:dyDescent="0.2">
      <c r="A68" s="383" t="s">
        <v>228</v>
      </c>
      <c r="B68" s="586" t="s">
        <v>886</v>
      </c>
      <c r="C68" s="586"/>
      <c r="D68" s="355">
        <v>0</v>
      </c>
      <c r="E68" s="355">
        <v>2236</v>
      </c>
      <c r="F68" s="355">
        <v>2236</v>
      </c>
      <c r="G68" s="356">
        <v>100</v>
      </c>
    </row>
    <row r="69" spans="1:7" s="47" customFormat="1" ht="18" customHeight="1" x14ac:dyDescent="0.2">
      <c r="A69" s="383" t="s">
        <v>229</v>
      </c>
      <c r="B69" s="586" t="s">
        <v>887</v>
      </c>
      <c r="C69" s="586"/>
      <c r="D69" s="355">
        <v>0</v>
      </c>
      <c r="E69" s="355">
        <v>704</v>
      </c>
      <c r="F69" s="355">
        <v>278</v>
      </c>
      <c r="G69" s="356">
        <v>39.5</v>
      </c>
    </row>
    <row r="70" spans="1:7" s="47" customFormat="1" ht="18" customHeight="1" x14ac:dyDescent="0.2">
      <c r="A70" s="383" t="s">
        <v>230</v>
      </c>
      <c r="B70" s="586" t="s">
        <v>888</v>
      </c>
      <c r="C70" s="586"/>
      <c r="D70" s="355">
        <v>0</v>
      </c>
      <c r="E70" s="355">
        <v>20525</v>
      </c>
      <c r="F70" s="355">
        <v>20525</v>
      </c>
      <c r="G70" s="356">
        <v>100</v>
      </c>
    </row>
    <row r="71" spans="1:7" s="47" customFormat="1" ht="18" customHeight="1" x14ac:dyDescent="0.2">
      <c r="A71" s="383" t="s">
        <v>910</v>
      </c>
      <c r="B71" s="586" t="s">
        <v>911</v>
      </c>
      <c r="C71" s="586"/>
      <c r="D71" s="355">
        <v>0</v>
      </c>
      <c r="E71" s="355">
        <v>26471</v>
      </c>
      <c r="F71" s="355">
        <v>26471</v>
      </c>
      <c r="G71" s="356">
        <v>100</v>
      </c>
    </row>
    <row r="72" spans="1:7" s="47" customFormat="1" ht="18" customHeight="1" x14ac:dyDescent="0.2">
      <c r="A72" s="383" t="s">
        <v>912</v>
      </c>
      <c r="B72" s="586" t="s">
        <v>896</v>
      </c>
      <c r="C72" s="586"/>
      <c r="D72" s="355">
        <v>0</v>
      </c>
      <c r="E72" s="355">
        <v>5098</v>
      </c>
      <c r="F72" s="355">
        <v>5098</v>
      </c>
      <c r="G72" s="356">
        <v>100</v>
      </c>
    </row>
    <row r="73" spans="1:7" s="47" customFormat="1" ht="18" customHeight="1" x14ac:dyDescent="0.2">
      <c r="A73" s="383" t="s">
        <v>231</v>
      </c>
      <c r="B73" s="586" t="s">
        <v>897</v>
      </c>
      <c r="C73" s="586"/>
      <c r="D73" s="355">
        <v>0</v>
      </c>
      <c r="E73" s="355">
        <v>28843</v>
      </c>
      <c r="F73" s="355">
        <v>28856</v>
      </c>
      <c r="G73" s="356">
        <v>100</v>
      </c>
    </row>
    <row r="74" spans="1:7" s="47" customFormat="1" ht="18" customHeight="1" x14ac:dyDescent="0.2">
      <c r="A74" s="383" t="s">
        <v>232</v>
      </c>
      <c r="B74" s="586" t="s">
        <v>898</v>
      </c>
      <c r="C74" s="586"/>
      <c r="D74" s="355">
        <v>0</v>
      </c>
      <c r="E74" s="355">
        <v>15570</v>
      </c>
      <c r="F74" s="355">
        <v>15570</v>
      </c>
      <c r="G74" s="356">
        <v>100</v>
      </c>
    </row>
    <row r="75" spans="1:7" s="47" customFormat="1" ht="18" customHeight="1" x14ac:dyDescent="0.2">
      <c r="A75" s="383" t="s">
        <v>913</v>
      </c>
      <c r="B75" s="586" t="s">
        <v>907</v>
      </c>
      <c r="C75" s="586"/>
      <c r="D75" s="355">
        <v>0</v>
      </c>
      <c r="E75" s="355">
        <v>746</v>
      </c>
      <c r="F75" s="355">
        <v>746</v>
      </c>
      <c r="G75" s="356">
        <v>100</v>
      </c>
    </row>
    <row r="76" spans="1:7" s="47" customFormat="1" ht="18" customHeight="1" x14ac:dyDescent="0.2">
      <c r="A76" s="383" t="s">
        <v>233</v>
      </c>
      <c r="B76" s="586" t="s">
        <v>908</v>
      </c>
      <c r="C76" s="586"/>
      <c r="D76" s="355">
        <v>0</v>
      </c>
      <c r="E76" s="355">
        <v>215243</v>
      </c>
      <c r="F76" s="355">
        <v>217324</v>
      </c>
      <c r="G76" s="356">
        <v>101</v>
      </c>
    </row>
    <row r="77" spans="1:7" s="47" customFormat="1" ht="18" customHeight="1" x14ac:dyDescent="0.2">
      <c r="A77" s="383" t="s">
        <v>478</v>
      </c>
      <c r="B77" s="586" t="s">
        <v>909</v>
      </c>
      <c r="C77" s="586"/>
      <c r="D77" s="355">
        <v>0</v>
      </c>
      <c r="E77" s="355">
        <v>0</v>
      </c>
      <c r="F77" s="355">
        <v>264</v>
      </c>
      <c r="G77" s="356">
        <v>0</v>
      </c>
    </row>
    <row r="78" spans="1:7" ht="18" customHeight="1" x14ac:dyDescent="0.2">
      <c r="A78" s="383" t="s">
        <v>914</v>
      </c>
      <c r="B78" s="586" t="s">
        <v>915</v>
      </c>
      <c r="C78" s="586"/>
      <c r="D78" s="355">
        <v>0</v>
      </c>
      <c r="E78" s="355">
        <v>0</v>
      </c>
      <c r="F78" s="355">
        <v>18</v>
      </c>
      <c r="G78" s="356">
        <v>0</v>
      </c>
    </row>
    <row r="79" spans="1:7" ht="18" customHeight="1" x14ac:dyDescent="0.2">
      <c r="A79" s="383" t="s">
        <v>234</v>
      </c>
      <c r="B79" s="586" t="s">
        <v>916</v>
      </c>
      <c r="C79" s="586"/>
      <c r="D79" s="355">
        <v>0</v>
      </c>
      <c r="E79" s="355">
        <v>0</v>
      </c>
      <c r="F79" s="355">
        <v>0</v>
      </c>
      <c r="G79" s="356">
        <v>0</v>
      </c>
    </row>
    <row r="80" spans="1:7" ht="18" customHeight="1" x14ac:dyDescent="0.2">
      <c r="A80" s="383" t="s">
        <v>235</v>
      </c>
      <c r="B80" s="586" t="s">
        <v>917</v>
      </c>
      <c r="C80" s="586"/>
      <c r="D80" s="355">
        <v>13</v>
      </c>
      <c r="E80" s="355">
        <v>30</v>
      </c>
      <c r="F80" s="355">
        <v>30</v>
      </c>
      <c r="G80" s="356">
        <v>100</v>
      </c>
    </row>
    <row r="81" spans="1:7" ht="18" customHeight="1" x14ac:dyDescent="0.2">
      <c r="A81" s="383" t="s">
        <v>236</v>
      </c>
      <c r="B81" s="586" t="s">
        <v>918</v>
      </c>
      <c r="C81" s="586"/>
      <c r="D81" s="355">
        <v>1108</v>
      </c>
      <c r="E81" s="355">
        <v>1451</v>
      </c>
      <c r="F81" s="355">
        <v>1489</v>
      </c>
      <c r="G81" s="356">
        <v>102.6</v>
      </c>
    </row>
    <row r="82" spans="1:7" ht="18" customHeight="1" x14ac:dyDescent="0.2">
      <c r="A82" s="383" t="s">
        <v>237</v>
      </c>
      <c r="B82" s="586" t="s">
        <v>919</v>
      </c>
      <c r="C82" s="586"/>
      <c r="D82" s="355">
        <v>477</v>
      </c>
      <c r="E82" s="355">
        <v>850</v>
      </c>
      <c r="F82" s="355">
        <v>802</v>
      </c>
      <c r="G82" s="356">
        <v>94.4</v>
      </c>
    </row>
    <row r="83" spans="1:7" ht="18" customHeight="1" x14ac:dyDescent="0.2">
      <c r="A83" s="383" t="s">
        <v>238</v>
      </c>
      <c r="B83" s="586" t="s">
        <v>920</v>
      </c>
      <c r="C83" s="586"/>
      <c r="D83" s="355">
        <v>117</v>
      </c>
      <c r="E83" s="355">
        <v>69</v>
      </c>
      <c r="F83" s="355">
        <v>69</v>
      </c>
      <c r="G83" s="356">
        <v>100</v>
      </c>
    </row>
    <row r="84" spans="1:7" ht="18" customHeight="1" x14ac:dyDescent="0.2">
      <c r="A84" s="383" t="s">
        <v>239</v>
      </c>
      <c r="B84" s="586" t="s">
        <v>921</v>
      </c>
      <c r="C84" s="586"/>
      <c r="D84" s="355">
        <v>971</v>
      </c>
      <c r="E84" s="355">
        <v>0</v>
      </c>
      <c r="F84" s="355">
        <v>0</v>
      </c>
      <c r="G84" s="356">
        <v>0</v>
      </c>
    </row>
    <row r="85" spans="1:7" ht="18" customHeight="1" x14ac:dyDescent="0.2">
      <c r="A85" s="383" t="s">
        <v>240</v>
      </c>
      <c r="B85" s="586" t="s">
        <v>922</v>
      </c>
      <c r="C85" s="586"/>
      <c r="D85" s="355">
        <v>100</v>
      </c>
      <c r="E85" s="355">
        <v>345</v>
      </c>
      <c r="F85" s="355">
        <v>345</v>
      </c>
      <c r="G85" s="356">
        <v>100</v>
      </c>
    </row>
    <row r="86" spans="1:7" ht="13.5" thickBot="1" x14ac:dyDescent="0.25">
      <c r="A86" s="503"/>
      <c r="B86" s="585" t="s">
        <v>241</v>
      </c>
      <c r="C86" s="585"/>
      <c r="D86" s="360">
        <v>26699185</v>
      </c>
      <c r="E86" s="360">
        <v>23479614</v>
      </c>
      <c r="F86" s="360">
        <v>23688648</v>
      </c>
      <c r="G86" s="361">
        <v>100.9</v>
      </c>
    </row>
    <row r="87" spans="1:7" ht="13.5" thickTop="1" x14ac:dyDescent="0.2"/>
  </sheetData>
  <mergeCells count="84">
    <mergeCell ref="B5:C5"/>
    <mergeCell ref="B6:C6"/>
    <mergeCell ref="A2:G2"/>
    <mergeCell ref="A3:G3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1"/>
  <sheetViews>
    <sheetView workbookViewId="0">
      <selection sqref="A1:B1"/>
    </sheetView>
  </sheetViews>
  <sheetFormatPr defaultColWidth="8.28515625" defaultRowHeight="12.75" x14ac:dyDescent="0.2"/>
  <cols>
    <col min="1" max="1" width="54.28515625" style="51" customWidth="1"/>
    <col min="2" max="2" width="7.7109375" style="51" customWidth="1"/>
    <col min="3" max="3" width="11.140625" style="51" customWidth="1"/>
    <col min="4" max="12" width="10.28515625" style="51" customWidth="1"/>
    <col min="13" max="256" width="8.28515625" style="51"/>
    <col min="257" max="257" width="50.42578125" style="51" customWidth="1"/>
    <col min="258" max="258" width="5.28515625" style="51" customWidth="1"/>
    <col min="259" max="260" width="11.140625" style="51" customWidth="1"/>
    <col min="261" max="261" width="8.85546875" style="51" customWidth="1"/>
    <col min="262" max="263" width="10.7109375" style="51" customWidth="1"/>
    <col min="264" max="264" width="8.7109375" style="51" customWidth="1"/>
    <col min="265" max="266" width="10.7109375" style="51" customWidth="1"/>
    <col min="267" max="267" width="8.7109375" style="51" customWidth="1"/>
    <col min="268" max="268" width="8.28515625" style="51" customWidth="1"/>
    <col min="269" max="512" width="8.28515625" style="51"/>
    <col min="513" max="513" width="50.42578125" style="51" customWidth="1"/>
    <col min="514" max="514" width="5.28515625" style="51" customWidth="1"/>
    <col min="515" max="516" width="11.140625" style="51" customWidth="1"/>
    <col min="517" max="517" width="8.85546875" style="51" customWidth="1"/>
    <col min="518" max="519" width="10.7109375" style="51" customWidth="1"/>
    <col min="520" max="520" width="8.7109375" style="51" customWidth="1"/>
    <col min="521" max="522" width="10.7109375" style="51" customWidth="1"/>
    <col min="523" max="523" width="8.7109375" style="51" customWidth="1"/>
    <col min="524" max="524" width="8.28515625" style="51" customWidth="1"/>
    <col min="525" max="768" width="8.28515625" style="51"/>
    <col min="769" max="769" width="50.42578125" style="51" customWidth="1"/>
    <col min="770" max="770" width="5.28515625" style="51" customWidth="1"/>
    <col min="771" max="772" width="11.140625" style="51" customWidth="1"/>
    <col min="773" max="773" width="8.85546875" style="51" customWidth="1"/>
    <col min="774" max="775" width="10.7109375" style="51" customWidth="1"/>
    <col min="776" max="776" width="8.7109375" style="51" customWidth="1"/>
    <col min="777" max="778" width="10.7109375" style="51" customWidth="1"/>
    <col min="779" max="779" width="8.7109375" style="51" customWidth="1"/>
    <col min="780" max="780" width="8.28515625" style="51" customWidth="1"/>
    <col min="781" max="1024" width="8.28515625" style="51"/>
    <col min="1025" max="1025" width="50.42578125" style="51" customWidth="1"/>
    <col min="1026" max="1026" width="5.28515625" style="51" customWidth="1"/>
    <col min="1027" max="1028" width="11.140625" style="51" customWidth="1"/>
    <col min="1029" max="1029" width="8.85546875" style="51" customWidth="1"/>
    <col min="1030" max="1031" width="10.7109375" style="51" customWidth="1"/>
    <col min="1032" max="1032" width="8.7109375" style="51" customWidth="1"/>
    <col min="1033" max="1034" width="10.7109375" style="51" customWidth="1"/>
    <col min="1035" max="1035" width="8.7109375" style="51" customWidth="1"/>
    <col min="1036" max="1036" width="8.28515625" style="51" customWidth="1"/>
    <col min="1037" max="1280" width="8.28515625" style="51"/>
    <col min="1281" max="1281" width="50.42578125" style="51" customWidth="1"/>
    <col min="1282" max="1282" width="5.28515625" style="51" customWidth="1"/>
    <col min="1283" max="1284" width="11.140625" style="51" customWidth="1"/>
    <col min="1285" max="1285" width="8.85546875" style="51" customWidth="1"/>
    <col min="1286" max="1287" width="10.7109375" style="51" customWidth="1"/>
    <col min="1288" max="1288" width="8.7109375" style="51" customWidth="1"/>
    <col min="1289" max="1290" width="10.7109375" style="51" customWidth="1"/>
    <col min="1291" max="1291" width="8.7109375" style="51" customWidth="1"/>
    <col min="1292" max="1292" width="8.28515625" style="51" customWidth="1"/>
    <col min="1293" max="1536" width="8.28515625" style="51"/>
    <col min="1537" max="1537" width="50.42578125" style="51" customWidth="1"/>
    <col min="1538" max="1538" width="5.28515625" style="51" customWidth="1"/>
    <col min="1539" max="1540" width="11.140625" style="51" customWidth="1"/>
    <col min="1541" max="1541" width="8.85546875" style="51" customWidth="1"/>
    <col min="1542" max="1543" width="10.7109375" style="51" customWidth="1"/>
    <col min="1544" max="1544" width="8.7109375" style="51" customWidth="1"/>
    <col min="1545" max="1546" width="10.7109375" style="51" customWidth="1"/>
    <col min="1547" max="1547" width="8.7109375" style="51" customWidth="1"/>
    <col min="1548" max="1548" width="8.28515625" style="51" customWidth="1"/>
    <col min="1549" max="1792" width="8.28515625" style="51"/>
    <col min="1793" max="1793" width="50.42578125" style="51" customWidth="1"/>
    <col min="1794" max="1794" width="5.28515625" style="51" customWidth="1"/>
    <col min="1795" max="1796" width="11.140625" style="51" customWidth="1"/>
    <col min="1797" max="1797" width="8.85546875" style="51" customWidth="1"/>
    <col min="1798" max="1799" width="10.7109375" style="51" customWidth="1"/>
    <col min="1800" max="1800" width="8.7109375" style="51" customWidth="1"/>
    <col min="1801" max="1802" width="10.7109375" style="51" customWidth="1"/>
    <col min="1803" max="1803" width="8.7109375" style="51" customWidth="1"/>
    <col min="1804" max="1804" width="8.28515625" style="51" customWidth="1"/>
    <col min="1805" max="2048" width="8.28515625" style="51"/>
    <col min="2049" max="2049" width="50.42578125" style="51" customWidth="1"/>
    <col min="2050" max="2050" width="5.28515625" style="51" customWidth="1"/>
    <col min="2051" max="2052" width="11.140625" style="51" customWidth="1"/>
    <col min="2053" max="2053" width="8.85546875" style="51" customWidth="1"/>
    <col min="2054" max="2055" width="10.7109375" style="51" customWidth="1"/>
    <col min="2056" max="2056" width="8.7109375" style="51" customWidth="1"/>
    <col min="2057" max="2058" width="10.7109375" style="51" customWidth="1"/>
    <col min="2059" max="2059" width="8.7109375" style="51" customWidth="1"/>
    <col min="2060" max="2060" width="8.28515625" style="51" customWidth="1"/>
    <col min="2061" max="2304" width="8.28515625" style="51"/>
    <col min="2305" max="2305" width="50.42578125" style="51" customWidth="1"/>
    <col min="2306" max="2306" width="5.28515625" style="51" customWidth="1"/>
    <col min="2307" max="2308" width="11.140625" style="51" customWidth="1"/>
    <col min="2309" max="2309" width="8.85546875" style="51" customWidth="1"/>
    <col min="2310" max="2311" width="10.7109375" style="51" customWidth="1"/>
    <col min="2312" max="2312" width="8.7109375" style="51" customWidth="1"/>
    <col min="2313" max="2314" width="10.7109375" style="51" customWidth="1"/>
    <col min="2315" max="2315" width="8.7109375" style="51" customWidth="1"/>
    <col min="2316" max="2316" width="8.28515625" style="51" customWidth="1"/>
    <col min="2317" max="2560" width="8.28515625" style="51"/>
    <col min="2561" max="2561" width="50.42578125" style="51" customWidth="1"/>
    <col min="2562" max="2562" width="5.28515625" style="51" customWidth="1"/>
    <col min="2563" max="2564" width="11.140625" style="51" customWidth="1"/>
    <col min="2565" max="2565" width="8.85546875" style="51" customWidth="1"/>
    <col min="2566" max="2567" width="10.7109375" style="51" customWidth="1"/>
    <col min="2568" max="2568" width="8.7109375" style="51" customWidth="1"/>
    <col min="2569" max="2570" width="10.7109375" style="51" customWidth="1"/>
    <col min="2571" max="2571" width="8.7109375" style="51" customWidth="1"/>
    <col min="2572" max="2572" width="8.28515625" style="51" customWidth="1"/>
    <col min="2573" max="2816" width="8.28515625" style="51"/>
    <col min="2817" max="2817" width="50.42578125" style="51" customWidth="1"/>
    <col min="2818" max="2818" width="5.28515625" style="51" customWidth="1"/>
    <col min="2819" max="2820" width="11.140625" style="51" customWidth="1"/>
    <col min="2821" max="2821" width="8.85546875" style="51" customWidth="1"/>
    <col min="2822" max="2823" width="10.7109375" style="51" customWidth="1"/>
    <col min="2824" max="2824" width="8.7109375" style="51" customWidth="1"/>
    <col min="2825" max="2826" width="10.7109375" style="51" customWidth="1"/>
    <col min="2827" max="2827" width="8.7109375" style="51" customWidth="1"/>
    <col min="2828" max="2828" width="8.28515625" style="51" customWidth="1"/>
    <col min="2829" max="3072" width="8.28515625" style="51"/>
    <col min="3073" max="3073" width="50.42578125" style="51" customWidth="1"/>
    <col min="3074" max="3074" width="5.28515625" style="51" customWidth="1"/>
    <col min="3075" max="3076" width="11.140625" style="51" customWidth="1"/>
    <col min="3077" max="3077" width="8.85546875" style="51" customWidth="1"/>
    <col min="3078" max="3079" width="10.7109375" style="51" customWidth="1"/>
    <col min="3080" max="3080" width="8.7109375" style="51" customWidth="1"/>
    <col min="3081" max="3082" width="10.7109375" style="51" customWidth="1"/>
    <col min="3083" max="3083" width="8.7109375" style="51" customWidth="1"/>
    <col min="3084" max="3084" width="8.28515625" style="51" customWidth="1"/>
    <col min="3085" max="3328" width="8.28515625" style="51"/>
    <col min="3329" max="3329" width="50.42578125" style="51" customWidth="1"/>
    <col min="3330" max="3330" width="5.28515625" style="51" customWidth="1"/>
    <col min="3331" max="3332" width="11.140625" style="51" customWidth="1"/>
    <col min="3333" max="3333" width="8.85546875" style="51" customWidth="1"/>
    <col min="3334" max="3335" width="10.7109375" style="51" customWidth="1"/>
    <col min="3336" max="3336" width="8.7109375" style="51" customWidth="1"/>
    <col min="3337" max="3338" width="10.7109375" style="51" customWidth="1"/>
    <col min="3339" max="3339" width="8.7109375" style="51" customWidth="1"/>
    <col min="3340" max="3340" width="8.28515625" style="51" customWidth="1"/>
    <col min="3341" max="3584" width="8.28515625" style="51"/>
    <col min="3585" max="3585" width="50.42578125" style="51" customWidth="1"/>
    <col min="3586" max="3586" width="5.28515625" style="51" customWidth="1"/>
    <col min="3587" max="3588" width="11.140625" style="51" customWidth="1"/>
    <col min="3589" max="3589" width="8.85546875" style="51" customWidth="1"/>
    <col min="3590" max="3591" width="10.7109375" style="51" customWidth="1"/>
    <col min="3592" max="3592" width="8.7109375" style="51" customWidth="1"/>
    <col min="3593" max="3594" width="10.7109375" style="51" customWidth="1"/>
    <col min="3595" max="3595" width="8.7109375" style="51" customWidth="1"/>
    <col min="3596" max="3596" width="8.28515625" style="51" customWidth="1"/>
    <col min="3597" max="3840" width="8.28515625" style="51"/>
    <col min="3841" max="3841" width="50.42578125" style="51" customWidth="1"/>
    <col min="3842" max="3842" width="5.28515625" style="51" customWidth="1"/>
    <col min="3843" max="3844" width="11.140625" style="51" customWidth="1"/>
    <col min="3845" max="3845" width="8.85546875" style="51" customWidth="1"/>
    <col min="3846" max="3847" width="10.7109375" style="51" customWidth="1"/>
    <col min="3848" max="3848" width="8.7109375" style="51" customWidth="1"/>
    <col min="3849" max="3850" width="10.7109375" style="51" customWidth="1"/>
    <col min="3851" max="3851" width="8.7109375" style="51" customWidth="1"/>
    <col min="3852" max="3852" width="8.28515625" style="51" customWidth="1"/>
    <col min="3853" max="4096" width="8.28515625" style="51"/>
    <col min="4097" max="4097" width="50.42578125" style="51" customWidth="1"/>
    <col min="4098" max="4098" width="5.28515625" style="51" customWidth="1"/>
    <col min="4099" max="4100" width="11.140625" style="51" customWidth="1"/>
    <col min="4101" max="4101" width="8.85546875" style="51" customWidth="1"/>
    <col min="4102" max="4103" width="10.7109375" style="51" customWidth="1"/>
    <col min="4104" max="4104" width="8.7109375" style="51" customWidth="1"/>
    <col min="4105" max="4106" width="10.7109375" style="51" customWidth="1"/>
    <col min="4107" max="4107" width="8.7109375" style="51" customWidth="1"/>
    <col min="4108" max="4108" width="8.28515625" style="51" customWidth="1"/>
    <col min="4109" max="4352" width="8.28515625" style="51"/>
    <col min="4353" max="4353" width="50.42578125" style="51" customWidth="1"/>
    <col min="4354" max="4354" width="5.28515625" style="51" customWidth="1"/>
    <col min="4355" max="4356" width="11.140625" style="51" customWidth="1"/>
    <col min="4357" max="4357" width="8.85546875" style="51" customWidth="1"/>
    <col min="4358" max="4359" width="10.7109375" style="51" customWidth="1"/>
    <col min="4360" max="4360" width="8.7109375" style="51" customWidth="1"/>
    <col min="4361" max="4362" width="10.7109375" style="51" customWidth="1"/>
    <col min="4363" max="4363" width="8.7109375" style="51" customWidth="1"/>
    <col min="4364" max="4364" width="8.28515625" style="51" customWidth="1"/>
    <col min="4365" max="4608" width="8.28515625" style="51"/>
    <col min="4609" max="4609" width="50.42578125" style="51" customWidth="1"/>
    <col min="4610" max="4610" width="5.28515625" style="51" customWidth="1"/>
    <col min="4611" max="4612" width="11.140625" style="51" customWidth="1"/>
    <col min="4613" max="4613" width="8.85546875" style="51" customWidth="1"/>
    <col min="4614" max="4615" width="10.7109375" style="51" customWidth="1"/>
    <col min="4616" max="4616" width="8.7109375" style="51" customWidth="1"/>
    <col min="4617" max="4618" width="10.7109375" style="51" customWidth="1"/>
    <col min="4619" max="4619" width="8.7109375" style="51" customWidth="1"/>
    <col min="4620" max="4620" width="8.28515625" style="51" customWidth="1"/>
    <col min="4621" max="4864" width="8.28515625" style="51"/>
    <col min="4865" max="4865" width="50.42578125" style="51" customWidth="1"/>
    <col min="4866" max="4866" width="5.28515625" style="51" customWidth="1"/>
    <col min="4867" max="4868" width="11.140625" style="51" customWidth="1"/>
    <col min="4869" max="4869" width="8.85546875" style="51" customWidth="1"/>
    <col min="4870" max="4871" width="10.7109375" style="51" customWidth="1"/>
    <col min="4872" max="4872" width="8.7109375" style="51" customWidth="1"/>
    <col min="4873" max="4874" width="10.7109375" style="51" customWidth="1"/>
    <col min="4875" max="4875" width="8.7109375" style="51" customWidth="1"/>
    <col min="4876" max="4876" width="8.28515625" style="51" customWidth="1"/>
    <col min="4877" max="5120" width="8.28515625" style="51"/>
    <col min="5121" max="5121" width="50.42578125" style="51" customWidth="1"/>
    <col min="5122" max="5122" width="5.28515625" style="51" customWidth="1"/>
    <col min="5123" max="5124" width="11.140625" style="51" customWidth="1"/>
    <col min="5125" max="5125" width="8.85546875" style="51" customWidth="1"/>
    <col min="5126" max="5127" width="10.7109375" style="51" customWidth="1"/>
    <col min="5128" max="5128" width="8.7109375" style="51" customWidth="1"/>
    <col min="5129" max="5130" width="10.7109375" style="51" customWidth="1"/>
    <col min="5131" max="5131" width="8.7109375" style="51" customWidth="1"/>
    <col min="5132" max="5132" width="8.28515625" style="51" customWidth="1"/>
    <col min="5133" max="5376" width="8.28515625" style="51"/>
    <col min="5377" max="5377" width="50.42578125" style="51" customWidth="1"/>
    <col min="5378" max="5378" width="5.28515625" style="51" customWidth="1"/>
    <col min="5379" max="5380" width="11.140625" style="51" customWidth="1"/>
    <col min="5381" max="5381" width="8.85546875" style="51" customWidth="1"/>
    <col min="5382" max="5383" width="10.7109375" style="51" customWidth="1"/>
    <col min="5384" max="5384" width="8.7109375" style="51" customWidth="1"/>
    <col min="5385" max="5386" width="10.7109375" style="51" customWidth="1"/>
    <col min="5387" max="5387" width="8.7109375" style="51" customWidth="1"/>
    <col min="5388" max="5388" width="8.28515625" style="51" customWidth="1"/>
    <col min="5389" max="5632" width="8.28515625" style="51"/>
    <col min="5633" max="5633" width="50.42578125" style="51" customWidth="1"/>
    <col min="5634" max="5634" width="5.28515625" style="51" customWidth="1"/>
    <col min="5635" max="5636" width="11.140625" style="51" customWidth="1"/>
    <col min="5637" max="5637" width="8.85546875" style="51" customWidth="1"/>
    <col min="5638" max="5639" width="10.7109375" style="51" customWidth="1"/>
    <col min="5640" max="5640" width="8.7109375" style="51" customWidth="1"/>
    <col min="5641" max="5642" width="10.7109375" style="51" customWidth="1"/>
    <col min="5643" max="5643" width="8.7109375" style="51" customWidth="1"/>
    <col min="5644" max="5644" width="8.28515625" style="51" customWidth="1"/>
    <col min="5645" max="5888" width="8.28515625" style="51"/>
    <col min="5889" max="5889" width="50.42578125" style="51" customWidth="1"/>
    <col min="5890" max="5890" width="5.28515625" style="51" customWidth="1"/>
    <col min="5891" max="5892" width="11.140625" style="51" customWidth="1"/>
    <col min="5893" max="5893" width="8.85546875" style="51" customWidth="1"/>
    <col min="5894" max="5895" width="10.7109375" style="51" customWidth="1"/>
    <col min="5896" max="5896" width="8.7109375" style="51" customWidth="1"/>
    <col min="5897" max="5898" width="10.7109375" style="51" customWidth="1"/>
    <col min="5899" max="5899" width="8.7109375" style="51" customWidth="1"/>
    <col min="5900" max="5900" width="8.28515625" style="51" customWidth="1"/>
    <col min="5901" max="6144" width="8.28515625" style="51"/>
    <col min="6145" max="6145" width="50.42578125" style="51" customWidth="1"/>
    <col min="6146" max="6146" width="5.28515625" style="51" customWidth="1"/>
    <col min="6147" max="6148" width="11.140625" style="51" customWidth="1"/>
    <col min="6149" max="6149" width="8.85546875" style="51" customWidth="1"/>
    <col min="6150" max="6151" width="10.7109375" style="51" customWidth="1"/>
    <col min="6152" max="6152" width="8.7109375" style="51" customWidth="1"/>
    <col min="6153" max="6154" width="10.7109375" style="51" customWidth="1"/>
    <col min="6155" max="6155" width="8.7109375" style="51" customWidth="1"/>
    <col min="6156" max="6156" width="8.28515625" style="51" customWidth="1"/>
    <col min="6157" max="6400" width="8.28515625" style="51"/>
    <col min="6401" max="6401" width="50.42578125" style="51" customWidth="1"/>
    <col min="6402" max="6402" width="5.28515625" style="51" customWidth="1"/>
    <col min="6403" max="6404" width="11.140625" style="51" customWidth="1"/>
    <col min="6405" max="6405" width="8.85546875" style="51" customWidth="1"/>
    <col min="6406" max="6407" width="10.7109375" style="51" customWidth="1"/>
    <col min="6408" max="6408" width="8.7109375" style="51" customWidth="1"/>
    <col min="6409" max="6410" width="10.7109375" style="51" customWidth="1"/>
    <col min="6411" max="6411" width="8.7109375" style="51" customWidth="1"/>
    <col min="6412" max="6412" width="8.28515625" style="51" customWidth="1"/>
    <col min="6413" max="6656" width="8.28515625" style="51"/>
    <col min="6657" max="6657" width="50.42578125" style="51" customWidth="1"/>
    <col min="6658" max="6658" width="5.28515625" style="51" customWidth="1"/>
    <col min="6659" max="6660" width="11.140625" style="51" customWidth="1"/>
    <col min="6661" max="6661" width="8.85546875" style="51" customWidth="1"/>
    <col min="6662" max="6663" width="10.7109375" style="51" customWidth="1"/>
    <col min="6664" max="6664" width="8.7109375" style="51" customWidth="1"/>
    <col min="6665" max="6666" width="10.7109375" style="51" customWidth="1"/>
    <col min="6667" max="6667" width="8.7109375" style="51" customWidth="1"/>
    <col min="6668" max="6668" width="8.28515625" style="51" customWidth="1"/>
    <col min="6669" max="6912" width="8.28515625" style="51"/>
    <col min="6913" max="6913" width="50.42578125" style="51" customWidth="1"/>
    <col min="6914" max="6914" width="5.28515625" style="51" customWidth="1"/>
    <col min="6915" max="6916" width="11.140625" style="51" customWidth="1"/>
    <col min="6917" max="6917" width="8.85546875" style="51" customWidth="1"/>
    <col min="6918" max="6919" width="10.7109375" style="51" customWidth="1"/>
    <col min="6920" max="6920" width="8.7109375" style="51" customWidth="1"/>
    <col min="6921" max="6922" width="10.7109375" style="51" customWidth="1"/>
    <col min="6923" max="6923" width="8.7109375" style="51" customWidth="1"/>
    <col min="6924" max="6924" width="8.28515625" style="51" customWidth="1"/>
    <col min="6925" max="7168" width="8.28515625" style="51"/>
    <col min="7169" max="7169" width="50.42578125" style="51" customWidth="1"/>
    <col min="7170" max="7170" width="5.28515625" style="51" customWidth="1"/>
    <col min="7171" max="7172" width="11.140625" style="51" customWidth="1"/>
    <col min="7173" max="7173" width="8.85546875" style="51" customWidth="1"/>
    <col min="7174" max="7175" width="10.7109375" style="51" customWidth="1"/>
    <col min="7176" max="7176" width="8.7109375" style="51" customWidth="1"/>
    <col min="7177" max="7178" width="10.7109375" style="51" customWidth="1"/>
    <col min="7179" max="7179" width="8.7109375" style="51" customWidth="1"/>
    <col min="7180" max="7180" width="8.28515625" style="51" customWidth="1"/>
    <col min="7181" max="7424" width="8.28515625" style="51"/>
    <col min="7425" max="7425" width="50.42578125" style="51" customWidth="1"/>
    <col min="7426" max="7426" width="5.28515625" style="51" customWidth="1"/>
    <col min="7427" max="7428" width="11.140625" style="51" customWidth="1"/>
    <col min="7429" max="7429" width="8.85546875" style="51" customWidth="1"/>
    <col min="7430" max="7431" width="10.7109375" style="51" customWidth="1"/>
    <col min="7432" max="7432" width="8.7109375" style="51" customWidth="1"/>
    <col min="7433" max="7434" width="10.7109375" style="51" customWidth="1"/>
    <col min="7435" max="7435" width="8.7109375" style="51" customWidth="1"/>
    <col min="7436" max="7436" width="8.28515625" style="51" customWidth="1"/>
    <col min="7437" max="7680" width="8.28515625" style="51"/>
    <col min="7681" max="7681" width="50.42578125" style="51" customWidth="1"/>
    <col min="7682" max="7682" width="5.28515625" style="51" customWidth="1"/>
    <col min="7683" max="7684" width="11.140625" style="51" customWidth="1"/>
    <col min="7685" max="7685" width="8.85546875" style="51" customWidth="1"/>
    <col min="7686" max="7687" width="10.7109375" style="51" customWidth="1"/>
    <col min="7688" max="7688" width="8.7109375" style="51" customWidth="1"/>
    <col min="7689" max="7690" width="10.7109375" style="51" customWidth="1"/>
    <col min="7691" max="7691" width="8.7109375" style="51" customWidth="1"/>
    <col min="7692" max="7692" width="8.28515625" style="51" customWidth="1"/>
    <col min="7693" max="7936" width="8.28515625" style="51"/>
    <col min="7937" max="7937" width="50.42578125" style="51" customWidth="1"/>
    <col min="7938" max="7938" width="5.28515625" style="51" customWidth="1"/>
    <col min="7939" max="7940" width="11.140625" style="51" customWidth="1"/>
    <col min="7941" max="7941" width="8.85546875" style="51" customWidth="1"/>
    <col min="7942" max="7943" width="10.7109375" style="51" customWidth="1"/>
    <col min="7944" max="7944" width="8.7109375" style="51" customWidth="1"/>
    <col min="7945" max="7946" width="10.7109375" style="51" customWidth="1"/>
    <col min="7947" max="7947" width="8.7109375" style="51" customWidth="1"/>
    <col min="7948" max="7948" width="8.28515625" style="51" customWidth="1"/>
    <col min="7949" max="8192" width="8.28515625" style="51"/>
    <col min="8193" max="8193" width="50.42578125" style="51" customWidth="1"/>
    <col min="8194" max="8194" width="5.28515625" style="51" customWidth="1"/>
    <col min="8195" max="8196" width="11.140625" style="51" customWidth="1"/>
    <col min="8197" max="8197" width="8.85546875" style="51" customWidth="1"/>
    <col min="8198" max="8199" width="10.7109375" style="51" customWidth="1"/>
    <col min="8200" max="8200" width="8.7109375" style="51" customWidth="1"/>
    <col min="8201" max="8202" width="10.7109375" style="51" customWidth="1"/>
    <col min="8203" max="8203" width="8.7109375" style="51" customWidth="1"/>
    <col min="8204" max="8204" width="8.28515625" style="51" customWidth="1"/>
    <col min="8205" max="8448" width="8.28515625" style="51"/>
    <col min="8449" max="8449" width="50.42578125" style="51" customWidth="1"/>
    <col min="8450" max="8450" width="5.28515625" style="51" customWidth="1"/>
    <col min="8451" max="8452" width="11.140625" style="51" customWidth="1"/>
    <col min="8453" max="8453" width="8.85546875" style="51" customWidth="1"/>
    <col min="8454" max="8455" width="10.7109375" style="51" customWidth="1"/>
    <col min="8456" max="8456" width="8.7109375" style="51" customWidth="1"/>
    <col min="8457" max="8458" width="10.7109375" style="51" customWidth="1"/>
    <col min="8459" max="8459" width="8.7109375" style="51" customWidth="1"/>
    <col min="8460" max="8460" width="8.28515625" style="51" customWidth="1"/>
    <col min="8461" max="8704" width="8.28515625" style="51"/>
    <col min="8705" max="8705" width="50.42578125" style="51" customWidth="1"/>
    <col min="8706" max="8706" width="5.28515625" style="51" customWidth="1"/>
    <col min="8707" max="8708" width="11.140625" style="51" customWidth="1"/>
    <col min="8709" max="8709" width="8.85546875" style="51" customWidth="1"/>
    <col min="8710" max="8711" width="10.7109375" style="51" customWidth="1"/>
    <col min="8712" max="8712" width="8.7109375" style="51" customWidth="1"/>
    <col min="8713" max="8714" width="10.7109375" style="51" customWidth="1"/>
    <col min="8715" max="8715" width="8.7109375" style="51" customWidth="1"/>
    <col min="8716" max="8716" width="8.28515625" style="51" customWidth="1"/>
    <col min="8717" max="8960" width="8.28515625" style="51"/>
    <col min="8961" max="8961" width="50.42578125" style="51" customWidth="1"/>
    <col min="8962" max="8962" width="5.28515625" style="51" customWidth="1"/>
    <col min="8963" max="8964" width="11.140625" style="51" customWidth="1"/>
    <col min="8965" max="8965" width="8.85546875" style="51" customWidth="1"/>
    <col min="8966" max="8967" width="10.7109375" style="51" customWidth="1"/>
    <col min="8968" max="8968" width="8.7109375" style="51" customWidth="1"/>
    <col min="8969" max="8970" width="10.7109375" style="51" customWidth="1"/>
    <col min="8971" max="8971" width="8.7109375" style="51" customWidth="1"/>
    <col min="8972" max="8972" width="8.28515625" style="51" customWidth="1"/>
    <col min="8973" max="9216" width="8.28515625" style="51"/>
    <col min="9217" max="9217" width="50.42578125" style="51" customWidth="1"/>
    <col min="9218" max="9218" width="5.28515625" style="51" customWidth="1"/>
    <col min="9219" max="9220" width="11.140625" style="51" customWidth="1"/>
    <col min="9221" max="9221" width="8.85546875" style="51" customWidth="1"/>
    <col min="9222" max="9223" width="10.7109375" style="51" customWidth="1"/>
    <col min="9224" max="9224" width="8.7109375" style="51" customWidth="1"/>
    <col min="9225" max="9226" width="10.7109375" style="51" customWidth="1"/>
    <col min="9227" max="9227" width="8.7109375" style="51" customWidth="1"/>
    <col min="9228" max="9228" width="8.28515625" style="51" customWidth="1"/>
    <col min="9229" max="9472" width="8.28515625" style="51"/>
    <col min="9473" max="9473" width="50.42578125" style="51" customWidth="1"/>
    <col min="9474" max="9474" width="5.28515625" style="51" customWidth="1"/>
    <col min="9475" max="9476" width="11.140625" style="51" customWidth="1"/>
    <col min="9477" max="9477" width="8.85546875" style="51" customWidth="1"/>
    <col min="9478" max="9479" width="10.7109375" style="51" customWidth="1"/>
    <col min="9480" max="9480" width="8.7109375" style="51" customWidth="1"/>
    <col min="9481" max="9482" width="10.7109375" style="51" customWidth="1"/>
    <col min="9483" max="9483" width="8.7109375" style="51" customWidth="1"/>
    <col min="9484" max="9484" width="8.28515625" style="51" customWidth="1"/>
    <col min="9485" max="9728" width="8.28515625" style="51"/>
    <col min="9729" max="9729" width="50.42578125" style="51" customWidth="1"/>
    <col min="9730" max="9730" width="5.28515625" style="51" customWidth="1"/>
    <col min="9731" max="9732" width="11.140625" style="51" customWidth="1"/>
    <col min="9733" max="9733" width="8.85546875" style="51" customWidth="1"/>
    <col min="9734" max="9735" width="10.7109375" style="51" customWidth="1"/>
    <col min="9736" max="9736" width="8.7109375" style="51" customWidth="1"/>
    <col min="9737" max="9738" width="10.7109375" style="51" customWidth="1"/>
    <col min="9739" max="9739" width="8.7109375" style="51" customWidth="1"/>
    <col min="9740" max="9740" width="8.28515625" style="51" customWidth="1"/>
    <col min="9741" max="9984" width="8.28515625" style="51"/>
    <col min="9985" max="9985" width="50.42578125" style="51" customWidth="1"/>
    <col min="9986" max="9986" width="5.28515625" style="51" customWidth="1"/>
    <col min="9987" max="9988" width="11.140625" style="51" customWidth="1"/>
    <col min="9989" max="9989" width="8.85546875" style="51" customWidth="1"/>
    <col min="9990" max="9991" width="10.7109375" style="51" customWidth="1"/>
    <col min="9992" max="9992" width="8.7109375" style="51" customWidth="1"/>
    <col min="9993" max="9994" width="10.7109375" style="51" customWidth="1"/>
    <col min="9995" max="9995" width="8.7109375" style="51" customWidth="1"/>
    <col min="9996" max="9996" width="8.28515625" style="51" customWidth="1"/>
    <col min="9997" max="10240" width="8.28515625" style="51"/>
    <col min="10241" max="10241" width="50.42578125" style="51" customWidth="1"/>
    <col min="10242" max="10242" width="5.28515625" style="51" customWidth="1"/>
    <col min="10243" max="10244" width="11.140625" style="51" customWidth="1"/>
    <col min="10245" max="10245" width="8.85546875" style="51" customWidth="1"/>
    <col min="10246" max="10247" width="10.7109375" style="51" customWidth="1"/>
    <col min="10248" max="10248" width="8.7109375" style="51" customWidth="1"/>
    <col min="10249" max="10250" width="10.7109375" style="51" customWidth="1"/>
    <col min="10251" max="10251" width="8.7109375" style="51" customWidth="1"/>
    <col min="10252" max="10252" width="8.28515625" style="51" customWidth="1"/>
    <col min="10253" max="10496" width="8.28515625" style="51"/>
    <col min="10497" max="10497" width="50.42578125" style="51" customWidth="1"/>
    <col min="10498" max="10498" width="5.28515625" style="51" customWidth="1"/>
    <col min="10499" max="10500" width="11.140625" style="51" customWidth="1"/>
    <col min="10501" max="10501" width="8.85546875" style="51" customWidth="1"/>
    <col min="10502" max="10503" width="10.7109375" style="51" customWidth="1"/>
    <col min="10504" max="10504" width="8.7109375" style="51" customWidth="1"/>
    <col min="10505" max="10506" width="10.7109375" style="51" customWidth="1"/>
    <col min="10507" max="10507" width="8.7109375" style="51" customWidth="1"/>
    <col min="10508" max="10508" width="8.28515625" style="51" customWidth="1"/>
    <col min="10509" max="10752" width="8.28515625" style="51"/>
    <col min="10753" max="10753" width="50.42578125" style="51" customWidth="1"/>
    <col min="10754" max="10754" width="5.28515625" style="51" customWidth="1"/>
    <col min="10755" max="10756" width="11.140625" style="51" customWidth="1"/>
    <col min="10757" max="10757" width="8.85546875" style="51" customWidth="1"/>
    <col min="10758" max="10759" width="10.7109375" style="51" customWidth="1"/>
    <col min="10760" max="10760" width="8.7109375" style="51" customWidth="1"/>
    <col min="10761" max="10762" width="10.7109375" style="51" customWidth="1"/>
    <col min="10763" max="10763" width="8.7109375" style="51" customWidth="1"/>
    <col min="10764" max="10764" width="8.28515625" style="51" customWidth="1"/>
    <col min="10765" max="11008" width="8.28515625" style="51"/>
    <col min="11009" max="11009" width="50.42578125" style="51" customWidth="1"/>
    <col min="11010" max="11010" width="5.28515625" style="51" customWidth="1"/>
    <col min="11011" max="11012" width="11.140625" style="51" customWidth="1"/>
    <col min="11013" max="11013" width="8.85546875" style="51" customWidth="1"/>
    <col min="11014" max="11015" width="10.7109375" style="51" customWidth="1"/>
    <col min="11016" max="11016" width="8.7109375" style="51" customWidth="1"/>
    <col min="11017" max="11018" width="10.7109375" style="51" customWidth="1"/>
    <col min="11019" max="11019" width="8.7109375" style="51" customWidth="1"/>
    <col min="11020" max="11020" width="8.28515625" style="51" customWidth="1"/>
    <col min="11021" max="11264" width="8.28515625" style="51"/>
    <col min="11265" max="11265" width="50.42578125" style="51" customWidth="1"/>
    <col min="11266" max="11266" width="5.28515625" style="51" customWidth="1"/>
    <col min="11267" max="11268" width="11.140625" style="51" customWidth="1"/>
    <col min="11269" max="11269" width="8.85546875" style="51" customWidth="1"/>
    <col min="11270" max="11271" width="10.7109375" style="51" customWidth="1"/>
    <col min="11272" max="11272" width="8.7109375" style="51" customWidth="1"/>
    <col min="11273" max="11274" width="10.7109375" style="51" customWidth="1"/>
    <col min="11275" max="11275" width="8.7109375" style="51" customWidth="1"/>
    <col min="11276" max="11276" width="8.28515625" style="51" customWidth="1"/>
    <col min="11277" max="11520" width="8.28515625" style="51"/>
    <col min="11521" max="11521" width="50.42578125" style="51" customWidth="1"/>
    <col min="11522" max="11522" width="5.28515625" style="51" customWidth="1"/>
    <col min="11523" max="11524" width="11.140625" style="51" customWidth="1"/>
    <col min="11525" max="11525" width="8.85546875" style="51" customWidth="1"/>
    <col min="11526" max="11527" width="10.7109375" style="51" customWidth="1"/>
    <col min="11528" max="11528" width="8.7109375" style="51" customWidth="1"/>
    <col min="11529" max="11530" width="10.7109375" style="51" customWidth="1"/>
    <col min="11531" max="11531" width="8.7109375" style="51" customWidth="1"/>
    <col min="11532" max="11532" width="8.28515625" style="51" customWidth="1"/>
    <col min="11533" max="11776" width="8.28515625" style="51"/>
    <col min="11777" max="11777" width="50.42578125" style="51" customWidth="1"/>
    <col min="11778" max="11778" width="5.28515625" style="51" customWidth="1"/>
    <col min="11779" max="11780" width="11.140625" style="51" customWidth="1"/>
    <col min="11781" max="11781" width="8.85546875" style="51" customWidth="1"/>
    <col min="11782" max="11783" width="10.7109375" style="51" customWidth="1"/>
    <col min="11784" max="11784" width="8.7109375" style="51" customWidth="1"/>
    <col min="11785" max="11786" width="10.7109375" style="51" customWidth="1"/>
    <col min="11787" max="11787" width="8.7109375" style="51" customWidth="1"/>
    <col min="11788" max="11788" width="8.28515625" style="51" customWidth="1"/>
    <col min="11789" max="12032" width="8.28515625" style="51"/>
    <col min="12033" max="12033" width="50.42578125" style="51" customWidth="1"/>
    <col min="12034" max="12034" width="5.28515625" style="51" customWidth="1"/>
    <col min="12035" max="12036" width="11.140625" style="51" customWidth="1"/>
    <col min="12037" max="12037" width="8.85546875" style="51" customWidth="1"/>
    <col min="12038" max="12039" width="10.7109375" style="51" customWidth="1"/>
    <col min="12040" max="12040" width="8.7109375" style="51" customWidth="1"/>
    <col min="12041" max="12042" width="10.7109375" style="51" customWidth="1"/>
    <col min="12043" max="12043" width="8.7109375" style="51" customWidth="1"/>
    <col min="12044" max="12044" width="8.28515625" style="51" customWidth="1"/>
    <col min="12045" max="12288" width="8.28515625" style="51"/>
    <col min="12289" max="12289" width="50.42578125" style="51" customWidth="1"/>
    <col min="12290" max="12290" width="5.28515625" style="51" customWidth="1"/>
    <col min="12291" max="12292" width="11.140625" style="51" customWidth="1"/>
    <col min="12293" max="12293" width="8.85546875" style="51" customWidth="1"/>
    <col min="12294" max="12295" width="10.7109375" style="51" customWidth="1"/>
    <col min="12296" max="12296" width="8.7109375" style="51" customWidth="1"/>
    <col min="12297" max="12298" width="10.7109375" style="51" customWidth="1"/>
    <col min="12299" max="12299" width="8.7109375" style="51" customWidth="1"/>
    <col min="12300" max="12300" width="8.28515625" style="51" customWidth="1"/>
    <col min="12301" max="12544" width="8.28515625" style="51"/>
    <col min="12545" max="12545" width="50.42578125" style="51" customWidth="1"/>
    <col min="12546" max="12546" width="5.28515625" style="51" customWidth="1"/>
    <col min="12547" max="12548" width="11.140625" style="51" customWidth="1"/>
    <col min="12549" max="12549" width="8.85546875" style="51" customWidth="1"/>
    <col min="12550" max="12551" width="10.7109375" style="51" customWidth="1"/>
    <col min="12552" max="12552" width="8.7109375" style="51" customWidth="1"/>
    <col min="12553" max="12554" width="10.7109375" style="51" customWidth="1"/>
    <col min="12555" max="12555" width="8.7109375" style="51" customWidth="1"/>
    <col min="12556" max="12556" width="8.28515625" style="51" customWidth="1"/>
    <col min="12557" max="12800" width="8.28515625" style="51"/>
    <col min="12801" max="12801" width="50.42578125" style="51" customWidth="1"/>
    <col min="12802" max="12802" width="5.28515625" style="51" customWidth="1"/>
    <col min="12803" max="12804" width="11.140625" style="51" customWidth="1"/>
    <col min="12805" max="12805" width="8.85546875" style="51" customWidth="1"/>
    <col min="12806" max="12807" width="10.7109375" style="51" customWidth="1"/>
    <col min="12808" max="12808" width="8.7109375" style="51" customWidth="1"/>
    <col min="12809" max="12810" width="10.7109375" style="51" customWidth="1"/>
    <col min="12811" max="12811" width="8.7109375" style="51" customWidth="1"/>
    <col min="12812" max="12812" width="8.28515625" style="51" customWidth="1"/>
    <col min="12813" max="13056" width="8.28515625" style="51"/>
    <col min="13057" max="13057" width="50.42578125" style="51" customWidth="1"/>
    <col min="13058" max="13058" width="5.28515625" style="51" customWidth="1"/>
    <col min="13059" max="13060" width="11.140625" style="51" customWidth="1"/>
    <col min="13061" max="13061" width="8.85546875" style="51" customWidth="1"/>
    <col min="13062" max="13063" width="10.7109375" style="51" customWidth="1"/>
    <col min="13064" max="13064" width="8.7109375" style="51" customWidth="1"/>
    <col min="13065" max="13066" width="10.7109375" style="51" customWidth="1"/>
    <col min="13067" max="13067" width="8.7109375" style="51" customWidth="1"/>
    <col min="13068" max="13068" width="8.28515625" style="51" customWidth="1"/>
    <col min="13069" max="13312" width="8.28515625" style="51"/>
    <col min="13313" max="13313" width="50.42578125" style="51" customWidth="1"/>
    <col min="13314" max="13314" width="5.28515625" style="51" customWidth="1"/>
    <col min="13315" max="13316" width="11.140625" style="51" customWidth="1"/>
    <col min="13317" max="13317" width="8.85546875" style="51" customWidth="1"/>
    <col min="13318" max="13319" width="10.7109375" style="51" customWidth="1"/>
    <col min="13320" max="13320" width="8.7109375" style="51" customWidth="1"/>
    <col min="13321" max="13322" width="10.7109375" style="51" customWidth="1"/>
    <col min="13323" max="13323" width="8.7109375" style="51" customWidth="1"/>
    <col min="13324" max="13324" width="8.28515625" style="51" customWidth="1"/>
    <col min="13325" max="13568" width="8.28515625" style="51"/>
    <col min="13569" max="13569" width="50.42578125" style="51" customWidth="1"/>
    <col min="13570" max="13570" width="5.28515625" style="51" customWidth="1"/>
    <col min="13571" max="13572" width="11.140625" style="51" customWidth="1"/>
    <col min="13573" max="13573" width="8.85546875" style="51" customWidth="1"/>
    <col min="13574" max="13575" width="10.7109375" style="51" customWidth="1"/>
    <col min="13576" max="13576" width="8.7109375" style="51" customWidth="1"/>
    <col min="13577" max="13578" width="10.7109375" style="51" customWidth="1"/>
    <col min="13579" max="13579" width="8.7109375" style="51" customWidth="1"/>
    <col min="13580" max="13580" width="8.28515625" style="51" customWidth="1"/>
    <col min="13581" max="13824" width="8.28515625" style="51"/>
    <col min="13825" max="13825" width="50.42578125" style="51" customWidth="1"/>
    <col min="13826" max="13826" width="5.28515625" style="51" customWidth="1"/>
    <col min="13827" max="13828" width="11.140625" style="51" customWidth="1"/>
    <col min="13829" max="13829" width="8.85546875" style="51" customWidth="1"/>
    <col min="13830" max="13831" width="10.7109375" style="51" customWidth="1"/>
    <col min="13832" max="13832" width="8.7109375" style="51" customWidth="1"/>
    <col min="13833" max="13834" width="10.7109375" style="51" customWidth="1"/>
    <col min="13835" max="13835" width="8.7109375" style="51" customWidth="1"/>
    <col min="13836" max="13836" width="8.28515625" style="51" customWidth="1"/>
    <col min="13837" max="14080" width="8.28515625" style="51"/>
    <col min="14081" max="14081" width="50.42578125" style="51" customWidth="1"/>
    <col min="14082" max="14082" width="5.28515625" style="51" customWidth="1"/>
    <col min="14083" max="14084" width="11.140625" style="51" customWidth="1"/>
    <col min="14085" max="14085" width="8.85546875" style="51" customWidth="1"/>
    <col min="14086" max="14087" width="10.7109375" style="51" customWidth="1"/>
    <col min="14088" max="14088" width="8.7109375" style="51" customWidth="1"/>
    <col min="14089" max="14090" width="10.7109375" style="51" customWidth="1"/>
    <col min="14091" max="14091" width="8.7109375" style="51" customWidth="1"/>
    <col min="14092" max="14092" width="8.28515625" style="51" customWidth="1"/>
    <col min="14093" max="14336" width="8.28515625" style="51"/>
    <col min="14337" max="14337" width="50.42578125" style="51" customWidth="1"/>
    <col min="14338" max="14338" width="5.28515625" style="51" customWidth="1"/>
    <col min="14339" max="14340" width="11.140625" style="51" customWidth="1"/>
    <col min="14341" max="14341" width="8.85546875" style="51" customWidth="1"/>
    <col min="14342" max="14343" width="10.7109375" style="51" customWidth="1"/>
    <col min="14344" max="14344" width="8.7109375" style="51" customWidth="1"/>
    <col min="14345" max="14346" width="10.7109375" style="51" customWidth="1"/>
    <col min="14347" max="14347" width="8.7109375" style="51" customWidth="1"/>
    <col min="14348" max="14348" width="8.28515625" style="51" customWidth="1"/>
    <col min="14349" max="14592" width="8.28515625" style="51"/>
    <col min="14593" max="14593" width="50.42578125" style="51" customWidth="1"/>
    <col min="14594" max="14594" width="5.28515625" style="51" customWidth="1"/>
    <col min="14595" max="14596" width="11.140625" style="51" customWidth="1"/>
    <col min="14597" max="14597" width="8.85546875" style="51" customWidth="1"/>
    <col min="14598" max="14599" width="10.7109375" style="51" customWidth="1"/>
    <col min="14600" max="14600" width="8.7109375" style="51" customWidth="1"/>
    <col min="14601" max="14602" width="10.7109375" style="51" customWidth="1"/>
    <col min="14603" max="14603" width="8.7109375" style="51" customWidth="1"/>
    <col min="14604" max="14604" width="8.28515625" style="51" customWidth="1"/>
    <col min="14605" max="14848" width="8.28515625" style="51"/>
    <col min="14849" max="14849" width="50.42578125" style="51" customWidth="1"/>
    <col min="14850" max="14850" width="5.28515625" style="51" customWidth="1"/>
    <col min="14851" max="14852" width="11.140625" style="51" customWidth="1"/>
    <col min="14853" max="14853" width="8.85546875" style="51" customWidth="1"/>
    <col min="14854" max="14855" width="10.7109375" style="51" customWidth="1"/>
    <col min="14856" max="14856" width="8.7109375" style="51" customWidth="1"/>
    <col min="14857" max="14858" width="10.7109375" style="51" customWidth="1"/>
    <col min="14859" max="14859" width="8.7109375" style="51" customWidth="1"/>
    <col min="14860" max="14860" width="8.28515625" style="51" customWidth="1"/>
    <col min="14861" max="15104" width="8.28515625" style="51"/>
    <col min="15105" max="15105" width="50.42578125" style="51" customWidth="1"/>
    <col min="15106" max="15106" width="5.28515625" style="51" customWidth="1"/>
    <col min="15107" max="15108" width="11.140625" style="51" customWidth="1"/>
    <col min="15109" max="15109" width="8.85546875" style="51" customWidth="1"/>
    <col min="15110" max="15111" width="10.7109375" style="51" customWidth="1"/>
    <col min="15112" max="15112" width="8.7109375" style="51" customWidth="1"/>
    <col min="15113" max="15114" width="10.7109375" style="51" customWidth="1"/>
    <col min="15115" max="15115" width="8.7109375" style="51" customWidth="1"/>
    <col min="15116" max="15116" width="8.28515625" style="51" customWidth="1"/>
    <col min="15117" max="15360" width="8.28515625" style="51"/>
    <col min="15361" max="15361" width="50.42578125" style="51" customWidth="1"/>
    <col min="15362" max="15362" width="5.28515625" style="51" customWidth="1"/>
    <col min="15363" max="15364" width="11.140625" style="51" customWidth="1"/>
    <col min="15365" max="15365" width="8.85546875" style="51" customWidth="1"/>
    <col min="15366" max="15367" width="10.7109375" style="51" customWidth="1"/>
    <col min="15368" max="15368" width="8.7109375" style="51" customWidth="1"/>
    <col min="15369" max="15370" width="10.7109375" style="51" customWidth="1"/>
    <col min="15371" max="15371" width="8.7109375" style="51" customWidth="1"/>
    <col min="15372" max="15372" width="8.28515625" style="51" customWidth="1"/>
    <col min="15373" max="15616" width="8.28515625" style="51"/>
    <col min="15617" max="15617" width="50.42578125" style="51" customWidth="1"/>
    <col min="15618" max="15618" width="5.28515625" style="51" customWidth="1"/>
    <col min="15619" max="15620" width="11.140625" style="51" customWidth="1"/>
    <col min="15621" max="15621" width="8.85546875" style="51" customWidth="1"/>
    <col min="15622" max="15623" width="10.7109375" style="51" customWidth="1"/>
    <col min="15624" max="15624" width="8.7109375" style="51" customWidth="1"/>
    <col min="15625" max="15626" width="10.7109375" style="51" customWidth="1"/>
    <col min="15627" max="15627" width="8.7109375" style="51" customWidth="1"/>
    <col min="15628" max="15628" width="8.28515625" style="51" customWidth="1"/>
    <col min="15629" max="15872" width="8.28515625" style="51"/>
    <col min="15873" max="15873" width="50.42578125" style="51" customWidth="1"/>
    <col min="15874" max="15874" width="5.28515625" style="51" customWidth="1"/>
    <col min="15875" max="15876" width="11.140625" style="51" customWidth="1"/>
    <col min="15877" max="15877" width="8.85546875" style="51" customWidth="1"/>
    <col min="15878" max="15879" width="10.7109375" style="51" customWidth="1"/>
    <col min="15880" max="15880" width="8.7109375" style="51" customWidth="1"/>
    <col min="15881" max="15882" width="10.7109375" style="51" customWidth="1"/>
    <col min="15883" max="15883" width="8.7109375" style="51" customWidth="1"/>
    <col min="15884" max="15884" width="8.28515625" style="51" customWidth="1"/>
    <col min="15885" max="16128" width="8.28515625" style="51"/>
    <col min="16129" max="16129" width="50.42578125" style="51" customWidth="1"/>
    <col min="16130" max="16130" width="5.28515625" style="51" customWidth="1"/>
    <col min="16131" max="16132" width="11.140625" style="51" customWidth="1"/>
    <col min="16133" max="16133" width="8.85546875" style="51" customWidth="1"/>
    <col min="16134" max="16135" width="10.7109375" style="51" customWidth="1"/>
    <col min="16136" max="16136" width="8.7109375" style="51" customWidth="1"/>
    <col min="16137" max="16138" width="10.7109375" style="51" customWidth="1"/>
    <col min="16139" max="16139" width="8.7109375" style="51" customWidth="1"/>
    <col min="16140" max="16140" width="8.28515625" style="51" customWidth="1"/>
    <col min="16141" max="16384" width="8.28515625" style="51"/>
  </cols>
  <sheetData>
    <row r="1" spans="1:12" ht="15" x14ac:dyDescent="0.2">
      <c r="A1" s="606" t="s">
        <v>927</v>
      </c>
      <c r="B1" s="606"/>
    </row>
    <row r="2" spans="1:12" ht="15" x14ac:dyDescent="0.25">
      <c r="A2" s="43" t="s">
        <v>165</v>
      </c>
      <c r="B2" s="59"/>
    </row>
    <row r="3" spans="1:12" ht="15" x14ac:dyDescent="0.25">
      <c r="A3" s="43" t="s">
        <v>247</v>
      </c>
      <c r="B3" s="59"/>
    </row>
    <row r="4" spans="1:12" ht="15" x14ac:dyDescent="0.25">
      <c r="A4" s="43" t="s">
        <v>248</v>
      </c>
      <c r="B4" s="59"/>
    </row>
    <row r="5" spans="1:12" ht="15" x14ac:dyDescent="0.25">
      <c r="A5" s="43" t="s">
        <v>168</v>
      </c>
      <c r="B5" s="59"/>
    </row>
    <row r="7" spans="1:12" x14ac:dyDescent="0.2">
      <c r="A7" s="612" t="s">
        <v>242</v>
      </c>
      <c r="B7" s="612"/>
      <c r="C7" s="612"/>
      <c r="D7" s="612"/>
      <c r="E7" s="612"/>
      <c r="F7" s="612"/>
      <c r="G7" s="612"/>
      <c r="H7" s="612"/>
      <c r="I7" s="612"/>
      <c r="J7" s="612"/>
      <c r="K7" s="612"/>
      <c r="L7" s="612"/>
    </row>
    <row r="8" spans="1:12" x14ac:dyDescent="0.2">
      <c r="A8" s="613" t="s">
        <v>926</v>
      </c>
      <c r="B8" s="613"/>
      <c r="C8" s="613"/>
      <c r="D8" s="613"/>
      <c r="E8" s="613"/>
      <c r="F8" s="613"/>
      <c r="G8" s="613"/>
      <c r="H8" s="613"/>
      <c r="I8" s="613"/>
      <c r="J8" s="613"/>
      <c r="K8" s="613"/>
      <c r="L8" s="613"/>
    </row>
    <row r="9" spans="1:12" x14ac:dyDescent="0.2">
      <c r="A9" s="614" t="s">
        <v>243</v>
      </c>
      <c r="B9" s="614"/>
      <c r="C9" s="614"/>
      <c r="D9" s="614"/>
      <c r="E9" s="614"/>
      <c r="F9" s="614"/>
      <c r="G9" s="614"/>
      <c r="H9" s="614"/>
      <c r="I9" s="614"/>
      <c r="J9" s="614"/>
      <c r="K9" s="614"/>
      <c r="L9" s="614"/>
    </row>
    <row r="10" spans="1:12" ht="6" customHeight="1" thickBot="1" x14ac:dyDescent="0.25">
      <c r="A10" s="617"/>
      <c r="B10" s="618"/>
      <c r="C10" s="618"/>
      <c r="D10" s="618"/>
      <c r="E10" s="618"/>
      <c r="F10" s="618"/>
      <c r="G10" s="618"/>
      <c r="H10" s="618"/>
      <c r="I10" s="618"/>
      <c r="J10" s="618"/>
      <c r="K10" s="618"/>
    </row>
    <row r="11" spans="1:12" ht="12.75" customHeight="1" x14ac:dyDescent="0.2">
      <c r="A11" s="604" t="s">
        <v>118</v>
      </c>
      <c r="B11" s="604"/>
      <c r="C11" s="605" t="s">
        <v>823</v>
      </c>
      <c r="D11" s="604" t="s">
        <v>244</v>
      </c>
      <c r="E11" s="604"/>
      <c r="F11" s="604"/>
      <c r="G11" s="604" t="s">
        <v>245</v>
      </c>
      <c r="H11" s="604"/>
      <c r="I11" s="604"/>
      <c r="J11" s="604" t="s">
        <v>246</v>
      </c>
      <c r="K11" s="604"/>
      <c r="L11" s="604"/>
    </row>
    <row r="12" spans="1:12" ht="45" customHeight="1" x14ac:dyDescent="0.2">
      <c r="A12" s="604"/>
      <c r="B12" s="604"/>
      <c r="C12" s="605"/>
      <c r="D12" s="325" t="s">
        <v>122</v>
      </c>
      <c r="E12" s="325" t="s">
        <v>123</v>
      </c>
      <c r="F12" s="325" t="s">
        <v>124</v>
      </c>
      <c r="G12" s="325" t="s">
        <v>122</v>
      </c>
      <c r="H12" s="325" t="s">
        <v>123</v>
      </c>
      <c r="I12" s="325" t="s">
        <v>124</v>
      </c>
      <c r="J12" s="325" t="s">
        <v>122</v>
      </c>
      <c r="K12" s="325" t="s">
        <v>123</v>
      </c>
      <c r="L12" s="325" t="s">
        <v>124</v>
      </c>
    </row>
    <row r="13" spans="1:12" ht="18" customHeight="1" x14ac:dyDescent="0.2">
      <c r="A13" s="586" t="s">
        <v>125</v>
      </c>
      <c r="B13" s="586"/>
      <c r="C13" s="383" t="s">
        <v>824</v>
      </c>
      <c r="D13" s="355">
        <v>21135</v>
      </c>
      <c r="E13" s="355">
        <v>21995</v>
      </c>
      <c r="F13" s="356">
        <v>104.1</v>
      </c>
      <c r="G13" s="355">
        <v>5976</v>
      </c>
      <c r="H13" s="355">
        <v>6632</v>
      </c>
      <c r="I13" s="384">
        <v>111</v>
      </c>
      <c r="J13" s="355">
        <v>12604</v>
      </c>
      <c r="K13" s="355">
        <v>15890</v>
      </c>
      <c r="L13" s="356">
        <v>126.1</v>
      </c>
    </row>
    <row r="14" spans="1:12" x14ac:dyDescent="0.2">
      <c r="A14" s="586" t="s">
        <v>126</v>
      </c>
      <c r="B14" s="586"/>
      <c r="C14" s="383" t="s">
        <v>825</v>
      </c>
      <c r="D14" s="355">
        <v>3149</v>
      </c>
      <c r="E14" s="355">
        <v>3457</v>
      </c>
      <c r="F14" s="356">
        <v>109.8</v>
      </c>
      <c r="G14" s="355">
        <v>1251</v>
      </c>
      <c r="H14" s="355">
        <v>1295</v>
      </c>
      <c r="I14" s="384">
        <v>103.5</v>
      </c>
      <c r="J14" s="355">
        <v>1747</v>
      </c>
      <c r="K14" s="355">
        <v>2859</v>
      </c>
      <c r="L14" s="356">
        <v>163.69999999999999</v>
      </c>
    </row>
    <row r="15" spans="1:12" x14ac:dyDescent="0.2">
      <c r="A15" s="586" t="s">
        <v>127</v>
      </c>
      <c r="B15" s="586"/>
      <c r="C15" s="383" t="s">
        <v>826</v>
      </c>
      <c r="D15" s="355">
        <v>20073</v>
      </c>
      <c r="E15" s="355">
        <v>24925</v>
      </c>
      <c r="F15" s="356">
        <v>124.2</v>
      </c>
      <c r="G15" s="355">
        <v>7036</v>
      </c>
      <c r="H15" s="355">
        <v>9927</v>
      </c>
      <c r="I15" s="384">
        <v>141.1</v>
      </c>
      <c r="J15" s="355">
        <v>14030</v>
      </c>
      <c r="K15" s="355">
        <v>20658</v>
      </c>
      <c r="L15" s="356">
        <v>147.19999999999999</v>
      </c>
    </row>
    <row r="16" spans="1:12" x14ac:dyDescent="0.2">
      <c r="A16" s="586" t="s">
        <v>827</v>
      </c>
      <c r="B16" s="586"/>
      <c r="C16" s="383" t="s">
        <v>828</v>
      </c>
      <c r="D16" s="355">
        <v>17913</v>
      </c>
      <c r="E16" s="355">
        <v>29812</v>
      </c>
      <c r="F16" s="356">
        <v>166.4</v>
      </c>
      <c r="G16" s="355">
        <v>6877</v>
      </c>
      <c r="H16" s="355">
        <v>12164</v>
      </c>
      <c r="I16" s="384">
        <v>176.9</v>
      </c>
      <c r="J16" s="355">
        <v>1821507</v>
      </c>
      <c r="K16" s="385">
        <v>23327</v>
      </c>
      <c r="L16" s="356">
        <v>1.3</v>
      </c>
    </row>
    <row r="17" spans="1:12" x14ac:dyDescent="0.2">
      <c r="A17" s="586" t="s">
        <v>130</v>
      </c>
      <c r="B17" s="586"/>
      <c r="C17" s="383" t="s">
        <v>829</v>
      </c>
      <c r="D17" s="355">
        <v>4375</v>
      </c>
      <c r="E17" s="355">
        <v>4456</v>
      </c>
      <c r="F17" s="356">
        <v>101.9</v>
      </c>
      <c r="G17" s="355">
        <v>1316</v>
      </c>
      <c r="H17" s="355">
        <v>1336</v>
      </c>
      <c r="I17" s="384">
        <v>101.5</v>
      </c>
      <c r="J17" s="355">
        <v>1859</v>
      </c>
      <c r="K17" s="355">
        <v>1796</v>
      </c>
      <c r="L17" s="356">
        <v>96.6</v>
      </c>
    </row>
    <row r="18" spans="1:12" x14ac:dyDescent="0.2">
      <c r="A18" s="586" t="s">
        <v>131</v>
      </c>
      <c r="B18" s="586"/>
      <c r="C18" s="383" t="s">
        <v>830</v>
      </c>
      <c r="D18" s="355">
        <v>9859</v>
      </c>
      <c r="E18" s="355">
        <v>9404</v>
      </c>
      <c r="F18" s="356">
        <v>95.4</v>
      </c>
      <c r="G18" s="355">
        <v>3129</v>
      </c>
      <c r="H18" s="355">
        <v>3081</v>
      </c>
      <c r="I18" s="384">
        <v>98.5</v>
      </c>
      <c r="J18" s="355">
        <v>2073</v>
      </c>
      <c r="K18" s="355">
        <v>2461</v>
      </c>
      <c r="L18" s="356">
        <v>118.7</v>
      </c>
    </row>
    <row r="19" spans="1:12" x14ac:dyDescent="0.2">
      <c r="A19" s="586" t="s">
        <v>132</v>
      </c>
      <c r="B19" s="586"/>
      <c r="C19" s="383" t="s">
        <v>831</v>
      </c>
      <c r="D19" s="355">
        <v>82036</v>
      </c>
      <c r="E19" s="355">
        <v>82808</v>
      </c>
      <c r="F19" s="356">
        <v>100.9</v>
      </c>
      <c r="G19" s="355">
        <v>27102</v>
      </c>
      <c r="H19" s="355">
        <v>26936</v>
      </c>
      <c r="I19" s="384">
        <v>99.4</v>
      </c>
      <c r="J19" s="355">
        <v>12264</v>
      </c>
      <c r="K19" s="355">
        <v>16586</v>
      </c>
      <c r="L19" s="356">
        <v>135.19999999999999</v>
      </c>
    </row>
    <row r="20" spans="1:12" x14ac:dyDescent="0.2">
      <c r="A20" s="586" t="s">
        <v>133</v>
      </c>
      <c r="B20" s="586"/>
      <c r="C20" s="383" t="s">
        <v>832</v>
      </c>
      <c r="D20" s="355">
        <v>8580</v>
      </c>
      <c r="E20" s="355">
        <v>8603</v>
      </c>
      <c r="F20" s="356">
        <v>100.3</v>
      </c>
      <c r="G20" s="355">
        <v>3135</v>
      </c>
      <c r="H20" s="355">
        <v>3146</v>
      </c>
      <c r="I20" s="384">
        <v>100.4</v>
      </c>
      <c r="J20" s="355">
        <v>1984</v>
      </c>
      <c r="K20" s="355">
        <v>3071</v>
      </c>
      <c r="L20" s="356">
        <v>154.80000000000001</v>
      </c>
    </row>
    <row r="21" spans="1:12" x14ac:dyDescent="0.2">
      <c r="A21" s="586" t="s">
        <v>134</v>
      </c>
      <c r="B21" s="586"/>
      <c r="C21" s="383" t="s">
        <v>833</v>
      </c>
      <c r="D21" s="355">
        <v>0</v>
      </c>
      <c r="E21" s="355">
        <v>0</v>
      </c>
      <c r="F21" s="356">
        <v>0</v>
      </c>
      <c r="G21" s="355">
        <v>0</v>
      </c>
      <c r="H21" s="355">
        <v>0</v>
      </c>
      <c r="I21" s="384">
        <v>0</v>
      </c>
      <c r="J21" s="355">
        <v>72706</v>
      </c>
      <c r="K21" s="355">
        <v>77357</v>
      </c>
      <c r="L21" s="356">
        <v>106.4</v>
      </c>
    </row>
    <row r="22" spans="1:12" x14ac:dyDescent="0.2">
      <c r="A22" s="586" t="s">
        <v>834</v>
      </c>
      <c r="B22" s="586"/>
      <c r="C22" s="383" t="s">
        <v>835</v>
      </c>
      <c r="D22" s="355">
        <v>64188</v>
      </c>
      <c r="E22" s="355">
        <v>64306</v>
      </c>
      <c r="F22" s="356">
        <v>100.2</v>
      </c>
      <c r="G22" s="355">
        <v>22739</v>
      </c>
      <c r="H22" s="355">
        <v>22911</v>
      </c>
      <c r="I22" s="384">
        <v>100.8</v>
      </c>
      <c r="J22" s="355">
        <v>43910</v>
      </c>
      <c r="K22" s="355">
        <v>53242</v>
      </c>
      <c r="L22" s="356">
        <v>121.3</v>
      </c>
    </row>
    <row r="23" spans="1:12" x14ac:dyDescent="0.2">
      <c r="A23" s="586" t="s">
        <v>136</v>
      </c>
      <c r="B23" s="586"/>
      <c r="C23" s="383" t="s">
        <v>836</v>
      </c>
      <c r="D23" s="355">
        <v>474418</v>
      </c>
      <c r="E23" s="355">
        <v>509882</v>
      </c>
      <c r="F23" s="356">
        <v>107.5</v>
      </c>
      <c r="G23" s="355">
        <v>163385</v>
      </c>
      <c r="H23" s="355">
        <v>176378</v>
      </c>
      <c r="I23" s="384">
        <v>108</v>
      </c>
      <c r="J23" s="355">
        <v>930066</v>
      </c>
      <c r="K23" s="355">
        <v>556811</v>
      </c>
      <c r="L23" s="356">
        <v>59.9</v>
      </c>
    </row>
    <row r="24" spans="1:12" x14ac:dyDescent="0.2">
      <c r="A24" s="586" t="s">
        <v>137</v>
      </c>
      <c r="B24" s="586"/>
      <c r="C24" s="383" t="s">
        <v>837</v>
      </c>
      <c r="D24" s="355">
        <v>839131</v>
      </c>
      <c r="E24" s="355">
        <v>881885</v>
      </c>
      <c r="F24" s="356">
        <v>105.1</v>
      </c>
      <c r="G24" s="355">
        <v>293608</v>
      </c>
      <c r="H24" s="355">
        <v>320357</v>
      </c>
      <c r="I24" s="384">
        <v>109.1</v>
      </c>
      <c r="J24" s="355">
        <v>585625</v>
      </c>
      <c r="K24" s="355">
        <v>441584</v>
      </c>
      <c r="L24" s="356">
        <v>75.400000000000006</v>
      </c>
    </row>
    <row r="25" spans="1:12" x14ac:dyDescent="0.2">
      <c r="A25" s="586" t="s">
        <v>138</v>
      </c>
      <c r="B25" s="586"/>
      <c r="C25" s="383" t="s">
        <v>838</v>
      </c>
      <c r="D25" s="355">
        <v>319430</v>
      </c>
      <c r="E25" s="355">
        <v>328916</v>
      </c>
      <c r="F25" s="356">
        <v>103</v>
      </c>
      <c r="G25" s="355">
        <v>116004</v>
      </c>
      <c r="H25" s="355">
        <v>121187</v>
      </c>
      <c r="I25" s="384">
        <v>104.5</v>
      </c>
      <c r="J25" s="355">
        <v>150765</v>
      </c>
      <c r="K25" s="355">
        <v>152348</v>
      </c>
      <c r="L25" s="356">
        <v>101</v>
      </c>
    </row>
    <row r="26" spans="1:12" x14ac:dyDescent="0.2">
      <c r="A26" s="586" t="s">
        <v>139</v>
      </c>
      <c r="B26" s="586"/>
      <c r="C26" s="383" t="s">
        <v>839</v>
      </c>
      <c r="D26" s="355">
        <v>256280</v>
      </c>
      <c r="E26" s="355">
        <v>257066</v>
      </c>
      <c r="F26" s="356">
        <v>100.3</v>
      </c>
      <c r="G26" s="355">
        <v>93988</v>
      </c>
      <c r="H26" s="355">
        <v>94414</v>
      </c>
      <c r="I26" s="384">
        <v>100.5</v>
      </c>
      <c r="J26" s="355">
        <v>202626</v>
      </c>
      <c r="K26" s="355">
        <v>190367</v>
      </c>
      <c r="L26" s="356">
        <v>93.9</v>
      </c>
    </row>
    <row r="27" spans="1:12" x14ac:dyDescent="0.2">
      <c r="A27" s="586" t="s">
        <v>140</v>
      </c>
      <c r="B27" s="586"/>
      <c r="C27" s="383" t="s">
        <v>840</v>
      </c>
      <c r="D27" s="355">
        <v>13131</v>
      </c>
      <c r="E27" s="355">
        <v>20323</v>
      </c>
      <c r="F27" s="356">
        <v>154.80000000000001</v>
      </c>
      <c r="G27" s="355">
        <v>4746</v>
      </c>
      <c r="H27" s="355">
        <v>7629</v>
      </c>
      <c r="I27" s="384">
        <v>160.69999999999999</v>
      </c>
      <c r="J27" s="355">
        <v>15200</v>
      </c>
      <c r="K27" s="355">
        <v>15393</v>
      </c>
      <c r="L27" s="356">
        <v>101.3</v>
      </c>
    </row>
    <row r="28" spans="1:12" x14ac:dyDescent="0.2">
      <c r="A28" s="586" t="s">
        <v>141</v>
      </c>
      <c r="B28" s="586"/>
      <c r="C28" s="383" t="s">
        <v>841</v>
      </c>
      <c r="D28" s="355">
        <v>228804</v>
      </c>
      <c r="E28" s="355">
        <v>233898</v>
      </c>
      <c r="F28" s="356">
        <v>102.2</v>
      </c>
      <c r="G28" s="355">
        <v>80280</v>
      </c>
      <c r="H28" s="355">
        <v>84845</v>
      </c>
      <c r="I28" s="384">
        <v>105.7</v>
      </c>
      <c r="J28" s="355">
        <v>205797</v>
      </c>
      <c r="K28" s="355">
        <v>134701</v>
      </c>
      <c r="L28" s="356">
        <v>65.5</v>
      </c>
    </row>
    <row r="29" spans="1:12" x14ac:dyDescent="0.2">
      <c r="A29" s="586" t="s">
        <v>142</v>
      </c>
      <c r="B29" s="586"/>
      <c r="C29" s="383" t="s">
        <v>842</v>
      </c>
      <c r="D29" s="355">
        <v>68113</v>
      </c>
      <c r="E29" s="355">
        <v>70612</v>
      </c>
      <c r="F29" s="356">
        <v>103.7</v>
      </c>
      <c r="G29" s="355">
        <v>24525</v>
      </c>
      <c r="H29" s="355">
        <v>25531</v>
      </c>
      <c r="I29" s="384">
        <v>104.1</v>
      </c>
      <c r="J29" s="355">
        <v>329731</v>
      </c>
      <c r="K29" s="355">
        <v>118125</v>
      </c>
      <c r="L29" s="356">
        <v>35.799999999999997</v>
      </c>
    </row>
    <row r="30" spans="1:12" x14ac:dyDescent="0.2">
      <c r="A30" s="586" t="s">
        <v>143</v>
      </c>
      <c r="B30" s="586"/>
      <c r="C30" s="383" t="s">
        <v>843</v>
      </c>
      <c r="D30" s="355">
        <v>202195</v>
      </c>
      <c r="E30" s="355">
        <v>258899</v>
      </c>
      <c r="F30" s="356">
        <v>128</v>
      </c>
      <c r="G30" s="355">
        <v>73474</v>
      </c>
      <c r="H30" s="355">
        <v>95965</v>
      </c>
      <c r="I30" s="384">
        <v>130.6</v>
      </c>
      <c r="J30" s="355">
        <v>1414386</v>
      </c>
      <c r="K30" s="355">
        <v>154542</v>
      </c>
      <c r="L30" s="356">
        <v>10.9</v>
      </c>
    </row>
    <row r="31" spans="1:12" x14ac:dyDescent="0.2">
      <c r="A31" s="586" t="s">
        <v>144</v>
      </c>
      <c r="B31" s="586"/>
      <c r="C31" s="383" t="s">
        <v>844</v>
      </c>
      <c r="D31" s="355">
        <v>21023</v>
      </c>
      <c r="E31" s="355">
        <v>21719</v>
      </c>
      <c r="F31" s="356">
        <v>103.3</v>
      </c>
      <c r="G31" s="355">
        <v>7553</v>
      </c>
      <c r="H31" s="355">
        <v>8239</v>
      </c>
      <c r="I31" s="384">
        <v>109.1</v>
      </c>
      <c r="J31" s="355">
        <v>18346</v>
      </c>
      <c r="K31" s="355">
        <v>18110</v>
      </c>
      <c r="L31" s="356">
        <v>98.7</v>
      </c>
    </row>
    <row r="32" spans="1:12" x14ac:dyDescent="0.2">
      <c r="A32" s="586" t="s">
        <v>145</v>
      </c>
      <c r="B32" s="586"/>
      <c r="C32" s="383" t="s">
        <v>845</v>
      </c>
      <c r="D32" s="355">
        <v>16813</v>
      </c>
      <c r="E32" s="355">
        <v>22103</v>
      </c>
      <c r="F32" s="356">
        <v>131.5</v>
      </c>
      <c r="G32" s="355">
        <v>6151</v>
      </c>
      <c r="H32" s="355">
        <v>8581</v>
      </c>
      <c r="I32" s="384">
        <v>139.5</v>
      </c>
      <c r="J32" s="355">
        <v>1413684</v>
      </c>
      <c r="K32" s="355">
        <v>21394</v>
      </c>
      <c r="L32" s="356">
        <v>1.5</v>
      </c>
    </row>
    <row r="33" spans="1:12" x14ac:dyDescent="0.2">
      <c r="A33" s="586" t="s">
        <v>146</v>
      </c>
      <c r="B33" s="586"/>
      <c r="C33" s="383" t="s">
        <v>846</v>
      </c>
      <c r="D33" s="355">
        <v>44918</v>
      </c>
      <c r="E33" s="355">
        <v>54914</v>
      </c>
      <c r="F33" s="356">
        <v>122.3</v>
      </c>
      <c r="G33" s="355">
        <v>16532</v>
      </c>
      <c r="H33" s="355">
        <v>21597</v>
      </c>
      <c r="I33" s="384">
        <v>130.6</v>
      </c>
      <c r="J33" s="355">
        <v>39842</v>
      </c>
      <c r="K33" s="355">
        <v>44062</v>
      </c>
      <c r="L33" s="356">
        <v>110.6</v>
      </c>
    </row>
    <row r="34" spans="1:12" x14ac:dyDescent="0.2">
      <c r="A34" s="586" t="s">
        <v>639</v>
      </c>
      <c r="B34" s="586"/>
      <c r="C34" s="383" t="s">
        <v>847</v>
      </c>
      <c r="D34" s="355">
        <v>36520</v>
      </c>
      <c r="E34" s="355">
        <v>38546</v>
      </c>
      <c r="F34" s="356">
        <v>105.5</v>
      </c>
      <c r="G34" s="355">
        <v>13506</v>
      </c>
      <c r="H34" s="355">
        <v>14641</v>
      </c>
      <c r="I34" s="384">
        <v>108.4</v>
      </c>
      <c r="J34" s="355">
        <v>368616</v>
      </c>
      <c r="K34" s="355">
        <v>327195</v>
      </c>
      <c r="L34" s="356">
        <v>88.8</v>
      </c>
    </row>
    <row r="35" spans="1:12" x14ac:dyDescent="0.2">
      <c r="A35" s="586" t="s">
        <v>147</v>
      </c>
      <c r="B35" s="586"/>
      <c r="C35" s="383" t="s">
        <v>848</v>
      </c>
      <c r="D35" s="355">
        <v>4993</v>
      </c>
      <c r="E35" s="355">
        <v>4975</v>
      </c>
      <c r="F35" s="356">
        <v>99.6</v>
      </c>
      <c r="G35" s="355">
        <v>1901</v>
      </c>
      <c r="H35" s="355">
        <v>1973</v>
      </c>
      <c r="I35" s="384">
        <v>103.8</v>
      </c>
      <c r="J35" s="355">
        <v>11020</v>
      </c>
      <c r="K35" s="355">
        <v>13705</v>
      </c>
      <c r="L35" s="356">
        <v>124.4</v>
      </c>
    </row>
    <row r="36" spans="1:12" x14ac:dyDescent="0.2">
      <c r="A36" s="586" t="s">
        <v>148</v>
      </c>
      <c r="B36" s="586"/>
      <c r="C36" s="383" t="s">
        <v>849</v>
      </c>
      <c r="D36" s="355">
        <v>14710</v>
      </c>
      <c r="E36" s="355">
        <v>15938</v>
      </c>
      <c r="F36" s="356">
        <v>108.3</v>
      </c>
      <c r="G36" s="355">
        <v>5169</v>
      </c>
      <c r="H36" s="355">
        <v>6029</v>
      </c>
      <c r="I36" s="384">
        <v>116.6</v>
      </c>
      <c r="J36" s="355">
        <v>12459</v>
      </c>
      <c r="K36" s="355">
        <v>15587</v>
      </c>
      <c r="L36" s="356">
        <v>125.1</v>
      </c>
    </row>
    <row r="37" spans="1:12" x14ac:dyDescent="0.2">
      <c r="A37" s="586" t="s">
        <v>149</v>
      </c>
      <c r="B37" s="586"/>
      <c r="C37" s="383" t="s">
        <v>850</v>
      </c>
      <c r="D37" s="355">
        <v>8630</v>
      </c>
      <c r="E37" s="355">
        <v>8193</v>
      </c>
      <c r="F37" s="356">
        <v>94.9</v>
      </c>
      <c r="G37" s="355">
        <v>3015</v>
      </c>
      <c r="H37" s="355">
        <v>3036</v>
      </c>
      <c r="I37" s="384">
        <v>100.7</v>
      </c>
      <c r="J37" s="355">
        <v>3680</v>
      </c>
      <c r="K37" s="355">
        <v>2683</v>
      </c>
      <c r="L37" s="356">
        <v>72.900000000000006</v>
      </c>
    </row>
    <row r="38" spans="1:12" x14ac:dyDescent="0.2">
      <c r="A38" s="586" t="s">
        <v>150</v>
      </c>
      <c r="B38" s="586"/>
      <c r="C38" s="383" t="s">
        <v>851</v>
      </c>
      <c r="D38" s="355">
        <v>2810</v>
      </c>
      <c r="E38" s="355">
        <v>3010</v>
      </c>
      <c r="F38" s="356">
        <v>107.1</v>
      </c>
      <c r="G38" s="355">
        <v>1124</v>
      </c>
      <c r="H38" s="355">
        <v>1264</v>
      </c>
      <c r="I38" s="384">
        <v>112.5</v>
      </c>
      <c r="J38" s="355">
        <v>1480</v>
      </c>
      <c r="K38" s="355">
        <v>1484</v>
      </c>
      <c r="L38" s="356">
        <v>100.3</v>
      </c>
    </row>
    <row r="39" spans="1:12" x14ac:dyDescent="0.2">
      <c r="A39" s="586" t="s">
        <v>151</v>
      </c>
      <c r="B39" s="586"/>
      <c r="C39" s="383" t="s">
        <v>852</v>
      </c>
      <c r="D39" s="355">
        <v>5044</v>
      </c>
      <c r="E39" s="355">
        <v>4737</v>
      </c>
      <c r="F39" s="356">
        <v>93.9</v>
      </c>
      <c r="G39" s="355">
        <v>1946</v>
      </c>
      <c r="H39" s="355">
        <v>1841</v>
      </c>
      <c r="I39" s="384">
        <v>94.6</v>
      </c>
      <c r="J39" s="355">
        <v>3223</v>
      </c>
      <c r="K39" s="355">
        <v>2101</v>
      </c>
      <c r="L39" s="356">
        <v>65.2</v>
      </c>
    </row>
    <row r="40" spans="1:12" x14ac:dyDescent="0.2">
      <c r="A40" s="586" t="s">
        <v>152</v>
      </c>
      <c r="B40" s="586"/>
      <c r="C40" s="383" t="s">
        <v>853</v>
      </c>
      <c r="D40" s="355">
        <v>2698</v>
      </c>
      <c r="E40" s="355">
        <v>2718</v>
      </c>
      <c r="F40" s="356">
        <v>100.7</v>
      </c>
      <c r="G40" s="355">
        <v>942</v>
      </c>
      <c r="H40" s="355">
        <v>1003</v>
      </c>
      <c r="I40" s="384">
        <v>106.5</v>
      </c>
      <c r="J40" s="355">
        <v>890</v>
      </c>
      <c r="K40" s="355">
        <v>1484</v>
      </c>
      <c r="L40" s="356">
        <v>166.7</v>
      </c>
    </row>
    <row r="41" spans="1:12" x14ac:dyDescent="0.2">
      <c r="A41" s="586" t="s">
        <v>640</v>
      </c>
      <c r="B41" s="586"/>
      <c r="C41" s="383" t="s">
        <v>854</v>
      </c>
      <c r="D41" s="355">
        <v>2862</v>
      </c>
      <c r="E41" s="355">
        <v>3061</v>
      </c>
      <c r="F41" s="356">
        <v>107</v>
      </c>
      <c r="G41" s="355">
        <v>1126</v>
      </c>
      <c r="H41" s="355">
        <v>1181</v>
      </c>
      <c r="I41" s="384">
        <v>104.9</v>
      </c>
      <c r="J41" s="355">
        <v>1323</v>
      </c>
      <c r="K41" s="355">
        <v>1429</v>
      </c>
      <c r="L41" s="356">
        <v>108</v>
      </c>
    </row>
    <row r="42" spans="1:12" x14ac:dyDescent="0.2">
      <c r="A42" s="586" t="s">
        <v>154</v>
      </c>
      <c r="B42" s="586"/>
      <c r="C42" s="383" t="s">
        <v>855</v>
      </c>
      <c r="D42" s="355">
        <v>1883</v>
      </c>
      <c r="E42" s="355">
        <v>2000</v>
      </c>
      <c r="F42" s="356">
        <v>106.2</v>
      </c>
      <c r="G42" s="355">
        <v>680</v>
      </c>
      <c r="H42" s="355">
        <v>752</v>
      </c>
      <c r="I42" s="384">
        <v>110.6</v>
      </c>
      <c r="J42" s="355">
        <v>677</v>
      </c>
      <c r="K42" s="355">
        <v>617</v>
      </c>
      <c r="L42" s="356">
        <v>91.1</v>
      </c>
    </row>
    <row r="43" spans="1:12" x14ac:dyDescent="0.2">
      <c r="A43" s="586" t="s">
        <v>155</v>
      </c>
      <c r="B43" s="586"/>
      <c r="C43" s="383" t="s">
        <v>856</v>
      </c>
      <c r="D43" s="355">
        <v>7543</v>
      </c>
      <c r="E43" s="355">
        <v>7609</v>
      </c>
      <c r="F43" s="356">
        <v>100.9</v>
      </c>
      <c r="G43" s="355">
        <v>2753</v>
      </c>
      <c r="H43" s="355">
        <v>2803</v>
      </c>
      <c r="I43" s="384">
        <v>101.8</v>
      </c>
      <c r="J43" s="355">
        <v>2952</v>
      </c>
      <c r="K43" s="355">
        <v>2968</v>
      </c>
      <c r="L43" s="356">
        <v>100.5</v>
      </c>
    </row>
    <row r="44" spans="1:12" x14ac:dyDescent="0.2">
      <c r="A44" s="586" t="s">
        <v>156</v>
      </c>
      <c r="B44" s="586"/>
      <c r="C44" s="383" t="s">
        <v>857</v>
      </c>
      <c r="D44" s="355">
        <v>2054</v>
      </c>
      <c r="E44" s="355">
        <v>2237</v>
      </c>
      <c r="F44" s="356">
        <v>108.9</v>
      </c>
      <c r="G44" s="355">
        <v>778</v>
      </c>
      <c r="H44" s="355">
        <v>885</v>
      </c>
      <c r="I44" s="384">
        <v>113.8</v>
      </c>
      <c r="J44" s="355">
        <v>6240</v>
      </c>
      <c r="K44" s="355">
        <v>6385</v>
      </c>
      <c r="L44" s="356">
        <v>102.3</v>
      </c>
    </row>
    <row r="45" spans="1:12" x14ac:dyDescent="0.2">
      <c r="A45" s="586" t="s">
        <v>643</v>
      </c>
      <c r="B45" s="586"/>
      <c r="C45" s="383" t="s">
        <v>858</v>
      </c>
      <c r="D45" s="355">
        <v>128863</v>
      </c>
      <c r="E45" s="355">
        <v>4028</v>
      </c>
      <c r="F45" s="356">
        <v>3.1</v>
      </c>
      <c r="G45" s="355">
        <v>43351</v>
      </c>
      <c r="H45" s="355">
        <v>1553</v>
      </c>
      <c r="I45" s="384">
        <v>3.6</v>
      </c>
      <c r="J45" s="355">
        <v>1676832</v>
      </c>
      <c r="K45" s="355">
        <v>40658</v>
      </c>
      <c r="L45" s="356">
        <v>2.4</v>
      </c>
    </row>
    <row r="46" spans="1:12" x14ac:dyDescent="0.2">
      <c r="A46" s="586" t="s">
        <v>158</v>
      </c>
      <c r="B46" s="586"/>
      <c r="C46" s="383" t="s">
        <v>859</v>
      </c>
      <c r="D46" s="355">
        <v>3528</v>
      </c>
      <c r="E46" s="355">
        <v>3528</v>
      </c>
      <c r="F46" s="356">
        <v>100</v>
      </c>
      <c r="G46" s="355">
        <v>1233</v>
      </c>
      <c r="H46" s="355">
        <v>1197</v>
      </c>
      <c r="I46" s="384">
        <v>97.1</v>
      </c>
      <c r="J46" s="355">
        <v>9346</v>
      </c>
      <c r="K46" s="355">
        <v>2674</v>
      </c>
      <c r="L46" s="356">
        <v>28.6</v>
      </c>
    </row>
    <row r="47" spans="1:12" x14ac:dyDescent="0.2">
      <c r="A47" s="586" t="s">
        <v>159</v>
      </c>
      <c r="B47" s="586"/>
      <c r="C47" s="383" t="s">
        <v>860</v>
      </c>
      <c r="D47" s="355">
        <v>1367</v>
      </c>
      <c r="E47" s="355">
        <v>1384</v>
      </c>
      <c r="F47" s="356">
        <v>101.2</v>
      </c>
      <c r="G47" s="355">
        <v>508</v>
      </c>
      <c r="H47" s="355">
        <v>521</v>
      </c>
      <c r="I47" s="384">
        <v>102.6</v>
      </c>
      <c r="J47" s="355">
        <v>559</v>
      </c>
      <c r="K47" s="355">
        <v>598</v>
      </c>
      <c r="L47" s="356">
        <v>107</v>
      </c>
    </row>
    <row r="48" spans="1:12" x14ac:dyDescent="0.2">
      <c r="A48" s="586" t="s">
        <v>160</v>
      </c>
      <c r="B48" s="586"/>
      <c r="C48" s="383" t="s">
        <v>861</v>
      </c>
      <c r="D48" s="355">
        <v>3962</v>
      </c>
      <c r="E48" s="355">
        <v>3744</v>
      </c>
      <c r="F48" s="356">
        <v>94.5</v>
      </c>
      <c r="G48" s="355">
        <v>1439</v>
      </c>
      <c r="H48" s="355">
        <v>1276</v>
      </c>
      <c r="I48" s="384">
        <v>88.7</v>
      </c>
      <c r="J48" s="355">
        <v>2227</v>
      </c>
      <c r="K48" s="355">
        <v>1810</v>
      </c>
      <c r="L48" s="356">
        <v>81.3</v>
      </c>
    </row>
    <row r="49" spans="1:12" x14ac:dyDescent="0.2">
      <c r="A49" s="586" t="s">
        <v>692</v>
      </c>
      <c r="B49" s="586"/>
      <c r="C49" s="383" t="s">
        <v>862</v>
      </c>
      <c r="D49" s="355">
        <v>6335</v>
      </c>
      <c r="E49" s="355">
        <v>3743</v>
      </c>
      <c r="F49" s="356">
        <v>59.1</v>
      </c>
      <c r="G49" s="355">
        <v>2230</v>
      </c>
      <c r="H49" s="355">
        <v>1484</v>
      </c>
      <c r="I49" s="384">
        <v>66.5</v>
      </c>
      <c r="J49" s="355">
        <v>15286</v>
      </c>
      <c r="K49" s="355">
        <v>4319</v>
      </c>
      <c r="L49" s="356">
        <v>28.3</v>
      </c>
    </row>
    <row r="50" spans="1:12" ht="13.5" thickBot="1" x14ac:dyDescent="0.25">
      <c r="A50" s="585" t="s">
        <v>693</v>
      </c>
      <c r="B50" s="585"/>
      <c r="C50" s="585"/>
      <c r="D50" s="360">
        <v>2949366</v>
      </c>
      <c r="E50" s="360">
        <v>3019434</v>
      </c>
      <c r="F50" s="361">
        <v>102.4</v>
      </c>
      <c r="G50" s="360">
        <v>1040508</v>
      </c>
      <c r="H50" s="360">
        <v>1093590</v>
      </c>
      <c r="I50" s="386">
        <v>105.1</v>
      </c>
      <c r="J50" s="360">
        <v>9407562</v>
      </c>
      <c r="K50" s="387">
        <v>2490381</v>
      </c>
      <c r="L50" s="361">
        <v>26.5</v>
      </c>
    </row>
    <row r="51" spans="1:12" ht="13.5" thickTop="1" x14ac:dyDescent="0.2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2"/>
    </row>
    <row r="52" spans="1:12" x14ac:dyDescent="0.2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</row>
    <row r="53" spans="1:12" x14ac:dyDescent="0.2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</row>
    <row r="54" spans="1:12" ht="12.75" customHeight="1" x14ac:dyDescent="0.2">
      <c r="A54" s="604" t="s">
        <v>118</v>
      </c>
      <c r="B54" s="604"/>
      <c r="C54" s="605" t="s">
        <v>823</v>
      </c>
      <c r="D54" s="604" t="s">
        <v>249</v>
      </c>
      <c r="E54" s="604"/>
      <c r="F54" s="604"/>
      <c r="G54" s="604" t="s">
        <v>250</v>
      </c>
      <c r="H54" s="604"/>
      <c r="I54" s="604"/>
      <c r="J54" s="604" t="s">
        <v>251</v>
      </c>
      <c r="K54" s="604"/>
      <c r="L54" s="604"/>
    </row>
    <row r="55" spans="1:12" ht="54.6" customHeight="1" x14ac:dyDescent="0.2">
      <c r="A55" s="604"/>
      <c r="B55" s="604"/>
      <c r="C55" s="605"/>
      <c r="D55" s="325" t="s">
        <v>122</v>
      </c>
      <c r="E55" s="325" t="s">
        <v>123</v>
      </c>
      <c r="F55" s="325" t="s">
        <v>924</v>
      </c>
      <c r="G55" s="325" t="s">
        <v>122</v>
      </c>
      <c r="H55" s="325" t="s">
        <v>123</v>
      </c>
      <c r="I55" s="325" t="s">
        <v>924</v>
      </c>
      <c r="J55" s="325" t="s">
        <v>122</v>
      </c>
      <c r="K55" s="325" t="s">
        <v>123</v>
      </c>
      <c r="L55" s="325" t="s">
        <v>124</v>
      </c>
    </row>
    <row r="56" spans="1:12" ht="12.75" customHeight="1" x14ac:dyDescent="0.2">
      <c r="A56" s="586" t="s">
        <v>125</v>
      </c>
      <c r="B56" s="586"/>
      <c r="C56" s="383" t="s">
        <v>824</v>
      </c>
      <c r="D56" s="355">
        <v>436</v>
      </c>
      <c r="E56" s="355">
        <v>1591</v>
      </c>
      <c r="F56" s="356">
        <v>364.9</v>
      </c>
      <c r="G56" s="355">
        <v>0</v>
      </c>
      <c r="H56" s="355">
        <v>0</v>
      </c>
      <c r="I56" s="356">
        <v>0</v>
      </c>
      <c r="J56" s="355">
        <v>40151</v>
      </c>
      <c r="K56" s="355">
        <v>46108</v>
      </c>
      <c r="L56" s="356">
        <v>114.8</v>
      </c>
    </row>
    <row r="57" spans="1:12" x14ac:dyDescent="0.2">
      <c r="A57" s="586" t="s">
        <v>126</v>
      </c>
      <c r="B57" s="586"/>
      <c r="C57" s="383" t="s">
        <v>825</v>
      </c>
      <c r="D57" s="355">
        <v>223</v>
      </c>
      <c r="E57" s="355">
        <v>372</v>
      </c>
      <c r="F57" s="356">
        <v>166.8</v>
      </c>
      <c r="G57" s="355">
        <v>0</v>
      </c>
      <c r="H57" s="355">
        <v>0</v>
      </c>
      <c r="I57" s="356">
        <v>0</v>
      </c>
      <c r="J57" s="355">
        <v>6369</v>
      </c>
      <c r="K57" s="355">
        <v>7983</v>
      </c>
      <c r="L57" s="356">
        <v>125.3</v>
      </c>
    </row>
    <row r="58" spans="1:12" x14ac:dyDescent="0.2">
      <c r="A58" s="586" t="s">
        <v>127</v>
      </c>
      <c r="B58" s="586"/>
      <c r="C58" s="383" t="s">
        <v>826</v>
      </c>
      <c r="D58" s="355">
        <v>105023</v>
      </c>
      <c r="E58" s="355">
        <v>43654</v>
      </c>
      <c r="F58" s="356">
        <v>41.6</v>
      </c>
      <c r="G58" s="355">
        <v>0</v>
      </c>
      <c r="H58" s="355">
        <v>0</v>
      </c>
      <c r="I58" s="356">
        <v>0</v>
      </c>
      <c r="J58" s="355">
        <v>146163</v>
      </c>
      <c r="K58" s="355">
        <v>99165</v>
      </c>
      <c r="L58" s="356">
        <v>67.8</v>
      </c>
    </row>
    <row r="59" spans="1:12" x14ac:dyDescent="0.2">
      <c r="A59" s="586" t="s">
        <v>827</v>
      </c>
      <c r="B59" s="586"/>
      <c r="C59" s="383" t="s">
        <v>828</v>
      </c>
      <c r="D59" s="355">
        <v>87458</v>
      </c>
      <c r="E59" s="355">
        <v>406401</v>
      </c>
      <c r="F59" s="356">
        <v>464.7</v>
      </c>
      <c r="G59" s="355">
        <v>0</v>
      </c>
      <c r="H59" s="355">
        <v>0</v>
      </c>
      <c r="I59" s="356">
        <v>0</v>
      </c>
      <c r="J59" s="355">
        <v>1933755</v>
      </c>
      <c r="K59" s="385">
        <v>471703</v>
      </c>
      <c r="L59" s="356">
        <v>24.4</v>
      </c>
    </row>
    <row r="60" spans="1:12" x14ac:dyDescent="0.2">
      <c r="A60" s="586" t="s">
        <v>130</v>
      </c>
      <c r="B60" s="586"/>
      <c r="C60" s="383" t="s">
        <v>829</v>
      </c>
      <c r="D60" s="355">
        <v>452</v>
      </c>
      <c r="E60" s="355">
        <v>604</v>
      </c>
      <c r="F60" s="356">
        <v>133.6</v>
      </c>
      <c r="G60" s="355">
        <v>0</v>
      </c>
      <c r="H60" s="355">
        <v>0</v>
      </c>
      <c r="I60" s="356">
        <v>0</v>
      </c>
      <c r="J60" s="355">
        <v>8002</v>
      </c>
      <c r="K60" s="355">
        <v>8192</v>
      </c>
      <c r="L60" s="356">
        <v>102.4</v>
      </c>
    </row>
    <row r="61" spans="1:12" x14ac:dyDescent="0.2">
      <c r="A61" s="586" t="s">
        <v>131</v>
      </c>
      <c r="B61" s="586"/>
      <c r="C61" s="383" t="s">
        <v>830</v>
      </c>
      <c r="D61" s="355">
        <v>137</v>
      </c>
      <c r="E61" s="355">
        <v>370</v>
      </c>
      <c r="F61" s="356">
        <v>270.10000000000002</v>
      </c>
      <c r="G61" s="355">
        <v>0</v>
      </c>
      <c r="H61" s="355">
        <v>0</v>
      </c>
      <c r="I61" s="356">
        <v>0</v>
      </c>
      <c r="J61" s="355">
        <v>15198</v>
      </c>
      <c r="K61" s="355">
        <v>15316</v>
      </c>
      <c r="L61" s="356">
        <v>100.8</v>
      </c>
    </row>
    <row r="62" spans="1:12" x14ac:dyDescent="0.2">
      <c r="A62" s="586" t="s">
        <v>132</v>
      </c>
      <c r="B62" s="586"/>
      <c r="C62" s="383" t="s">
        <v>831</v>
      </c>
      <c r="D62" s="355">
        <v>4782</v>
      </c>
      <c r="E62" s="355">
        <v>7381</v>
      </c>
      <c r="F62" s="356">
        <v>154.30000000000001</v>
      </c>
      <c r="G62" s="355">
        <v>0</v>
      </c>
      <c r="H62" s="355">
        <v>0</v>
      </c>
      <c r="I62" s="356">
        <v>0</v>
      </c>
      <c r="J62" s="355">
        <v>126184</v>
      </c>
      <c r="K62" s="355">
        <v>133711</v>
      </c>
      <c r="L62" s="356">
        <v>106</v>
      </c>
    </row>
    <row r="63" spans="1:12" x14ac:dyDescent="0.2">
      <c r="A63" s="586" t="s">
        <v>133</v>
      </c>
      <c r="B63" s="586"/>
      <c r="C63" s="383" t="s">
        <v>832</v>
      </c>
      <c r="D63" s="355">
        <v>105</v>
      </c>
      <c r="E63" s="355">
        <v>307</v>
      </c>
      <c r="F63" s="356">
        <v>292.39999999999998</v>
      </c>
      <c r="G63" s="355">
        <v>0</v>
      </c>
      <c r="H63" s="355">
        <v>0</v>
      </c>
      <c r="I63" s="356">
        <v>0</v>
      </c>
      <c r="J63" s="355">
        <v>13804</v>
      </c>
      <c r="K63" s="355">
        <v>15127</v>
      </c>
      <c r="L63" s="356">
        <v>109.6</v>
      </c>
    </row>
    <row r="64" spans="1:12" x14ac:dyDescent="0.2">
      <c r="A64" s="586" t="s">
        <v>134</v>
      </c>
      <c r="B64" s="586"/>
      <c r="C64" s="383" t="s">
        <v>833</v>
      </c>
      <c r="D64" s="355">
        <v>0</v>
      </c>
      <c r="E64" s="355">
        <v>0</v>
      </c>
      <c r="F64" s="356">
        <v>0</v>
      </c>
      <c r="G64" s="355">
        <v>0</v>
      </c>
      <c r="H64" s="355">
        <v>0</v>
      </c>
      <c r="I64" s="356">
        <v>0</v>
      </c>
      <c r="J64" s="355">
        <v>72706</v>
      </c>
      <c r="K64" s="355">
        <v>77357</v>
      </c>
      <c r="L64" s="356">
        <v>106.4</v>
      </c>
    </row>
    <row r="65" spans="1:12" x14ac:dyDescent="0.2">
      <c r="A65" s="586" t="s">
        <v>834</v>
      </c>
      <c r="B65" s="586"/>
      <c r="C65" s="383" t="s">
        <v>835</v>
      </c>
      <c r="D65" s="355">
        <v>34591</v>
      </c>
      <c r="E65" s="355">
        <v>32028</v>
      </c>
      <c r="F65" s="356">
        <v>92.6</v>
      </c>
      <c r="G65" s="355">
        <v>0</v>
      </c>
      <c r="H65" s="355">
        <v>0</v>
      </c>
      <c r="I65" s="356">
        <v>0</v>
      </c>
      <c r="J65" s="355">
        <v>165428</v>
      </c>
      <c r="K65" s="355">
        <v>172487</v>
      </c>
      <c r="L65" s="356">
        <v>104.3</v>
      </c>
    </row>
    <row r="66" spans="1:12" x14ac:dyDescent="0.2">
      <c r="A66" s="586" t="s">
        <v>136</v>
      </c>
      <c r="B66" s="586"/>
      <c r="C66" s="383" t="s">
        <v>836</v>
      </c>
      <c r="D66" s="355">
        <v>205930</v>
      </c>
      <c r="E66" s="355">
        <v>250090</v>
      </c>
      <c r="F66" s="356">
        <v>121.4</v>
      </c>
      <c r="G66" s="355">
        <v>0</v>
      </c>
      <c r="H66" s="355">
        <v>0</v>
      </c>
      <c r="I66" s="356">
        <v>0</v>
      </c>
      <c r="J66" s="355">
        <v>1773798</v>
      </c>
      <c r="K66" s="355">
        <v>1493161</v>
      </c>
      <c r="L66" s="356">
        <v>84.2</v>
      </c>
    </row>
    <row r="67" spans="1:12" x14ac:dyDescent="0.2">
      <c r="A67" s="586" t="s">
        <v>137</v>
      </c>
      <c r="B67" s="586"/>
      <c r="C67" s="383" t="s">
        <v>837</v>
      </c>
      <c r="D67" s="355">
        <v>87163</v>
      </c>
      <c r="E67" s="355">
        <v>290210</v>
      </c>
      <c r="F67" s="356">
        <v>333</v>
      </c>
      <c r="G67" s="355">
        <v>0</v>
      </c>
      <c r="H67" s="355">
        <v>0</v>
      </c>
      <c r="I67" s="356">
        <v>0</v>
      </c>
      <c r="J67" s="355">
        <v>1805527</v>
      </c>
      <c r="K67" s="355">
        <v>1934036</v>
      </c>
      <c r="L67" s="356">
        <v>107.1</v>
      </c>
    </row>
    <row r="68" spans="1:12" x14ac:dyDescent="0.2">
      <c r="A68" s="586" t="s">
        <v>138</v>
      </c>
      <c r="B68" s="586"/>
      <c r="C68" s="383" t="s">
        <v>838</v>
      </c>
      <c r="D68" s="355">
        <v>24144</v>
      </c>
      <c r="E68" s="355">
        <v>42468</v>
      </c>
      <c r="F68" s="356">
        <v>175.9</v>
      </c>
      <c r="G68" s="355">
        <v>0</v>
      </c>
      <c r="H68" s="355">
        <v>0</v>
      </c>
      <c r="I68" s="356">
        <v>0</v>
      </c>
      <c r="J68" s="355">
        <v>610343</v>
      </c>
      <c r="K68" s="355">
        <v>644918</v>
      </c>
      <c r="L68" s="356">
        <v>105.7</v>
      </c>
    </row>
    <row r="69" spans="1:12" x14ac:dyDescent="0.2">
      <c r="A69" s="586" t="s">
        <v>139</v>
      </c>
      <c r="B69" s="586"/>
      <c r="C69" s="383" t="s">
        <v>839</v>
      </c>
      <c r="D69" s="355">
        <v>36557</v>
      </c>
      <c r="E69" s="355">
        <v>30306</v>
      </c>
      <c r="F69" s="356">
        <v>82.9</v>
      </c>
      <c r="G69" s="355">
        <v>0</v>
      </c>
      <c r="H69" s="355">
        <v>0</v>
      </c>
      <c r="I69" s="356">
        <v>0</v>
      </c>
      <c r="J69" s="355">
        <v>589452</v>
      </c>
      <c r="K69" s="355">
        <v>572152</v>
      </c>
      <c r="L69" s="356">
        <v>97.1</v>
      </c>
    </row>
    <row r="70" spans="1:12" x14ac:dyDescent="0.2">
      <c r="A70" s="586" t="s">
        <v>140</v>
      </c>
      <c r="B70" s="586"/>
      <c r="C70" s="383" t="s">
        <v>840</v>
      </c>
      <c r="D70" s="355">
        <v>46686</v>
      </c>
      <c r="E70" s="355">
        <v>174521</v>
      </c>
      <c r="F70" s="356">
        <v>373.8</v>
      </c>
      <c r="G70" s="355">
        <v>0</v>
      </c>
      <c r="H70" s="355">
        <v>0</v>
      </c>
      <c r="I70" s="356">
        <v>0</v>
      </c>
      <c r="J70" s="355">
        <v>79762</v>
      </c>
      <c r="K70" s="355">
        <v>217866</v>
      </c>
      <c r="L70" s="356">
        <v>273.10000000000002</v>
      </c>
    </row>
    <row r="71" spans="1:12" x14ac:dyDescent="0.2">
      <c r="A71" s="586" t="s">
        <v>141</v>
      </c>
      <c r="B71" s="586"/>
      <c r="C71" s="383" t="s">
        <v>841</v>
      </c>
      <c r="D71" s="355">
        <v>3143722</v>
      </c>
      <c r="E71" s="355">
        <v>3468490</v>
      </c>
      <c r="F71" s="356">
        <v>110.3</v>
      </c>
      <c r="G71" s="355">
        <v>0</v>
      </c>
      <c r="H71" s="355">
        <v>0</v>
      </c>
      <c r="I71" s="356">
        <v>0</v>
      </c>
      <c r="J71" s="355">
        <v>3658603</v>
      </c>
      <c r="K71" s="355">
        <v>3921933</v>
      </c>
      <c r="L71" s="356">
        <v>107.2</v>
      </c>
    </row>
    <row r="72" spans="1:12" x14ac:dyDescent="0.2">
      <c r="A72" s="586" t="s">
        <v>142</v>
      </c>
      <c r="B72" s="586"/>
      <c r="C72" s="383" t="s">
        <v>842</v>
      </c>
      <c r="D72" s="355">
        <v>1690292</v>
      </c>
      <c r="E72" s="355">
        <v>2177555</v>
      </c>
      <c r="F72" s="356">
        <v>128.80000000000001</v>
      </c>
      <c r="G72" s="355">
        <v>0</v>
      </c>
      <c r="H72" s="355">
        <v>0</v>
      </c>
      <c r="I72" s="356">
        <v>0</v>
      </c>
      <c r="J72" s="355">
        <v>2112662</v>
      </c>
      <c r="K72" s="355">
        <v>2391823</v>
      </c>
      <c r="L72" s="356">
        <v>113.2</v>
      </c>
    </row>
    <row r="73" spans="1:12" x14ac:dyDescent="0.2">
      <c r="A73" s="586" t="s">
        <v>143</v>
      </c>
      <c r="B73" s="586"/>
      <c r="C73" s="383" t="s">
        <v>843</v>
      </c>
      <c r="D73" s="355">
        <v>3350939</v>
      </c>
      <c r="E73" s="355">
        <v>4378217</v>
      </c>
      <c r="F73" s="356">
        <v>130.69999999999999</v>
      </c>
      <c r="G73" s="355">
        <v>0</v>
      </c>
      <c r="H73" s="355">
        <v>0</v>
      </c>
      <c r="I73" s="356">
        <v>0</v>
      </c>
      <c r="J73" s="355">
        <v>5040994</v>
      </c>
      <c r="K73" s="355">
        <v>4887623</v>
      </c>
      <c r="L73" s="356">
        <v>97</v>
      </c>
    </row>
    <row r="74" spans="1:12" x14ac:dyDescent="0.2">
      <c r="A74" s="586" t="s">
        <v>144</v>
      </c>
      <c r="B74" s="586"/>
      <c r="C74" s="383" t="s">
        <v>844</v>
      </c>
      <c r="D74" s="355">
        <v>261692</v>
      </c>
      <c r="E74" s="355">
        <v>347253</v>
      </c>
      <c r="F74" s="356">
        <v>132.69999999999999</v>
      </c>
      <c r="G74" s="355">
        <v>0</v>
      </c>
      <c r="H74" s="355">
        <v>0</v>
      </c>
      <c r="I74" s="356">
        <v>0</v>
      </c>
      <c r="J74" s="355">
        <v>308614</v>
      </c>
      <c r="K74" s="355">
        <v>395322</v>
      </c>
      <c r="L74" s="356">
        <v>128.1</v>
      </c>
    </row>
    <row r="75" spans="1:12" x14ac:dyDescent="0.2">
      <c r="A75" s="586" t="s">
        <v>145</v>
      </c>
      <c r="B75" s="586"/>
      <c r="C75" s="383" t="s">
        <v>845</v>
      </c>
      <c r="D75" s="355">
        <v>394053</v>
      </c>
      <c r="E75" s="355">
        <v>3293545</v>
      </c>
      <c r="F75" s="356">
        <v>835.8</v>
      </c>
      <c r="G75" s="355">
        <v>0</v>
      </c>
      <c r="H75" s="355">
        <v>0</v>
      </c>
      <c r="I75" s="356">
        <v>0</v>
      </c>
      <c r="J75" s="355">
        <v>1830701</v>
      </c>
      <c r="K75" s="355">
        <v>3345623</v>
      </c>
      <c r="L75" s="356">
        <v>182.8</v>
      </c>
    </row>
    <row r="76" spans="1:12" x14ac:dyDescent="0.2">
      <c r="A76" s="586" t="s">
        <v>146</v>
      </c>
      <c r="B76" s="586"/>
      <c r="C76" s="383" t="s">
        <v>846</v>
      </c>
      <c r="D76" s="355">
        <v>848424</v>
      </c>
      <c r="E76" s="355">
        <v>634956</v>
      </c>
      <c r="F76" s="356">
        <v>74.8</v>
      </c>
      <c r="G76" s="355">
        <v>0</v>
      </c>
      <c r="H76" s="355">
        <v>0</v>
      </c>
      <c r="I76" s="356">
        <v>0</v>
      </c>
      <c r="J76" s="355">
        <v>949716</v>
      </c>
      <c r="K76" s="355">
        <v>755528</v>
      </c>
      <c r="L76" s="356">
        <v>79.599999999999994</v>
      </c>
    </row>
    <row r="77" spans="1:12" x14ac:dyDescent="0.2">
      <c r="A77" s="586" t="s">
        <v>639</v>
      </c>
      <c r="B77" s="586"/>
      <c r="C77" s="383" t="s">
        <v>847</v>
      </c>
      <c r="D77" s="355">
        <v>791334</v>
      </c>
      <c r="E77" s="355">
        <v>979245</v>
      </c>
      <c r="F77" s="356">
        <v>123.7</v>
      </c>
      <c r="G77" s="355">
        <v>0</v>
      </c>
      <c r="H77" s="355">
        <v>0</v>
      </c>
      <c r="I77" s="356">
        <v>0</v>
      </c>
      <c r="J77" s="355">
        <v>1209975</v>
      </c>
      <c r="K77" s="355">
        <v>1359627</v>
      </c>
      <c r="L77" s="356">
        <v>112.4</v>
      </c>
    </row>
    <row r="78" spans="1:12" x14ac:dyDescent="0.2">
      <c r="A78" s="586" t="s">
        <v>147</v>
      </c>
      <c r="B78" s="586"/>
      <c r="C78" s="383" t="s">
        <v>848</v>
      </c>
      <c r="D78" s="355">
        <v>687</v>
      </c>
      <c r="E78" s="355">
        <v>578</v>
      </c>
      <c r="F78" s="356">
        <v>84.1</v>
      </c>
      <c r="G78" s="355">
        <v>0</v>
      </c>
      <c r="H78" s="355">
        <v>0</v>
      </c>
      <c r="I78" s="356">
        <v>0</v>
      </c>
      <c r="J78" s="355">
        <v>18601</v>
      </c>
      <c r="K78" s="355">
        <v>21232</v>
      </c>
      <c r="L78" s="356">
        <v>114.1</v>
      </c>
    </row>
    <row r="79" spans="1:12" x14ac:dyDescent="0.2">
      <c r="A79" s="586" t="s">
        <v>148</v>
      </c>
      <c r="B79" s="586"/>
      <c r="C79" s="383" t="s">
        <v>849</v>
      </c>
      <c r="D79" s="355">
        <v>1065</v>
      </c>
      <c r="E79" s="355">
        <v>1360</v>
      </c>
      <c r="F79" s="356">
        <v>127.7</v>
      </c>
      <c r="G79" s="355">
        <v>0</v>
      </c>
      <c r="H79" s="355">
        <v>0</v>
      </c>
      <c r="I79" s="356">
        <v>0</v>
      </c>
      <c r="J79" s="355">
        <v>33403</v>
      </c>
      <c r="K79" s="355">
        <v>38914</v>
      </c>
      <c r="L79" s="356">
        <v>116.5</v>
      </c>
    </row>
    <row r="80" spans="1:12" x14ac:dyDescent="0.2">
      <c r="A80" s="586" t="s">
        <v>149</v>
      </c>
      <c r="B80" s="586"/>
      <c r="C80" s="383" t="s">
        <v>850</v>
      </c>
      <c r="D80" s="355">
        <v>196</v>
      </c>
      <c r="E80" s="355">
        <v>430</v>
      </c>
      <c r="F80" s="356">
        <v>219.4</v>
      </c>
      <c r="G80" s="355">
        <v>0</v>
      </c>
      <c r="H80" s="355">
        <v>0</v>
      </c>
      <c r="I80" s="356">
        <v>0</v>
      </c>
      <c r="J80" s="355">
        <v>15522</v>
      </c>
      <c r="K80" s="355">
        <v>14342</v>
      </c>
      <c r="L80" s="356">
        <v>92.4</v>
      </c>
    </row>
    <row r="81" spans="1:12" x14ac:dyDescent="0.2">
      <c r="A81" s="586" t="s">
        <v>150</v>
      </c>
      <c r="B81" s="586"/>
      <c r="C81" s="383" t="s">
        <v>851</v>
      </c>
      <c r="D81" s="355">
        <v>172</v>
      </c>
      <c r="E81" s="355">
        <v>178</v>
      </c>
      <c r="F81" s="356">
        <v>103.5</v>
      </c>
      <c r="G81" s="355">
        <v>0</v>
      </c>
      <c r="H81" s="355">
        <v>0</v>
      </c>
      <c r="I81" s="356">
        <v>0</v>
      </c>
      <c r="J81" s="355">
        <v>5586</v>
      </c>
      <c r="K81" s="355">
        <v>5937</v>
      </c>
      <c r="L81" s="356">
        <v>106.3</v>
      </c>
    </row>
    <row r="82" spans="1:12" x14ac:dyDescent="0.2">
      <c r="A82" s="586" t="s">
        <v>151</v>
      </c>
      <c r="B82" s="586"/>
      <c r="C82" s="383" t="s">
        <v>852</v>
      </c>
      <c r="D82" s="355">
        <v>1248</v>
      </c>
      <c r="E82" s="355">
        <v>1631</v>
      </c>
      <c r="F82" s="356">
        <v>130.69999999999999</v>
      </c>
      <c r="G82" s="355">
        <v>0</v>
      </c>
      <c r="H82" s="355">
        <v>0</v>
      </c>
      <c r="I82" s="356">
        <v>0</v>
      </c>
      <c r="J82" s="355">
        <v>11461</v>
      </c>
      <c r="K82" s="355">
        <v>10309</v>
      </c>
      <c r="L82" s="356">
        <v>89.9</v>
      </c>
    </row>
    <row r="83" spans="1:12" x14ac:dyDescent="0.2">
      <c r="A83" s="586" t="s">
        <v>152</v>
      </c>
      <c r="B83" s="586"/>
      <c r="C83" s="383" t="s">
        <v>853</v>
      </c>
      <c r="D83" s="355">
        <v>193</v>
      </c>
      <c r="E83" s="355">
        <v>303</v>
      </c>
      <c r="F83" s="356">
        <v>157</v>
      </c>
      <c r="G83" s="355">
        <v>0</v>
      </c>
      <c r="H83" s="355">
        <v>0</v>
      </c>
      <c r="I83" s="356">
        <v>0</v>
      </c>
      <c r="J83" s="355">
        <v>4722</v>
      </c>
      <c r="K83" s="355">
        <v>5508</v>
      </c>
      <c r="L83" s="356">
        <v>116.6</v>
      </c>
    </row>
    <row r="84" spans="1:12" x14ac:dyDescent="0.2">
      <c r="A84" s="586" t="s">
        <v>640</v>
      </c>
      <c r="B84" s="586"/>
      <c r="C84" s="383" t="s">
        <v>854</v>
      </c>
      <c r="D84" s="355">
        <v>1705</v>
      </c>
      <c r="E84" s="355">
        <v>1813</v>
      </c>
      <c r="F84" s="356">
        <v>106.3</v>
      </c>
      <c r="G84" s="355">
        <v>0</v>
      </c>
      <c r="H84" s="355">
        <v>0</v>
      </c>
      <c r="I84" s="356">
        <v>0</v>
      </c>
      <c r="J84" s="355">
        <v>7016</v>
      </c>
      <c r="K84" s="355">
        <v>7483</v>
      </c>
      <c r="L84" s="356">
        <v>106.7</v>
      </c>
    </row>
    <row r="85" spans="1:12" x14ac:dyDescent="0.2">
      <c r="A85" s="586" t="s">
        <v>154</v>
      </c>
      <c r="B85" s="586"/>
      <c r="C85" s="383" t="s">
        <v>855</v>
      </c>
      <c r="D85" s="355">
        <v>26</v>
      </c>
      <c r="E85" s="355">
        <v>141</v>
      </c>
      <c r="F85" s="356">
        <v>542.29999999999995</v>
      </c>
      <c r="G85" s="355">
        <v>0</v>
      </c>
      <c r="H85" s="355">
        <v>0</v>
      </c>
      <c r="I85" s="356">
        <v>0</v>
      </c>
      <c r="J85" s="355">
        <v>3266</v>
      </c>
      <c r="K85" s="355">
        <v>3511</v>
      </c>
      <c r="L85" s="356">
        <v>107.5</v>
      </c>
    </row>
    <row r="86" spans="1:12" x14ac:dyDescent="0.2">
      <c r="A86" s="586" t="s">
        <v>155</v>
      </c>
      <c r="B86" s="586"/>
      <c r="C86" s="383" t="s">
        <v>856</v>
      </c>
      <c r="D86" s="355">
        <v>864</v>
      </c>
      <c r="E86" s="355">
        <v>1387</v>
      </c>
      <c r="F86" s="356">
        <v>160.5</v>
      </c>
      <c r="G86" s="355">
        <v>0</v>
      </c>
      <c r="H86" s="355">
        <v>0</v>
      </c>
      <c r="I86" s="356">
        <v>0</v>
      </c>
      <c r="J86" s="355">
        <v>14112</v>
      </c>
      <c r="K86" s="355">
        <v>14767</v>
      </c>
      <c r="L86" s="356">
        <v>104.6</v>
      </c>
    </row>
    <row r="87" spans="1:12" x14ac:dyDescent="0.2">
      <c r="A87" s="586" t="s">
        <v>156</v>
      </c>
      <c r="B87" s="586"/>
      <c r="C87" s="383" t="s">
        <v>857</v>
      </c>
      <c r="D87" s="355">
        <v>37</v>
      </c>
      <c r="E87" s="355">
        <v>108</v>
      </c>
      <c r="F87" s="356">
        <v>291.89999999999998</v>
      </c>
      <c r="G87" s="355">
        <v>0</v>
      </c>
      <c r="H87" s="355">
        <v>0</v>
      </c>
      <c r="I87" s="356">
        <v>0</v>
      </c>
      <c r="J87" s="355">
        <v>9109</v>
      </c>
      <c r="K87" s="355">
        <v>9616</v>
      </c>
      <c r="L87" s="356">
        <v>105.6</v>
      </c>
    </row>
    <row r="88" spans="1:12" x14ac:dyDescent="0.2">
      <c r="A88" s="586" t="s">
        <v>643</v>
      </c>
      <c r="B88" s="586"/>
      <c r="C88" s="383" t="s">
        <v>858</v>
      </c>
      <c r="D88" s="355">
        <v>4478876</v>
      </c>
      <c r="E88" s="355">
        <v>3373050</v>
      </c>
      <c r="F88" s="356">
        <v>75.3</v>
      </c>
      <c r="G88" s="355">
        <v>270</v>
      </c>
      <c r="H88" s="355">
        <v>258</v>
      </c>
      <c r="I88" s="356">
        <v>95.6</v>
      </c>
      <c r="J88" s="355">
        <v>6328192</v>
      </c>
      <c r="K88" s="355">
        <v>3419548</v>
      </c>
      <c r="L88" s="356">
        <v>54</v>
      </c>
    </row>
    <row r="89" spans="1:12" x14ac:dyDescent="0.2">
      <c r="A89" s="586" t="s">
        <v>158</v>
      </c>
      <c r="B89" s="586"/>
      <c r="C89" s="383" t="s">
        <v>859</v>
      </c>
      <c r="D89" s="355">
        <v>88998</v>
      </c>
      <c r="E89" s="355">
        <v>96591</v>
      </c>
      <c r="F89" s="356">
        <v>108.5</v>
      </c>
      <c r="G89" s="355">
        <v>0</v>
      </c>
      <c r="H89" s="355">
        <v>0</v>
      </c>
      <c r="I89" s="356">
        <v>0</v>
      </c>
      <c r="J89" s="355">
        <v>103105</v>
      </c>
      <c r="K89" s="355">
        <v>103990</v>
      </c>
      <c r="L89" s="356">
        <v>100.9</v>
      </c>
    </row>
    <row r="90" spans="1:12" x14ac:dyDescent="0.2">
      <c r="A90" s="586" t="s">
        <v>159</v>
      </c>
      <c r="B90" s="586"/>
      <c r="C90" s="383" t="s">
        <v>860</v>
      </c>
      <c r="D90" s="355">
        <v>35</v>
      </c>
      <c r="E90" s="355">
        <v>58</v>
      </c>
      <c r="F90" s="356">
        <v>165.7</v>
      </c>
      <c r="G90" s="355">
        <v>0</v>
      </c>
      <c r="H90" s="355">
        <v>0</v>
      </c>
      <c r="I90" s="356">
        <v>0</v>
      </c>
      <c r="J90" s="355">
        <v>2469</v>
      </c>
      <c r="K90" s="355">
        <v>2562</v>
      </c>
      <c r="L90" s="356">
        <v>103.8</v>
      </c>
    </row>
    <row r="91" spans="1:12" x14ac:dyDescent="0.2">
      <c r="A91" s="586" t="s">
        <v>160</v>
      </c>
      <c r="B91" s="586"/>
      <c r="C91" s="383" t="s">
        <v>861</v>
      </c>
      <c r="D91" s="355">
        <v>50</v>
      </c>
      <c r="E91" s="355">
        <v>73</v>
      </c>
      <c r="F91" s="356">
        <v>146</v>
      </c>
      <c r="G91" s="355">
        <v>0</v>
      </c>
      <c r="H91" s="355">
        <v>0</v>
      </c>
      <c r="I91" s="356">
        <v>0</v>
      </c>
      <c r="J91" s="355">
        <v>7678</v>
      </c>
      <c r="K91" s="355">
        <v>6903</v>
      </c>
      <c r="L91" s="356">
        <v>89.9</v>
      </c>
    </row>
    <row r="92" spans="1:12" x14ac:dyDescent="0.2">
      <c r="A92" s="586" t="s">
        <v>692</v>
      </c>
      <c r="B92" s="586"/>
      <c r="C92" s="383" t="s">
        <v>862</v>
      </c>
      <c r="D92" s="355">
        <v>8462</v>
      </c>
      <c r="E92" s="355">
        <v>8898</v>
      </c>
      <c r="F92" s="356">
        <v>105.2</v>
      </c>
      <c r="G92" s="355">
        <v>0</v>
      </c>
      <c r="H92" s="355">
        <v>0</v>
      </c>
      <c r="I92" s="356">
        <v>0</v>
      </c>
      <c r="J92" s="355">
        <v>32312</v>
      </c>
      <c r="K92" s="355">
        <v>18445</v>
      </c>
      <c r="L92" s="356">
        <v>57.1</v>
      </c>
    </row>
    <row r="93" spans="1:12" ht="13.5" thickBot="1" x14ac:dyDescent="0.25">
      <c r="A93" s="585" t="s">
        <v>693</v>
      </c>
      <c r="B93" s="585"/>
      <c r="C93" s="585"/>
      <c r="D93" s="360">
        <v>15696757</v>
      </c>
      <c r="E93" s="360">
        <v>20046163</v>
      </c>
      <c r="F93" s="361">
        <v>127.7</v>
      </c>
      <c r="G93" s="360">
        <v>270</v>
      </c>
      <c r="H93" s="360">
        <v>258</v>
      </c>
      <c r="I93" s="361">
        <v>95.6</v>
      </c>
      <c r="J93" s="360">
        <v>29094461</v>
      </c>
      <c r="K93" s="387">
        <v>26649828</v>
      </c>
      <c r="L93" s="361">
        <v>91.6</v>
      </c>
    </row>
    <row r="94" spans="1:12" ht="13.5" thickTop="1" x14ac:dyDescent="0.2">
      <c r="A94" s="54"/>
      <c r="B94" s="54"/>
      <c r="C94" s="55"/>
      <c r="D94" s="55"/>
      <c r="E94" s="55"/>
      <c r="F94" s="55"/>
      <c r="G94" s="55"/>
      <c r="H94" s="55"/>
      <c r="I94" s="55"/>
      <c r="J94" s="55"/>
      <c r="K94" s="55"/>
    </row>
    <row r="95" spans="1:12" x14ac:dyDescent="0.2">
      <c r="A95" s="54"/>
      <c r="B95" s="54"/>
      <c r="C95" s="55"/>
      <c r="D95" s="55"/>
      <c r="E95" s="55"/>
      <c r="F95" s="55"/>
      <c r="G95" s="55"/>
      <c r="H95" s="55"/>
      <c r="I95" s="55"/>
      <c r="J95" s="55"/>
      <c r="K95" s="55"/>
    </row>
    <row r="96" spans="1:12" x14ac:dyDescent="0.2">
      <c r="A96" s="54"/>
      <c r="B96" s="54"/>
      <c r="C96" s="55"/>
      <c r="D96" s="55"/>
      <c r="E96" s="55"/>
      <c r="F96" s="55"/>
      <c r="G96" s="55"/>
      <c r="H96" s="55"/>
      <c r="I96" s="55"/>
      <c r="J96" s="55"/>
      <c r="K96" s="55"/>
    </row>
    <row r="97" spans="1:12" ht="12.75" customHeight="1" x14ac:dyDescent="0.2">
      <c r="A97" s="604" t="s">
        <v>118</v>
      </c>
      <c r="B97" s="604"/>
      <c r="C97" s="605" t="s">
        <v>823</v>
      </c>
      <c r="D97" s="604" t="s">
        <v>252</v>
      </c>
      <c r="E97" s="604"/>
      <c r="F97" s="604"/>
      <c r="G97" s="604" t="s">
        <v>253</v>
      </c>
      <c r="H97" s="604"/>
      <c r="I97" s="604"/>
      <c r="J97" s="604" t="s">
        <v>254</v>
      </c>
      <c r="K97" s="604"/>
      <c r="L97" s="604"/>
    </row>
    <row r="98" spans="1:12" ht="45" customHeight="1" x14ac:dyDescent="0.2">
      <c r="A98" s="604"/>
      <c r="B98" s="604"/>
      <c r="C98" s="605"/>
      <c r="D98" s="325" t="s">
        <v>122</v>
      </c>
      <c r="E98" s="325" t="s">
        <v>123</v>
      </c>
      <c r="F98" s="325" t="s">
        <v>124</v>
      </c>
      <c r="G98" s="325" t="s">
        <v>122</v>
      </c>
      <c r="H98" s="325" t="s">
        <v>123</v>
      </c>
      <c r="I98" s="325" t="s">
        <v>124</v>
      </c>
      <c r="J98" s="325" t="s">
        <v>122</v>
      </c>
      <c r="K98" s="325" t="s">
        <v>123</v>
      </c>
      <c r="L98" s="325" t="s">
        <v>124</v>
      </c>
    </row>
    <row r="99" spans="1:12" ht="12.75" customHeight="1" x14ac:dyDescent="0.2">
      <c r="A99" s="586" t="s">
        <v>125</v>
      </c>
      <c r="B99" s="586"/>
      <c r="C99" s="383" t="s">
        <v>824</v>
      </c>
      <c r="D99" s="355">
        <v>2180</v>
      </c>
      <c r="E99" s="355">
        <v>4808</v>
      </c>
      <c r="F99" s="356">
        <v>220.6</v>
      </c>
      <c r="G99" s="355">
        <v>0</v>
      </c>
      <c r="H99" s="355">
        <v>0</v>
      </c>
      <c r="I99" s="356">
        <v>0</v>
      </c>
      <c r="J99" s="355">
        <v>2180</v>
      </c>
      <c r="K99" s="355">
        <v>4808</v>
      </c>
      <c r="L99" s="356">
        <v>220.6</v>
      </c>
    </row>
    <row r="100" spans="1:12" x14ac:dyDescent="0.2">
      <c r="A100" s="586" t="s">
        <v>126</v>
      </c>
      <c r="B100" s="586"/>
      <c r="C100" s="383" t="s">
        <v>825</v>
      </c>
      <c r="D100" s="355">
        <v>8</v>
      </c>
      <c r="E100" s="355">
        <v>690</v>
      </c>
      <c r="F100" s="356">
        <v>8625</v>
      </c>
      <c r="G100" s="355">
        <v>0</v>
      </c>
      <c r="H100" s="355">
        <v>0</v>
      </c>
      <c r="I100" s="356">
        <v>0</v>
      </c>
      <c r="J100" s="355">
        <v>8</v>
      </c>
      <c r="K100" s="355">
        <v>690</v>
      </c>
      <c r="L100" s="356">
        <v>8625</v>
      </c>
    </row>
    <row r="101" spans="1:12" x14ac:dyDescent="0.2">
      <c r="A101" s="586" t="s">
        <v>127</v>
      </c>
      <c r="B101" s="586"/>
      <c r="C101" s="383" t="s">
        <v>826</v>
      </c>
      <c r="D101" s="355">
        <v>46851</v>
      </c>
      <c r="E101" s="355">
        <v>5911</v>
      </c>
      <c r="F101" s="356">
        <v>12.6</v>
      </c>
      <c r="G101" s="355">
        <v>200</v>
      </c>
      <c r="H101" s="355">
        <v>1243</v>
      </c>
      <c r="I101" s="356">
        <v>621.5</v>
      </c>
      <c r="J101" s="355">
        <v>47051</v>
      </c>
      <c r="K101" s="355">
        <v>7154</v>
      </c>
      <c r="L101" s="356">
        <v>15.2</v>
      </c>
    </row>
    <row r="102" spans="1:12" x14ac:dyDescent="0.2">
      <c r="A102" s="586" t="s">
        <v>827</v>
      </c>
      <c r="B102" s="586"/>
      <c r="C102" s="383" t="s">
        <v>828</v>
      </c>
      <c r="D102" s="355">
        <v>80099</v>
      </c>
      <c r="E102" s="355">
        <v>30143</v>
      </c>
      <c r="F102" s="356">
        <v>37.6</v>
      </c>
      <c r="G102" s="355">
        <v>0</v>
      </c>
      <c r="H102" s="355">
        <v>889121</v>
      </c>
      <c r="I102" s="356">
        <v>0</v>
      </c>
      <c r="J102" s="355">
        <v>80099</v>
      </c>
      <c r="K102" s="355">
        <v>919264</v>
      </c>
      <c r="L102" s="356">
        <v>1147.7</v>
      </c>
    </row>
    <row r="103" spans="1:12" x14ac:dyDescent="0.2">
      <c r="A103" s="586" t="s">
        <v>130</v>
      </c>
      <c r="B103" s="586"/>
      <c r="C103" s="383" t="s">
        <v>829</v>
      </c>
      <c r="D103" s="355">
        <v>146</v>
      </c>
      <c r="E103" s="355">
        <v>1903</v>
      </c>
      <c r="F103" s="356">
        <v>1303.4000000000001</v>
      </c>
      <c r="G103" s="355">
        <v>0</v>
      </c>
      <c r="H103" s="355">
        <v>0</v>
      </c>
      <c r="I103" s="356">
        <v>0</v>
      </c>
      <c r="J103" s="355">
        <v>146</v>
      </c>
      <c r="K103" s="355">
        <v>1903</v>
      </c>
      <c r="L103" s="356">
        <v>1303.4000000000001</v>
      </c>
    </row>
    <row r="104" spans="1:12" x14ac:dyDescent="0.2">
      <c r="A104" s="586" t="s">
        <v>131</v>
      </c>
      <c r="B104" s="586"/>
      <c r="C104" s="383" t="s">
        <v>830</v>
      </c>
      <c r="D104" s="355">
        <v>350</v>
      </c>
      <c r="E104" s="355">
        <v>323</v>
      </c>
      <c r="F104" s="356">
        <v>92.3</v>
      </c>
      <c r="G104" s="355">
        <v>0</v>
      </c>
      <c r="H104" s="355">
        <v>0</v>
      </c>
      <c r="I104" s="356">
        <v>0</v>
      </c>
      <c r="J104" s="355">
        <v>350</v>
      </c>
      <c r="K104" s="355">
        <v>323</v>
      </c>
      <c r="L104" s="356">
        <v>92.3</v>
      </c>
    </row>
    <row r="105" spans="1:12" x14ac:dyDescent="0.2">
      <c r="A105" s="586" t="s">
        <v>132</v>
      </c>
      <c r="B105" s="586"/>
      <c r="C105" s="383" t="s">
        <v>831</v>
      </c>
      <c r="D105" s="355">
        <v>1970</v>
      </c>
      <c r="E105" s="355">
        <v>5889</v>
      </c>
      <c r="F105" s="356">
        <v>298.89999999999998</v>
      </c>
      <c r="G105" s="355">
        <v>0</v>
      </c>
      <c r="H105" s="355">
        <v>0</v>
      </c>
      <c r="I105" s="356">
        <v>0</v>
      </c>
      <c r="J105" s="355">
        <v>1970</v>
      </c>
      <c r="K105" s="355">
        <v>5889</v>
      </c>
      <c r="L105" s="356">
        <v>298.89999999999998</v>
      </c>
    </row>
    <row r="106" spans="1:12" x14ac:dyDescent="0.2">
      <c r="A106" s="586" t="s">
        <v>133</v>
      </c>
      <c r="B106" s="586"/>
      <c r="C106" s="383" t="s">
        <v>832</v>
      </c>
      <c r="D106" s="355">
        <v>100</v>
      </c>
      <c r="E106" s="355">
        <v>890</v>
      </c>
      <c r="F106" s="356">
        <v>890</v>
      </c>
      <c r="G106" s="355">
        <v>0</v>
      </c>
      <c r="H106" s="355">
        <v>0</v>
      </c>
      <c r="I106" s="356">
        <v>0</v>
      </c>
      <c r="J106" s="355">
        <v>100</v>
      </c>
      <c r="K106" s="355">
        <v>890</v>
      </c>
      <c r="L106" s="356">
        <v>890</v>
      </c>
    </row>
    <row r="107" spans="1:12" x14ac:dyDescent="0.2">
      <c r="A107" s="586" t="s">
        <v>134</v>
      </c>
      <c r="B107" s="586"/>
      <c r="C107" s="383" t="s">
        <v>833</v>
      </c>
      <c r="D107" s="355">
        <v>3837</v>
      </c>
      <c r="E107" s="355">
        <v>4268</v>
      </c>
      <c r="F107" s="356">
        <v>111.2</v>
      </c>
      <c r="G107" s="355">
        <v>0</v>
      </c>
      <c r="H107" s="355">
        <v>0</v>
      </c>
      <c r="I107" s="356">
        <v>0</v>
      </c>
      <c r="J107" s="355">
        <v>3837</v>
      </c>
      <c r="K107" s="355">
        <v>4268</v>
      </c>
      <c r="L107" s="356">
        <v>111.2</v>
      </c>
    </row>
    <row r="108" spans="1:12" x14ac:dyDescent="0.2">
      <c r="A108" s="586" t="s">
        <v>834</v>
      </c>
      <c r="B108" s="586"/>
      <c r="C108" s="383" t="s">
        <v>835</v>
      </c>
      <c r="D108" s="355">
        <v>9849</v>
      </c>
      <c r="E108" s="355">
        <v>13868</v>
      </c>
      <c r="F108" s="356">
        <v>140.80000000000001</v>
      </c>
      <c r="G108" s="355">
        <v>0</v>
      </c>
      <c r="H108" s="355">
        <v>1444</v>
      </c>
      <c r="I108" s="356">
        <v>0</v>
      </c>
      <c r="J108" s="355">
        <v>9849</v>
      </c>
      <c r="K108" s="355">
        <v>15312</v>
      </c>
      <c r="L108" s="356">
        <v>155.5</v>
      </c>
    </row>
    <row r="109" spans="1:12" x14ac:dyDescent="0.2">
      <c r="A109" s="586" t="s">
        <v>136</v>
      </c>
      <c r="B109" s="586"/>
      <c r="C109" s="383" t="s">
        <v>836</v>
      </c>
      <c r="D109" s="355">
        <v>319036</v>
      </c>
      <c r="E109" s="355">
        <v>640139</v>
      </c>
      <c r="F109" s="356">
        <v>200.6</v>
      </c>
      <c r="G109" s="355">
        <v>0</v>
      </c>
      <c r="H109" s="355">
        <v>0</v>
      </c>
      <c r="I109" s="356">
        <v>0</v>
      </c>
      <c r="J109" s="355">
        <v>319036</v>
      </c>
      <c r="K109" s="355">
        <v>640139</v>
      </c>
      <c r="L109" s="356">
        <v>200.6</v>
      </c>
    </row>
    <row r="110" spans="1:12" x14ac:dyDescent="0.2">
      <c r="A110" s="586" t="s">
        <v>137</v>
      </c>
      <c r="B110" s="586"/>
      <c r="C110" s="383" t="s">
        <v>837</v>
      </c>
      <c r="D110" s="355">
        <v>67480</v>
      </c>
      <c r="E110" s="355">
        <v>218351</v>
      </c>
      <c r="F110" s="356">
        <v>323.60000000000002</v>
      </c>
      <c r="G110" s="355">
        <v>0</v>
      </c>
      <c r="H110" s="355">
        <v>64720</v>
      </c>
      <c r="I110" s="356">
        <v>0</v>
      </c>
      <c r="J110" s="355">
        <v>67480</v>
      </c>
      <c r="K110" s="355">
        <v>283072</v>
      </c>
      <c r="L110" s="356">
        <v>419.5</v>
      </c>
    </row>
    <row r="111" spans="1:12" x14ac:dyDescent="0.2">
      <c r="A111" s="586" t="s">
        <v>138</v>
      </c>
      <c r="B111" s="586"/>
      <c r="C111" s="383" t="s">
        <v>838</v>
      </c>
      <c r="D111" s="355">
        <v>195920</v>
      </c>
      <c r="E111" s="355">
        <v>55011</v>
      </c>
      <c r="F111" s="356">
        <v>28.1</v>
      </c>
      <c r="G111" s="355">
        <v>0</v>
      </c>
      <c r="H111" s="355">
        <v>0</v>
      </c>
      <c r="I111" s="356">
        <v>0</v>
      </c>
      <c r="J111" s="355">
        <v>195920</v>
      </c>
      <c r="K111" s="355">
        <v>55011</v>
      </c>
      <c r="L111" s="356">
        <v>28.1</v>
      </c>
    </row>
    <row r="112" spans="1:12" x14ac:dyDescent="0.2">
      <c r="A112" s="586" t="s">
        <v>139</v>
      </c>
      <c r="B112" s="586"/>
      <c r="C112" s="383" t="s">
        <v>839</v>
      </c>
      <c r="D112" s="355">
        <v>26130</v>
      </c>
      <c r="E112" s="355">
        <v>99118</v>
      </c>
      <c r="F112" s="356">
        <v>379.3</v>
      </c>
      <c r="G112" s="355">
        <v>0</v>
      </c>
      <c r="H112" s="355">
        <v>29</v>
      </c>
      <c r="I112" s="356">
        <v>0</v>
      </c>
      <c r="J112" s="355">
        <v>26130</v>
      </c>
      <c r="K112" s="355">
        <v>99147</v>
      </c>
      <c r="L112" s="356">
        <v>379.4</v>
      </c>
    </row>
    <row r="113" spans="1:12" x14ac:dyDescent="0.2">
      <c r="A113" s="586" t="s">
        <v>140</v>
      </c>
      <c r="B113" s="586"/>
      <c r="C113" s="383" t="s">
        <v>840</v>
      </c>
      <c r="D113" s="355">
        <v>2568</v>
      </c>
      <c r="E113" s="355">
        <v>5639</v>
      </c>
      <c r="F113" s="356">
        <v>219.6</v>
      </c>
      <c r="G113" s="355">
        <v>1598813</v>
      </c>
      <c r="H113" s="355">
        <v>631889</v>
      </c>
      <c r="I113" s="356">
        <v>39.5</v>
      </c>
      <c r="J113" s="355">
        <v>1601381</v>
      </c>
      <c r="K113" s="355">
        <v>637527</v>
      </c>
      <c r="L113" s="356">
        <v>39.799999999999997</v>
      </c>
    </row>
    <row r="114" spans="1:12" x14ac:dyDescent="0.2">
      <c r="A114" s="586" t="s">
        <v>141</v>
      </c>
      <c r="B114" s="586"/>
      <c r="C114" s="383" t="s">
        <v>841</v>
      </c>
      <c r="D114" s="355">
        <v>96308</v>
      </c>
      <c r="E114" s="355">
        <v>20636</v>
      </c>
      <c r="F114" s="356">
        <v>21.4</v>
      </c>
      <c r="G114" s="355">
        <v>276161</v>
      </c>
      <c r="H114" s="355">
        <v>163468</v>
      </c>
      <c r="I114" s="356">
        <v>59.2</v>
      </c>
      <c r="J114" s="355">
        <v>372469</v>
      </c>
      <c r="K114" s="355">
        <v>184104</v>
      </c>
      <c r="L114" s="356">
        <v>49.4</v>
      </c>
    </row>
    <row r="115" spans="1:12" x14ac:dyDescent="0.2">
      <c r="A115" s="586" t="s">
        <v>142</v>
      </c>
      <c r="B115" s="586"/>
      <c r="C115" s="383" t="s">
        <v>842</v>
      </c>
      <c r="D115" s="355">
        <v>437614</v>
      </c>
      <c r="E115" s="355">
        <v>11606</v>
      </c>
      <c r="F115" s="356">
        <v>2.7</v>
      </c>
      <c r="G115" s="355">
        <v>0</v>
      </c>
      <c r="H115" s="355">
        <v>41583</v>
      </c>
      <c r="I115" s="356">
        <v>0</v>
      </c>
      <c r="J115" s="355">
        <v>437614</v>
      </c>
      <c r="K115" s="355">
        <v>53189</v>
      </c>
      <c r="L115" s="356">
        <v>12.2</v>
      </c>
    </row>
    <row r="116" spans="1:12" x14ac:dyDescent="0.2">
      <c r="A116" s="586" t="s">
        <v>143</v>
      </c>
      <c r="B116" s="586"/>
      <c r="C116" s="383" t="s">
        <v>843</v>
      </c>
      <c r="D116" s="355">
        <v>8651</v>
      </c>
      <c r="E116" s="355">
        <v>19101</v>
      </c>
      <c r="F116" s="356">
        <v>220.8</v>
      </c>
      <c r="G116" s="355">
        <v>60924</v>
      </c>
      <c r="H116" s="355">
        <v>7632</v>
      </c>
      <c r="I116" s="356">
        <v>12.5</v>
      </c>
      <c r="J116" s="355">
        <v>69576</v>
      </c>
      <c r="K116" s="355">
        <v>26733</v>
      </c>
      <c r="L116" s="356">
        <v>38.4</v>
      </c>
    </row>
    <row r="117" spans="1:12" x14ac:dyDescent="0.2">
      <c r="A117" s="586" t="s">
        <v>144</v>
      </c>
      <c r="B117" s="586"/>
      <c r="C117" s="383" t="s">
        <v>844</v>
      </c>
      <c r="D117" s="355">
        <v>0</v>
      </c>
      <c r="E117" s="355">
        <v>4330</v>
      </c>
      <c r="F117" s="356">
        <v>0</v>
      </c>
      <c r="G117" s="355">
        <v>26132</v>
      </c>
      <c r="H117" s="355">
        <v>46665</v>
      </c>
      <c r="I117" s="356">
        <v>178.6</v>
      </c>
      <c r="J117" s="355">
        <v>26132</v>
      </c>
      <c r="K117" s="355">
        <v>50994</v>
      </c>
      <c r="L117" s="356">
        <v>195.1</v>
      </c>
    </row>
    <row r="118" spans="1:12" x14ac:dyDescent="0.2">
      <c r="A118" s="586" t="s">
        <v>145</v>
      </c>
      <c r="B118" s="586"/>
      <c r="C118" s="383" t="s">
        <v>845</v>
      </c>
      <c r="D118" s="355">
        <v>330</v>
      </c>
      <c r="E118" s="355">
        <v>1676</v>
      </c>
      <c r="F118" s="356">
        <v>507.9</v>
      </c>
      <c r="G118" s="355">
        <v>418011</v>
      </c>
      <c r="H118" s="355">
        <v>123570</v>
      </c>
      <c r="I118" s="356">
        <v>29.6</v>
      </c>
      <c r="J118" s="355">
        <v>418341</v>
      </c>
      <c r="K118" s="355">
        <v>125246</v>
      </c>
      <c r="L118" s="356">
        <v>29.9</v>
      </c>
    </row>
    <row r="119" spans="1:12" x14ac:dyDescent="0.2">
      <c r="A119" s="586" t="s">
        <v>146</v>
      </c>
      <c r="B119" s="586"/>
      <c r="C119" s="383" t="s">
        <v>846</v>
      </c>
      <c r="D119" s="355">
        <v>4018</v>
      </c>
      <c r="E119" s="355">
        <v>12123</v>
      </c>
      <c r="F119" s="356">
        <v>301.7</v>
      </c>
      <c r="G119" s="355">
        <v>0</v>
      </c>
      <c r="H119" s="355">
        <v>55426</v>
      </c>
      <c r="I119" s="356">
        <v>0</v>
      </c>
      <c r="J119" s="355">
        <v>4018</v>
      </c>
      <c r="K119" s="355">
        <v>67549</v>
      </c>
      <c r="L119" s="356">
        <v>1681.2</v>
      </c>
    </row>
    <row r="120" spans="1:12" x14ac:dyDescent="0.2">
      <c r="A120" s="586" t="s">
        <v>639</v>
      </c>
      <c r="B120" s="586"/>
      <c r="C120" s="383" t="s">
        <v>847</v>
      </c>
      <c r="D120" s="355">
        <v>512210</v>
      </c>
      <c r="E120" s="355">
        <v>223056</v>
      </c>
      <c r="F120" s="356">
        <v>43.5</v>
      </c>
      <c r="G120" s="355">
        <v>1112789</v>
      </c>
      <c r="H120" s="355">
        <v>1236041</v>
      </c>
      <c r="I120" s="356">
        <v>111.1</v>
      </c>
      <c r="J120" s="355">
        <v>1624998</v>
      </c>
      <c r="K120" s="355">
        <v>1459097</v>
      </c>
      <c r="L120" s="356">
        <v>89.8</v>
      </c>
    </row>
    <row r="121" spans="1:12" x14ac:dyDescent="0.2">
      <c r="A121" s="586" t="s">
        <v>147</v>
      </c>
      <c r="B121" s="586"/>
      <c r="C121" s="383" t="s">
        <v>848</v>
      </c>
      <c r="D121" s="355">
        <v>2000</v>
      </c>
      <c r="E121" s="355">
        <v>5530</v>
      </c>
      <c r="F121" s="356">
        <v>276.5</v>
      </c>
      <c r="G121" s="355">
        <v>0</v>
      </c>
      <c r="H121" s="355">
        <v>0</v>
      </c>
      <c r="I121" s="356">
        <v>0</v>
      </c>
      <c r="J121" s="355">
        <v>2000</v>
      </c>
      <c r="K121" s="355">
        <v>5530</v>
      </c>
      <c r="L121" s="356">
        <v>276.5</v>
      </c>
    </row>
    <row r="122" spans="1:12" x14ac:dyDescent="0.2">
      <c r="A122" s="586" t="s">
        <v>148</v>
      </c>
      <c r="B122" s="586"/>
      <c r="C122" s="383" t="s">
        <v>849</v>
      </c>
      <c r="D122" s="355">
        <v>710</v>
      </c>
      <c r="E122" s="355">
        <v>13716</v>
      </c>
      <c r="F122" s="356">
        <v>1931.8</v>
      </c>
      <c r="G122" s="355">
        <v>0</v>
      </c>
      <c r="H122" s="355">
        <v>0</v>
      </c>
      <c r="I122" s="356">
        <v>0</v>
      </c>
      <c r="J122" s="355">
        <v>710</v>
      </c>
      <c r="K122" s="355">
        <v>13716</v>
      </c>
      <c r="L122" s="356">
        <v>1931.8</v>
      </c>
    </row>
    <row r="123" spans="1:12" x14ac:dyDescent="0.2">
      <c r="A123" s="586" t="s">
        <v>149</v>
      </c>
      <c r="B123" s="586"/>
      <c r="C123" s="383" t="s">
        <v>850</v>
      </c>
      <c r="D123" s="355">
        <v>70</v>
      </c>
      <c r="E123" s="355">
        <v>2031</v>
      </c>
      <c r="F123" s="356">
        <v>2901.4</v>
      </c>
      <c r="G123" s="355">
        <v>0</v>
      </c>
      <c r="H123" s="355">
        <v>0</v>
      </c>
      <c r="I123" s="356">
        <v>0</v>
      </c>
      <c r="J123" s="355">
        <v>70</v>
      </c>
      <c r="K123" s="355">
        <v>2031</v>
      </c>
      <c r="L123" s="356">
        <v>2901.4</v>
      </c>
    </row>
    <row r="124" spans="1:12" x14ac:dyDescent="0.2">
      <c r="A124" s="586" t="s">
        <v>150</v>
      </c>
      <c r="B124" s="586"/>
      <c r="C124" s="383" t="s">
        <v>851</v>
      </c>
      <c r="D124" s="355">
        <v>29</v>
      </c>
      <c r="E124" s="355">
        <v>436</v>
      </c>
      <c r="F124" s="356">
        <v>1503.4</v>
      </c>
      <c r="G124" s="355">
        <v>0</v>
      </c>
      <c r="H124" s="355">
        <v>0</v>
      </c>
      <c r="I124" s="356">
        <v>0</v>
      </c>
      <c r="J124" s="355">
        <v>29</v>
      </c>
      <c r="K124" s="355">
        <v>436</v>
      </c>
      <c r="L124" s="356">
        <v>1503.4</v>
      </c>
    </row>
    <row r="125" spans="1:12" x14ac:dyDescent="0.2">
      <c r="A125" s="586" t="s">
        <v>151</v>
      </c>
      <c r="B125" s="586"/>
      <c r="C125" s="383" t="s">
        <v>852</v>
      </c>
      <c r="D125" s="355">
        <v>333</v>
      </c>
      <c r="E125" s="355">
        <v>1993</v>
      </c>
      <c r="F125" s="356">
        <v>598.5</v>
      </c>
      <c r="G125" s="355">
        <v>0</v>
      </c>
      <c r="H125" s="355">
        <v>0</v>
      </c>
      <c r="I125" s="356">
        <v>0</v>
      </c>
      <c r="J125" s="355">
        <v>333</v>
      </c>
      <c r="K125" s="355">
        <v>1993</v>
      </c>
      <c r="L125" s="356">
        <v>598.5</v>
      </c>
    </row>
    <row r="126" spans="1:12" x14ac:dyDescent="0.2">
      <c r="A126" s="586" t="s">
        <v>152</v>
      </c>
      <c r="B126" s="586"/>
      <c r="C126" s="383" t="s">
        <v>853</v>
      </c>
      <c r="D126" s="355">
        <v>30</v>
      </c>
      <c r="E126" s="355">
        <v>1014</v>
      </c>
      <c r="F126" s="356">
        <v>3380</v>
      </c>
      <c r="G126" s="355">
        <v>0</v>
      </c>
      <c r="H126" s="355">
        <v>0</v>
      </c>
      <c r="I126" s="356">
        <v>0</v>
      </c>
      <c r="J126" s="355">
        <v>30</v>
      </c>
      <c r="K126" s="355">
        <v>1014</v>
      </c>
      <c r="L126" s="356">
        <v>3380</v>
      </c>
    </row>
    <row r="127" spans="1:12" x14ac:dyDescent="0.2">
      <c r="A127" s="586" t="s">
        <v>640</v>
      </c>
      <c r="B127" s="586"/>
      <c r="C127" s="383" t="s">
        <v>854</v>
      </c>
      <c r="D127" s="355">
        <v>134</v>
      </c>
      <c r="E127" s="355">
        <v>681</v>
      </c>
      <c r="F127" s="356">
        <v>508.2</v>
      </c>
      <c r="G127" s="355">
        <v>1400</v>
      </c>
      <c r="H127" s="355">
        <v>1403</v>
      </c>
      <c r="I127" s="356">
        <v>100.2</v>
      </c>
      <c r="J127" s="355">
        <v>1534</v>
      </c>
      <c r="K127" s="355">
        <v>2085</v>
      </c>
      <c r="L127" s="356">
        <v>135.9</v>
      </c>
    </row>
    <row r="128" spans="1:12" x14ac:dyDescent="0.2">
      <c r="A128" s="586" t="s">
        <v>154</v>
      </c>
      <c r="B128" s="586"/>
      <c r="C128" s="383" t="s">
        <v>855</v>
      </c>
      <c r="D128" s="355">
        <v>25</v>
      </c>
      <c r="E128" s="355">
        <v>29</v>
      </c>
      <c r="F128" s="356">
        <v>116</v>
      </c>
      <c r="G128" s="355">
        <v>0</v>
      </c>
      <c r="H128" s="355">
        <v>0</v>
      </c>
      <c r="I128" s="356">
        <v>0</v>
      </c>
      <c r="J128" s="355">
        <v>25</v>
      </c>
      <c r="K128" s="355">
        <v>29</v>
      </c>
      <c r="L128" s="356">
        <v>116</v>
      </c>
    </row>
    <row r="129" spans="1:12" x14ac:dyDescent="0.2">
      <c r="A129" s="586" t="s">
        <v>155</v>
      </c>
      <c r="B129" s="586"/>
      <c r="C129" s="383" t="s">
        <v>856</v>
      </c>
      <c r="D129" s="355">
        <v>500</v>
      </c>
      <c r="E129" s="355">
        <v>4656</v>
      </c>
      <c r="F129" s="356">
        <v>931.2</v>
      </c>
      <c r="G129" s="355">
        <v>0</v>
      </c>
      <c r="H129" s="355">
        <v>0</v>
      </c>
      <c r="I129" s="356">
        <v>0</v>
      </c>
      <c r="J129" s="355">
        <v>500</v>
      </c>
      <c r="K129" s="355">
        <v>4656</v>
      </c>
      <c r="L129" s="356">
        <v>931.2</v>
      </c>
    </row>
    <row r="130" spans="1:12" x14ac:dyDescent="0.2">
      <c r="A130" s="586" t="s">
        <v>156</v>
      </c>
      <c r="B130" s="586"/>
      <c r="C130" s="383" t="s">
        <v>857</v>
      </c>
      <c r="D130" s="355">
        <v>0</v>
      </c>
      <c r="E130" s="355">
        <v>8208</v>
      </c>
      <c r="F130" s="356">
        <v>0</v>
      </c>
      <c r="G130" s="355">
        <v>0</v>
      </c>
      <c r="H130" s="355">
        <v>0</v>
      </c>
      <c r="I130" s="356">
        <v>0</v>
      </c>
      <c r="J130" s="355">
        <v>0</v>
      </c>
      <c r="K130" s="355">
        <v>8208</v>
      </c>
      <c r="L130" s="356">
        <v>0</v>
      </c>
    </row>
    <row r="131" spans="1:12" x14ac:dyDescent="0.2">
      <c r="A131" s="586" t="s">
        <v>643</v>
      </c>
      <c r="B131" s="586"/>
      <c r="C131" s="383" t="s">
        <v>858</v>
      </c>
      <c r="D131" s="355">
        <v>597835</v>
      </c>
      <c r="E131" s="355">
        <v>3481</v>
      </c>
      <c r="F131" s="356">
        <v>0.6</v>
      </c>
      <c r="G131" s="355">
        <v>55</v>
      </c>
      <c r="H131" s="355">
        <v>12847</v>
      </c>
      <c r="I131" s="356">
        <v>23358.2</v>
      </c>
      <c r="J131" s="355">
        <v>597890</v>
      </c>
      <c r="K131" s="355">
        <v>16328</v>
      </c>
      <c r="L131" s="356">
        <v>2.7</v>
      </c>
    </row>
    <row r="132" spans="1:12" x14ac:dyDescent="0.2">
      <c r="A132" s="586" t="s">
        <v>158</v>
      </c>
      <c r="B132" s="586"/>
      <c r="C132" s="383" t="s">
        <v>859</v>
      </c>
      <c r="D132" s="355">
        <v>10640</v>
      </c>
      <c r="E132" s="355">
        <v>7518</v>
      </c>
      <c r="F132" s="356">
        <v>70.7</v>
      </c>
      <c r="G132" s="355">
        <v>0</v>
      </c>
      <c r="H132" s="355">
        <v>3926</v>
      </c>
      <c r="I132" s="356">
        <v>0</v>
      </c>
      <c r="J132" s="355">
        <v>10640</v>
      </c>
      <c r="K132" s="355">
        <v>11444</v>
      </c>
      <c r="L132" s="356">
        <v>107.6</v>
      </c>
    </row>
    <row r="133" spans="1:12" x14ac:dyDescent="0.2">
      <c r="A133" s="586" t="s">
        <v>159</v>
      </c>
      <c r="B133" s="586"/>
      <c r="C133" s="383" t="s">
        <v>860</v>
      </c>
      <c r="D133" s="355">
        <v>6</v>
      </c>
      <c r="E133" s="355">
        <v>89</v>
      </c>
      <c r="F133" s="356">
        <v>1483.3</v>
      </c>
      <c r="G133" s="355">
        <v>0</v>
      </c>
      <c r="H133" s="355">
        <v>0</v>
      </c>
      <c r="I133" s="356">
        <v>0</v>
      </c>
      <c r="J133" s="355">
        <v>6</v>
      </c>
      <c r="K133" s="355">
        <v>89</v>
      </c>
      <c r="L133" s="356">
        <v>1483.3</v>
      </c>
    </row>
    <row r="134" spans="1:12" x14ac:dyDescent="0.2">
      <c r="A134" s="586" t="s">
        <v>160</v>
      </c>
      <c r="B134" s="586"/>
      <c r="C134" s="383" t="s">
        <v>861</v>
      </c>
      <c r="D134" s="355">
        <v>0</v>
      </c>
      <c r="E134" s="355">
        <v>349</v>
      </c>
      <c r="F134" s="356">
        <v>0</v>
      </c>
      <c r="G134" s="355">
        <v>0</v>
      </c>
      <c r="H134" s="355">
        <v>0</v>
      </c>
      <c r="I134" s="356">
        <v>0</v>
      </c>
      <c r="J134" s="355">
        <v>0</v>
      </c>
      <c r="K134" s="355">
        <v>349</v>
      </c>
      <c r="L134" s="356">
        <v>0</v>
      </c>
    </row>
    <row r="135" spans="1:12" x14ac:dyDescent="0.2">
      <c r="A135" s="586" t="s">
        <v>692</v>
      </c>
      <c r="B135" s="586"/>
      <c r="C135" s="383" t="s">
        <v>862</v>
      </c>
      <c r="D135" s="355">
        <v>23557</v>
      </c>
      <c r="E135" s="355">
        <v>3937</v>
      </c>
      <c r="F135" s="356">
        <v>16.7</v>
      </c>
      <c r="G135" s="355">
        <v>88</v>
      </c>
      <c r="H135" s="355">
        <v>0</v>
      </c>
      <c r="I135" s="356">
        <v>0</v>
      </c>
      <c r="J135" s="355">
        <v>23645</v>
      </c>
      <c r="K135" s="355">
        <v>3937</v>
      </c>
      <c r="L135" s="356">
        <v>16.7</v>
      </c>
    </row>
    <row r="136" spans="1:12" ht="13.5" thickBot="1" x14ac:dyDescent="0.25">
      <c r="A136" s="615" t="s">
        <v>693</v>
      </c>
      <c r="B136" s="615"/>
      <c r="C136" s="616"/>
      <c r="D136" s="360">
        <v>2451524</v>
      </c>
      <c r="E136" s="360">
        <v>1433147</v>
      </c>
      <c r="F136" s="361">
        <v>58.5</v>
      </c>
      <c r="G136" s="360">
        <v>3494573</v>
      </c>
      <c r="H136" s="360">
        <v>3281007</v>
      </c>
      <c r="I136" s="361">
        <v>93.9</v>
      </c>
      <c r="J136" s="360">
        <v>5946097</v>
      </c>
      <c r="K136" s="360">
        <v>4714154</v>
      </c>
      <c r="L136" s="361">
        <v>79.3</v>
      </c>
    </row>
    <row r="137" spans="1:12" ht="13.5" thickTop="1" x14ac:dyDescent="0.2">
      <c r="A137" s="54"/>
      <c r="B137" s="54"/>
      <c r="C137" s="55"/>
      <c r="D137" s="55"/>
      <c r="E137" s="55"/>
      <c r="F137" s="55"/>
      <c r="G137" s="55"/>
      <c r="H137" s="55"/>
      <c r="I137" s="55"/>
      <c r="J137" s="55"/>
      <c r="K137" s="55"/>
    </row>
    <row r="138" spans="1:12" x14ac:dyDescent="0.2">
      <c r="A138" s="54"/>
      <c r="B138" s="54"/>
      <c r="C138" s="55"/>
      <c r="D138" s="55"/>
      <c r="E138" s="55"/>
      <c r="F138" s="55"/>
      <c r="G138" s="55"/>
      <c r="H138" s="55"/>
      <c r="I138" s="55"/>
      <c r="J138" s="55"/>
      <c r="K138" s="55"/>
    </row>
    <row r="139" spans="1:12" x14ac:dyDescent="0.2">
      <c r="A139" s="54"/>
      <c r="B139" s="54"/>
      <c r="C139" s="55"/>
      <c r="D139" s="55"/>
      <c r="E139" s="55"/>
      <c r="F139" s="55"/>
      <c r="G139" s="55"/>
      <c r="H139" s="55"/>
      <c r="I139" s="55"/>
      <c r="J139" s="55"/>
      <c r="K139" s="55"/>
    </row>
    <row r="140" spans="1:12" ht="13.15" customHeight="1" x14ac:dyDescent="0.2">
      <c r="A140" s="604" t="s">
        <v>118</v>
      </c>
      <c r="B140" s="604"/>
      <c r="C140" s="605" t="s">
        <v>823</v>
      </c>
      <c r="D140" s="604" t="s">
        <v>925</v>
      </c>
      <c r="E140" s="604"/>
      <c r="F140" s="604"/>
    </row>
    <row r="141" spans="1:12" ht="12.75" customHeight="1" x14ac:dyDescent="0.2">
      <c r="A141" s="604"/>
      <c r="B141" s="604"/>
      <c r="C141" s="605"/>
      <c r="D141" s="325" t="s">
        <v>122</v>
      </c>
      <c r="E141" s="325" t="s">
        <v>123</v>
      </c>
      <c r="F141" s="325" t="s">
        <v>124</v>
      </c>
    </row>
    <row r="142" spans="1:12" x14ac:dyDescent="0.2">
      <c r="A142" s="586" t="s">
        <v>125</v>
      </c>
      <c r="B142" s="586"/>
      <c r="C142" s="383" t="s">
        <v>824</v>
      </c>
      <c r="D142" s="355">
        <v>42331</v>
      </c>
      <c r="E142" s="355">
        <v>50916</v>
      </c>
      <c r="F142" s="356">
        <v>120.3</v>
      </c>
    </row>
    <row r="143" spans="1:12" x14ac:dyDescent="0.2">
      <c r="A143" s="586" t="s">
        <v>126</v>
      </c>
      <c r="B143" s="586"/>
      <c r="C143" s="383" t="s">
        <v>825</v>
      </c>
      <c r="D143" s="355">
        <v>6377</v>
      </c>
      <c r="E143" s="355">
        <v>8673</v>
      </c>
      <c r="F143" s="356">
        <v>136</v>
      </c>
    </row>
    <row r="144" spans="1:12" x14ac:dyDescent="0.2">
      <c r="A144" s="586" t="s">
        <v>127</v>
      </c>
      <c r="B144" s="586"/>
      <c r="C144" s="383" t="s">
        <v>826</v>
      </c>
      <c r="D144" s="355">
        <v>193214</v>
      </c>
      <c r="E144" s="355">
        <v>106319</v>
      </c>
      <c r="F144" s="356">
        <v>55</v>
      </c>
    </row>
    <row r="145" spans="1:6" x14ac:dyDescent="0.2">
      <c r="A145" s="586" t="s">
        <v>827</v>
      </c>
      <c r="B145" s="586"/>
      <c r="C145" s="383" t="s">
        <v>828</v>
      </c>
      <c r="D145" s="355">
        <v>2013854</v>
      </c>
      <c r="E145" s="385">
        <v>1390967</v>
      </c>
      <c r="F145" s="356">
        <v>69.099999999999994</v>
      </c>
    </row>
    <row r="146" spans="1:6" x14ac:dyDescent="0.2">
      <c r="A146" s="586" t="s">
        <v>130</v>
      </c>
      <c r="B146" s="586"/>
      <c r="C146" s="383" t="s">
        <v>829</v>
      </c>
      <c r="D146" s="355">
        <v>8148</v>
      </c>
      <c r="E146" s="355">
        <v>10095</v>
      </c>
      <c r="F146" s="356">
        <v>123.9</v>
      </c>
    </row>
    <row r="147" spans="1:6" x14ac:dyDescent="0.2">
      <c r="A147" s="586" t="s">
        <v>131</v>
      </c>
      <c r="B147" s="586"/>
      <c r="C147" s="383" t="s">
        <v>830</v>
      </c>
      <c r="D147" s="355">
        <v>15548</v>
      </c>
      <c r="E147" s="355">
        <v>15639</v>
      </c>
      <c r="F147" s="356">
        <v>100.6</v>
      </c>
    </row>
    <row r="148" spans="1:6" x14ac:dyDescent="0.2">
      <c r="A148" s="586" t="s">
        <v>132</v>
      </c>
      <c r="B148" s="586"/>
      <c r="C148" s="383" t="s">
        <v>831</v>
      </c>
      <c r="D148" s="355">
        <v>128154</v>
      </c>
      <c r="E148" s="355">
        <v>139600</v>
      </c>
      <c r="F148" s="356">
        <v>108.9</v>
      </c>
    </row>
    <row r="149" spans="1:6" x14ac:dyDescent="0.2">
      <c r="A149" s="586" t="s">
        <v>133</v>
      </c>
      <c r="B149" s="586"/>
      <c r="C149" s="383" t="s">
        <v>832</v>
      </c>
      <c r="D149" s="355">
        <v>13904</v>
      </c>
      <c r="E149" s="355">
        <v>16017</v>
      </c>
      <c r="F149" s="356">
        <v>115.2</v>
      </c>
    </row>
    <row r="150" spans="1:6" x14ac:dyDescent="0.2">
      <c r="A150" s="586" t="s">
        <v>134</v>
      </c>
      <c r="B150" s="586"/>
      <c r="C150" s="383" t="s">
        <v>833</v>
      </c>
      <c r="D150" s="355">
        <v>76543</v>
      </c>
      <c r="E150" s="355">
        <v>81625</v>
      </c>
      <c r="F150" s="356">
        <v>106.6</v>
      </c>
    </row>
    <row r="151" spans="1:6" x14ac:dyDescent="0.2">
      <c r="A151" s="586" t="s">
        <v>834</v>
      </c>
      <c r="B151" s="586"/>
      <c r="C151" s="383" t="s">
        <v>835</v>
      </c>
      <c r="D151" s="355">
        <v>175277</v>
      </c>
      <c r="E151" s="355">
        <v>187799</v>
      </c>
      <c r="F151" s="356">
        <v>107.1</v>
      </c>
    </row>
    <row r="152" spans="1:6" x14ac:dyDescent="0.2">
      <c r="A152" s="586" t="s">
        <v>136</v>
      </c>
      <c r="B152" s="586"/>
      <c r="C152" s="383" t="s">
        <v>836</v>
      </c>
      <c r="D152" s="355">
        <v>2092834</v>
      </c>
      <c r="E152" s="355">
        <v>2133300</v>
      </c>
      <c r="F152" s="356">
        <v>101.9</v>
      </c>
    </row>
    <row r="153" spans="1:6" x14ac:dyDescent="0.2">
      <c r="A153" s="586" t="s">
        <v>137</v>
      </c>
      <c r="B153" s="586"/>
      <c r="C153" s="383" t="s">
        <v>837</v>
      </c>
      <c r="D153" s="355">
        <v>1873007</v>
      </c>
      <c r="E153" s="355">
        <v>2217108</v>
      </c>
      <c r="F153" s="356">
        <v>118.4</v>
      </c>
    </row>
    <row r="154" spans="1:6" x14ac:dyDescent="0.2">
      <c r="A154" s="586" t="s">
        <v>138</v>
      </c>
      <c r="B154" s="586"/>
      <c r="C154" s="383" t="s">
        <v>838</v>
      </c>
      <c r="D154" s="355">
        <v>806263</v>
      </c>
      <c r="E154" s="355">
        <v>699929</v>
      </c>
      <c r="F154" s="356">
        <v>86.8</v>
      </c>
    </row>
    <row r="155" spans="1:6" x14ac:dyDescent="0.2">
      <c r="A155" s="586" t="s">
        <v>139</v>
      </c>
      <c r="B155" s="586"/>
      <c r="C155" s="383" t="s">
        <v>839</v>
      </c>
      <c r="D155" s="355">
        <v>615582</v>
      </c>
      <c r="E155" s="355">
        <v>671299</v>
      </c>
      <c r="F155" s="356">
        <v>109.1</v>
      </c>
    </row>
    <row r="156" spans="1:6" x14ac:dyDescent="0.2">
      <c r="A156" s="586" t="s">
        <v>140</v>
      </c>
      <c r="B156" s="586"/>
      <c r="C156" s="383" t="s">
        <v>840</v>
      </c>
      <c r="D156" s="355">
        <v>1681143</v>
      </c>
      <c r="E156" s="355">
        <v>855393</v>
      </c>
      <c r="F156" s="356">
        <v>50.9</v>
      </c>
    </row>
    <row r="157" spans="1:6" x14ac:dyDescent="0.2">
      <c r="A157" s="586" t="s">
        <v>141</v>
      </c>
      <c r="B157" s="586"/>
      <c r="C157" s="383" t="s">
        <v>841</v>
      </c>
      <c r="D157" s="355">
        <v>4031072</v>
      </c>
      <c r="E157" s="355">
        <v>4106037</v>
      </c>
      <c r="F157" s="356">
        <v>101.9</v>
      </c>
    </row>
    <row r="158" spans="1:6" x14ac:dyDescent="0.2">
      <c r="A158" s="586" t="s">
        <v>142</v>
      </c>
      <c r="B158" s="586"/>
      <c r="C158" s="383" t="s">
        <v>842</v>
      </c>
      <c r="D158" s="355">
        <v>2550276</v>
      </c>
      <c r="E158" s="355">
        <v>2445012</v>
      </c>
      <c r="F158" s="356">
        <v>95.9</v>
      </c>
    </row>
    <row r="159" spans="1:6" x14ac:dyDescent="0.2">
      <c r="A159" s="586" t="s">
        <v>143</v>
      </c>
      <c r="B159" s="586"/>
      <c r="C159" s="383" t="s">
        <v>843</v>
      </c>
      <c r="D159" s="355">
        <v>5110570</v>
      </c>
      <c r="E159" s="355">
        <v>4914356</v>
      </c>
      <c r="F159" s="356">
        <v>96.2</v>
      </c>
    </row>
    <row r="160" spans="1:6" x14ac:dyDescent="0.2">
      <c r="A160" s="586" t="s">
        <v>144</v>
      </c>
      <c r="B160" s="586"/>
      <c r="C160" s="383" t="s">
        <v>844</v>
      </c>
      <c r="D160" s="355">
        <v>334746</v>
      </c>
      <c r="E160" s="355">
        <v>446316</v>
      </c>
      <c r="F160" s="356">
        <v>133.30000000000001</v>
      </c>
    </row>
    <row r="161" spans="1:6" x14ac:dyDescent="0.2">
      <c r="A161" s="586" t="s">
        <v>145</v>
      </c>
      <c r="B161" s="586"/>
      <c r="C161" s="383" t="s">
        <v>845</v>
      </c>
      <c r="D161" s="355">
        <v>2249042</v>
      </c>
      <c r="E161" s="355">
        <v>3470869</v>
      </c>
      <c r="F161" s="356">
        <v>154.30000000000001</v>
      </c>
    </row>
    <row r="162" spans="1:6" x14ac:dyDescent="0.2">
      <c r="A162" s="586" t="s">
        <v>146</v>
      </c>
      <c r="B162" s="586"/>
      <c r="C162" s="383" t="s">
        <v>846</v>
      </c>
      <c r="D162" s="355">
        <v>953734</v>
      </c>
      <c r="E162" s="355">
        <v>823077</v>
      </c>
      <c r="F162" s="356">
        <v>86.3</v>
      </c>
    </row>
    <row r="163" spans="1:6" x14ac:dyDescent="0.2">
      <c r="A163" s="586" t="s">
        <v>639</v>
      </c>
      <c r="B163" s="586"/>
      <c r="C163" s="383" t="s">
        <v>847</v>
      </c>
      <c r="D163" s="355">
        <v>2834973</v>
      </c>
      <c r="E163" s="355">
        <v>2818724</v>
      </c>
      <c r="F163" s="356">
        <v>99.4</v>
      </c>
    </row>
    <row r="164" spans="1:6" x14ac:dyDescent="0.2">
      <c r="A164" s="586" t="s">
        <v>147</v>
      </c>
      <c r="B164" s="586"/>
      <c r="C164" s="383" t="s">
        <v>848</v>
      </c>
      <c r="D164" s="355">
        <v>20601</v>
      </c>
      <c r="E164" s="355">
        <v>26762</v>
      </c>
      <c r="F164" s="356">
        <v>129.9</v>
      </c>
    </row>
    <row r="165" spans="1:6" x14ac:dyDescent="0.2">
      <c r="A165" s="586" t="s">
        <v>148</v>
      </c>
      <c r="B165" s="586"/>
      <c r="C165" s="383" t="s">
        <v>849</v>
      </c>
      <c r="D165" s="355">
        <v>34113</v>
      </c>
      <c r="E165" s="355">
        <v>52630</v>
      </c>
      <c r="F165" s="356">
        <v>154.30000000000001</v>
      </c>
    </row>
    <row r="166" spans="1:6" x14ac:dyDescent="0.2">
      <c r="A166" s="586" t="s">
        <v>149</v>
      </c>
      <c r="B166" s="586"/>
      <c r="C166" s="383" t="s">
        <v>850</v>
      </c>
      <c r="D166" s="355">
        <v>15592</v>
      </c>
      <c r="E166" s="355">
        <v>16373</v>
      </c>
      <c r="F166" s="356">
        <v>105</v>
      </c>
    </row>
    <row r="167" spans="1:6" x14ac:dyDescent="0.2">
      <c r="A167" s="586" t="s">
        <v>150</v>
      </c>
      <c r="B167" s="586"/>
      <c r="C167" s="383" t="s">
        <v>851</v>
      </c>
      <c r="D167" s="355">
        <v>5615</v>
      </c>
      <c r="E167" s="355">
        <v>6373</v>
      </c>
      <c r="F167" s="356">
        <v>113.5</v>
      </c>
    </row>
    <row r="168" spans="1:6" x14ac:dyDescent="0.2">
      <c r="A168" s="586" t="s">
        <v>151</v>
      </c>
      <c r="B168" s="586"/>
      <c r="C168" s="383" t="s">
        <v>852</v>
      </c>
      <c r="D168" s="355">
        <v>11794</v>
      </c>
      <c r="E168" s="355">
        <v>12302</v>
      </c>
      <c r="F168" s="356">
        <v>104.3</v>
      </c>
    </row>
    <row r="169" spans="1:6" x14ac:dyDescent="0.2">
      <c r="A169" s="586" t="s">
        <v>152</v>
      </c>
      <c r="B169" s="586"/>
      <c r="C169" s="383" t="s">
        <v>853</v>
      </c>
      <c r="D169" s="355">
        <v>4752</v>
      </c>
      <c r="E169" s="355">
        <v>6522</v>
      </c>
      <c r="F169" s="356">
        <v>137.19999999999999</v>
      </c>
    </row>
    <row r="170" spans="1:6" x14ac:dyDescent="0.2">
      <c r="A170" s="586" t="s">
        <v>640</v>
      </c>
      <c r="B170" s="586"/>
      <c r="C170" s="383" t="s">
        <v>854</v>
      </c>
      <c r="D170" s="355">
        <v>8550</v>
      </c>
      <c r="E170" s="355">
        <v>9568</v>
      </c>
      <c r="F170" s="356">
        <v>111.9</v>
      </c>
    </row>
    <row r="171" spans="1:6" x14ac:dyDescent="0.2">
      <c r="A171" s="586" t="s">
        <v>154</v>
      </c>
      <c r="B171" s="586"/>
      <c r="C171" s="383" t="s">
        <v>855</v>
      </c>
      <c r="D171" s="355">
        <v>3291</v>
      </c>
      <c r="E171" s="355">
        <v>3540</v>
      </c>
      <c r="F171" s="356">
        <v>107.6</v>
      </c>
    </row>
    <row r="172" spans="1:6" x14ac:dyDescent="0.2">
      <c r="A172" s="586" t="s">
        <v>155</v>
      </c>
      <c r="B172" s="586"/>
      <c r="C172" s="383" t="s">
        <v>856</v>
      </c>
      <c r="D172" s="355">
        <v>14612</v>
      </c>
      <c r="E172" s="355">
        <v>19423</v>
      </c>
      <c r="F172" s="356">
        <v>132.9</v>
      </c>
    </row>
    <row r="173" spans="1:6" x14ac:dyDescent="0.2">
      <c r="A173" s="586" t="s">
        <v>156</v>
      </c>
      <c r="B173" s="586"/>
      <c r="C173" s="383" t="s">
        <v>857</v>
      </c>
      <c r="D173" s="355">
        <v>9109</v>
      </c>
      <c r="E173" s="355">
        <v>17824</v>
      </c>
      <c r="F173" s="356">
        <v>195.7</v>
      </c>
    </row>
    <row r="174" spans="1:6" x14ac:dyDescent="0.2">
      <c r="A174" s="586" t="s">
        <v>643</v>
      </c>
      <c r="B174" s="586"/>
      <c r="C174" s="383" t="s">
        <v>858</v>
      </c>
      <c r="D174" s="355">
        <v>6926082</v>
      </c>
      <c r="E174" s="355">
        <v>3435876</v>
      </c>
      <c r="F174" s="356">
        <v>49.6</v>
      </c>
    </row>
    <row r="175" spans="1:6" x14ac:dyDescent="0.2">
      <c r="A175" s="586" t="s">
        <v>158</v>
      </c>
      <c r="B175" s="586"/>
      <c r="C175" s="383" t="s">
        <v>859</v>
      </c>
      <c r="D175" s="355">
        <v>113745</v>
      </c>
      <c r="E175" s="355">
        <v>115434</v>
      </c>
      <c r="F175" s="356">
        <v>101.5</v>
      </c>
    </row>
    <row r="176" spans="1:6" x14ac:dyDescent="0.2">
      <c r="A176" s="586" t="s">
        <v>159</v>
      </c>
      <c r="B176" s="586"/>
      <c r="C176" s="383" t="s">
        <v>860</v>
      </c>
      <c r="D176" s="355">
        <v>2475</v>
      </c>
      <c r="E176" s="355">
        <v>2651</v>
      </c>
      <c r="F176" s="356">
        <v>107.1</v>
      </c>
    </row>
    <row r="177" spans="1:11" x14ac:dyDescent="0.2">
      <c r="A177" s="586" t="s">
        <v>160</v>
      </c>
      <c r="B177" s="586"/>
      <c r="C177" s="383" t="s">
        <v>861</v>
      </c>
      <c r="D177" s="355">
        <v>7678</v>
      </c>
      <c r="E177" s="355">
        <v>7252</v>
      </c>
      <c r="F177" s="356">
        <v>94.5</v>
      </c>
    </row>
    <row r="178" spans="1:11" x14ac:dyDescent="0.2">
      <c r="A178" s="586" t="s">
        <v>692</v>
      </c>
      <c r="B178" s="586"/>
      <c r="C178" s="383" t="s">
        <v>862</v>
      </c>
      <c r="D178" s="355">
        <v>55957</v>
      </c>
      <c r="E178" s="355">
        <v>22382</v>
      </c>
      <c r="F178" s="356">
        <v>40</v>
      </c>
    </row>
    <row r="179" spans="1:11" ht="13.5" thickBot="1" x14ac:dyDescent="0.25">
      <c r="A179" s="585" t="s">
        <v>693</v>
      </c>
      <c r="B179" s="585"/>
      <c r="C179" s="585"/>
      <c r="D179" s="360">
        <v>35040558</v>
      </c>
      <c r="E179" s="387">
        <v>31363982</v>
      </c>
      <c r="F179" s="361">
        <v>89.5</v>
      </c>
    </row>
    <row r="180" spans="1:11" ht="13.5" thickTop="1" x14ac:dyDescent="0.2">
      <c r="A180" s="54"/>
      <c r="B180" s="54"/>
      <c r="C180" s="55"/>
      <c r="D180" s="55"/>
      <c r="E180" s="55"/>
      <c r="F180" s="55"/>
      <c r="G180" s="55"/>
      <c r="H180" s="55"/>
      <c r="I180" s="55"/>
      <c r="J180" s="55"/>
      <c r="K180" s="55"/>
    </row>
    <row r="181" spans="1:11" x14ac:dyDescent="0.2">
      <c r="A181" s="54"/>
      <c r="B181" s="54"/>
      <c r="C181" s="55"/>
      <c r="D181" s="55"/>
      <c r="E181" s="55"/>
      <c r="F181" s="55"/>
      <c r="G181" s="55"/>
      <c r="H181" s="55"/>
      <c r="I181" s="55"/>
      <c r="J181" s="55"/>
      <c r="K181" s="55"/>
    </row>
    <row r="182" spans="1:11" x14ac:dyDescent="0.2">
      <c r="A182" s="54"/>
      <c r="B182" s="54"/>
      <c r="C182" s="55"/>
      <c r="D182" s="55"/>
      <c r="E182" s="55"/>
      <c r="F182" s="55"/>
      <c r="G182" s="55"/>
      <c r="H182" s="55"/>
      <c r="I182" s="55"/>
      <c r="J182" s="55"/>
      <c r="K182" s="55"/>
    </row>
    <row r="183" spans="1:11" x14ac:dyDescent="0.2">
      <c r="A183" s="54"/>
      <c r="B183" s="54"/>
      <c r="C183" s="55"/>
      <c r="D183" s="55"/>
      <c r="E183" s="55"/>
      <c r="F183" s="55"/>
      <c r="G183" s="55"/>
      <c r="H183" s="55"/>
      <c r="I183" s="55"/>
      <c r="J183" s="55"/>
      <c r="K183" s="55"/>
    </row>
    <row r="184" spans="1:11" x14ac:dyDescent="0.2">
      <c r="A184" s="54"/>
      <c r="B184" s="55"/>
      <c r="C184" s="55"/>
      <c r="D184" s="55"/>
      <c r="E184" s="55"/>
      <c r="F184" s="55"/>
      <c r="G184" s="55"/>
      <c r="H184" s="55"/>
      <c r="I184" s="55"/>
      <c r="J184" s="55"/>
      <c r="K184" s="55"/>
    </row>
    <row r="185" spans="1:11" x14ac:dyDescent="0.2">
      <c r="A185" s="54"/>
      <c r="B185" s="55"/>
      <c r="C185" s="55"/>
      <c r="D185" s="55"/>
      <c r="E185" s="55"/>
      <c r="F185" s="55"/>
      <c r="G185" s="55"/>
      <c r="H185" s="55"/>
      <c r="I185" s="55"/>
      <c r="J185" s="55"/>
      <c r="K185" s="55"/>
    </row>
    <row r="186" spans="1:11" x14ac:dyDescent="0.2">
      <c r="A186" s="54"/>
      <c r="B186" s="55"/>
      <c r="C186" s="55"/>
      <c r="D186" s="55"/>
      <c r="E186" s="55"/>
      <c r="F186" s="55"/>
      <c r="G186" s="55"/>
      <c r="H186" s="55"/>
      <c r="I186" s="55"/>
      <c r="J186" s="55"/>
      <c r="K186" s="55"/>
    </row>
    <row r="187" spans="1:11" x14ac:dyDescent="0.2">
      <c r="A187" s="54"/>
      <c r="B187" s="55"/>
      <c r="C187" s="55"/>
      <c r="D187" s="55"/>
      <c r="E187" s="55"/>
      <c r="F187" s="55"/>
      <c r="G187" s="55"/>
      <c r="H187" s="55"/>
      <c r="I187" s="55"/>
      <c r="J187" s="55"/>
      <c r="K187" s="55"/>
    </row>
    <row r="188" spans="1:11" x14ac:dyDescent="0.2">
      <c r="A188" s="54"/>
      <c r="B188" s="55"/>
      <c r="C188" s="55"/>
      <c r="D188" s="55"/>
      <c r="E188" s="55"/>
      <c r="F188" s="55"/>
      <c r="G188" s="55"/>
      <c r="H188" s="55"/>
      <c r="I188" s="55"/>
      <c r="J188" s="55"/>
      <c r="K188" s="55"/>
    </row>
    <row r="189" spans="1:11" x14ac:dyDescent="0.2">
      <c r="A189" s="55"/>
      <c r="B189" s="55"/>
      <c r="C189" s="55"/>
      <c r="D189" s="55"/>
      <c r="E189" s="55"/>
      <c r="F189" s="55"/>
      <c r="G189" s="55"/>
      <c r="H189" s="55"/>
      <c r="I189" s="55"/>
      <c r="J189" s="55"/>
      <c r="K189" s="55"/>
    </row>
    <row r="190" spans="1:11" x14ac:dyDescent="0.2">
      <c r="A190" s="54"/>
      <c r="B190" s="54"/>
      <c r="C190" s="55"/>
      <c r="D190" s="55"/>
      <c r="E190" s="55"/>
      <c r="F190" s="55"/>
      <c r="G190" s="55"/>
      <c r="H190" s="55"/>
      <c r="I190" s="55"/>
      <c r="J190" s="55"/>
      <c r="K190" s="55"/>
    </row>
    <row r="191" spans="1:11" x14ac:dyDescent="0.2">
      <c r="A191" s="54"/>
      <c r="B191" s="54"/>
      <c r="C191" s="55"/>
      <c r="D191" s="55"/>
      <c r="E191" s="55"/>
      <c r="F191" s="55"/>
      <c r="G191" s="55"/>
      <c r="H191" s="55"/>
      <c r="I191" s="55"/>
      <c r="J191" s="55"/>
      <c r="K191" s="55"/>
    </row>
    <row r="192" spans="1:11" x14ac:dyDescent="0.2">
      <c r="A192" s="54"/>
      <c r="B192" s="54"/>
      <c r="C192" s="55"/>
      <c r="D192" s="55"/>
      <c r="E192" s="55"/>
      <c r="F192" s="55"/>
      <c r="G192" s="55"/>
      <c r="H192" s="55"/>
      <c r="I192" s="55"/>
      <c r="J192" s="55"/>
      <c r="K192" s="55"/>
    </row>
    <row r="193" spans="1:20" x14ac:dyDescent="0.2">
      <c r="A193" s="54"/>
      <c r="B193" s="54"/>
      <c r="C193" s="55"/>
      <c r="D193" s="55"/>
      <c r="E193" s="55"/>
      <c r="F193" s="55"/>
      <c r="G193" s="55"/>
      <c r="H193" s="55"/>
      <c r="I193" s="55"/>
      <c r="J193" s="55"/>
      <c r="K193" s="55"/>
    </row>
    <row r="194" spans="1:20" x14ac:dyDescent="0.2">
      <c r="A194" s="54"/>
      <c r="B194" s="54"/>
      <c r="C194" s="55"/>
      <c r="D194" s="55"/>
      <c r="E194" s="57"/>
      <c r="F194" s="55"/>
      <c r="G194" s="55"/>
      <c r="H194" s="55"/>
      <c r="I194" s="55"/>
      <c r="J194" s="55"/>
      <c r="K194" s="57"/>
    </row>
    <row r="195" spans="1:20" x14ac:dyDescent="0.2">
      <c r="A195" s="54"/>
      <c r="B195" s="54"/>
      <c r="C195" s="55"/>
      <c r="D195" s="55"/>
      <c r="E195" s="55"/>
      <c r="F195" s="55"/>
      <c r="G195" s="55"/>
      <c r="H195" s="55"/>
      <c r="I195" s="55"/>
      <c r="J195" s="55"/>
      <c r="K195" s="55"/>
    </row>
    <row r="196" spans="1:20" x14ac:dyDescent="0.2">
      <c r="A196" s="54"/>
      <c r="B196" s="54"/>
      <c r="C196" s="55"/>
      <c r="D196" s="55"/>
      <c r="E196" s="55"/>
      <c r="F196" s="55"/>
      <c r="G196" s="55"/>
      <c r="H196" s="55"/>
      <c r="I196" s="55"/>
      <c r="J196" s="55"/>
      <c r="K196" s="55"/>
    </row>
    <row r="197" spans="1:20" x14ac:dyDescent="0.2">
      <c r="A197" s="54"/>
      <c r="B197" s="54"/>
      <c r="C197" s="55"/>
      <c r="D197" s="55"/>
      <c r="E197" s="55"/>
      <c r="F197" s="55"/>
      <c r="G197" s="55"/>
      <c r="H197" s="55"/>
      <c r="I197" s="55"/>
      <c r="J197" s="55"/>
      <c r="K197" s="55"/>
    </row>
    <row r="198" spans="1:20" x14ac:dyDescent="0.2">
      <c r="A198" s="54"/>
      <c r="B198" s="54"/>
      <c r="C198" s="55"/>
      <c r="D198" s="55"/>
      <c r="E198" s="55"/>
      <c r="F198" s="55"/>
      <c r="G198" s="55"/>
      <c r="H198" s="55"/>
      <c r="I198" s="55"/>
      <c r="J198" s="55"/>
      <c r="K198" s="55"/>
    </row>
    <row r="199" spans="1:20" x14ac:dyDescent="0.2">
      <c r="A199" s="54"/>
      <c r="B199" s="54"/>
      <c r="C199" s="55"/>
      <c r="D199" s="55"/>
      <c r="E199" s="55"/>
      <c r="F199" s="55"/>
      <c r="G199" s="55"/>
      <c r="H199" s="55"/>
      <c r="I199" s="55"/>
      <c r="J199" s="55"/>
      <c r="K199" s="55"/>
    </row>
    <row r="200" spans="1:20" x14ac:dyDescent="0.2">
      <c r="A200" s="54"/>
      <c r="B200" s="54"/>
      <c r="C200" s="55"/>
      <c r="D200" s="55"/>
      <c r="E200" s="55"/>
      <c r="F200" s="55"/>
      <c r="G200" s="55"/>
      <c r="H200" s="55"/>
      <c r="I200" s="55"/>
      <c r="J200" s="55"/>
      <c r="K200" s="55"/>
    </row>
    <row r="201" spans="1:20" x14ac:dyDescent="0.2">
      <c r="A201" s="54"/>
      <c r="B201" s="54"/>
      <c r="C201" s="55"/>
      <c r="D201" s="55"/>
      <c r="E201" s="55"/>
      <c r="F201" s="55"/>
      <c r="G201" s="55"/>
      <c r="H201" s="55"/>
      <c r="I201" s="55"/>
      <c r="J201" s="55"/>
      <c r="K201" s="55"/>
    </row>
    <row r="202" spans="1:20" x14ac:dyDescent="0.2">
      <c r="A202" s="54"/>
      <c r="B202" s="54"/>
      <c r="C202" s="55"/>
      <c r="D202" s="55"/>
      <c r="E202" s="55"/>
      <c r="F202" s="55"/>
      <c r="G202" s="55"/>
      <c r="H202" s="55"/>
      <c r="I202" s="55"/>
      <c r="J202" s="55"/>
      <c r="K202" s="55"/>
    </row>
    <row r="203" spans="1:20" x14ac:dyDescent="0.2">
      <c r="A203" s="54"/>
      <c r="B203" s="54"/>
      <c r="C203" s="55"/>
      <c r="D203" s="55"/>
      <c r="E203" s="55"/>
      <c r="F203" s="55"/>
      <c r="G203" s="55"/>
      <c r="H203" s="55"/>
      <c r="I203" s="55"/>
      <c r="J203" s="55"/>
      <c r="K203" s="55"/>
    </row>
    <row r="204" spans="1:20" x14ac:dyDescent="0.2">
      <c r="A204" s="54"/>
      <c r="B204" s="54"/>
      <c r="C204" s="55"/>
      <c r="D204" s="55"/>
      <c r="E204" s="57"/>
      <c r="F204" s="55"/>
      <c r="G204" s="55"/>
      <c r="H204" s="55"/>
      <c r="I204" s="55"/>
      <c r="J204" s="55"/>
      <c r="K204" s="57"/>
    </row>
    <row r="205" spans="1:20" x14ac:dyDescent="0.2">
      <c r="A205" s="54"/>
      <c r="B205" s="54"/>
      <c r="C205" s="55"/>
      <c r="D205" s="55"/>
      <c r="E205" s="55"/>
      <c r="F205" s="55"/>
      <c r="G205" s="55"/>
      <c r="H205" s="55"/>
      <c r="I205" s="55"/>
      <c r="J205" s="55"/>
      <c r="K205" s="55"/>
    </row>
    <row r="206" spans="1:20" x14ac:dyDescent="0.2">
      <c r="A206" s="54"/>
      <c r="B206" s="54"/>
      <c r="C206" s="55"/>
      <c r="D206" s="55"/>
      <c r="E206" s="58"/>
      <c r="F206" s="55"/>
      <c r="G206" s="55"/>
      <c r="H206" s="55"/>
      <c r="I206" s="55"/>
      <c r="J206" s="55"/>
      <c r="K206" s="55"/>
      <c r="N206" s="56"/>
      <c r="T206" s="56"/>
    </row>
    <row r="207" spans="1:20" x14ac:dyDescent="0.2">
      <c r="A207" s="54"/>
      <c r="B207" s="54"/>
      <c r="C207" s="55"/>
      <c r="D207" s="55"/>
      <c r="E207" s="55"/>
      <c r="F207" s="55"/>
      <c r="G207" s="55"/>
      <c r="H207" s="55"/>
      <c r="I207" s="55"/>
      <c r="J207" s="55"/>
      <c r="K207" s="55"/>
    </row>
    <row r="208" spans="1:20" x14ac:dyDescent="0.2">
      <c r="A208" s="54"/>
      <c r="B208" s="54"/>
      <c r="C208" s="55"/>
      <c r="D208" s="55"/>
      <c r="E208" s="55"/>
      <c r="F208" s="55"/>
      <c r="G208" s="55"/>
      <c r="H208" s="55"/>
      <c r="I208" s="55"/>
      <c r="J208" s="55"/>
      <c r="K208" s="55"/>
    </row>
    <row r="209" spans="1:11" x14ac:dyDescent="0.2">
      <c r="A209" s="54"/>
      <c r="B209" s="54"/>
      <c r="C209" s="55"/>
      <c r="D209" s="55"/>
      <c r="E209" s="55"/>
      <c r="F209" s="55"/>
      <c r="G209" s="55"/>
      <c r="H209" s="55"/>
      <c r="I209" s="55"/>
      <c r="J209" s="55"/>
      <c r="K209" s="55"/>
    </row>
    <row r="210" spans="1:11" x14ac:dyDescent="0.2">
      <c r="A210" s="54"/>
      <c r="B210" s="54"/>
      <c r="C210" s="55"/>
      <c r="D210" s="55"/>
      <c r="E210" s="55"/>
      <c r="F210" s="55"/>
      <c r="G210" s="55"/>
      <c r="H210" s="55"/>
      <c r="I210" s="55"/>
      <c r="J210" s="55"/>
      <c r="K210" s="55"/>
    </row>
    <row r="211" spans="1:11" x14ac:dyDescent="0.2">
      <c r="A211" s="54"/>
      <c r="B211" s="54"/>
      <c r="C211" s="55"/>
      <c r="D211" s="55"/>
      <c r="E211" s="55"/>
      <c r="F211" s="55"/>
      <c r="G211" s="55"/>
      <c r="H211" s="55"/>
      <c r="I211" s="55"/>
      <c r="J211" s="55"/>
      <c r="K211" s="55"/>
    </row>
    <row r="212" spans="1:11" x14ac:dyDescent="0.2">
      <c r="A212" s="54"/>
      <c r="B212" s="54"/>
      <c r="C212" s="55"/>
      <c r="D212" s="55"/>
      <c r="E212" s="55"/>
      <c r="F212" s="55"/>
      <c r="G212" s="55"/>
      <c r="H212" s="55"/>
      <c r="I212" s="55"/>
      <c r="J212" s="55"/>
      <c r="K212" s="55"/>
    </row>
    <row r="213" spans="1:11" x14ac:dyDescent="0.2">
      <c r="A213" s="54"/>
      <c r="B213" s="54"/>
      <c r="C213" s="55"/>
      <c r="D213" s="55"/>
      <c r="E213" s="55"/>
      <c r="F213" s="55"/>
      <c r="G213" s="55"/>
      <c r="H213" s="55"/>
      <c r="I213" s="55"/>
      <c r="J213" s="55"/>
      <c r="K213" s="55"/>
    </row>
    <row r="214" spans="1:11" x14ac:dyDescent="0.2">
      <c r="A214" s="54"/>
      <c r="B214" s="54"/>
      <c r="C214" s="55"/>
      <c r="D214" s="55"/>
      <c r="E214" s="55"/>
      <c r="F214" s="55"/>
      <c r="G214" s="55"/>
      <c r="H214" s="55"/>
      <c r="I214" s="55"/>
      <c r="J214" s="55"/>
      <c r="K214" s="55"/>
    </row>
    <row r="215" spans="1:11" x14ac:dyDescent="0.2">
      <c r="A215" s="54"/>
      <c r="B215" s="54"/>
      <c r="C215" s="55"/>
      <c r="D215" s="55"/>
      <c r="E215" s="55"/>
      <c r="F215" s="55"/>
      <c r="G215" s="55"/>
      <c r="H215" s="55"/>
      <c r="I215" s="55"/>
      <c r="J215" s="55"/>
      <c r="K215" s="55"/>
    </row>
    <row r="216" spans="1:11" x14ac:dyDescent="0.2">
      <c r="A216" s="54"/>
      <c r="B216" s="54"/>
      <c r="C216" s="55"/>
      <c r="D216" s="55"/>
      <c r="E216" s="55"/>
      <c r="F216" s="55"/>
      <c r="G216" s="55"/>
      <c r="H216" s="55"/>
      <c r="I216" s="55"/>
      <c r="J216" s="55"/>
      <c r="K216" s="55"/>
    </row>
    <row r="217" spans="1:11" x14ac:dyDescent="0.2">
      <c r="A217" s="54"/>
      <c r="B217" s="54"/>
      <c r="C217" s="55"/>
      <c r="D217" s="55"/>
      <c r="E217" s="55"/>
      <c r="F217" s="55"/>
      <c r="G217" s="55"/>
      <c r="H217" s="55"/>
      <c r="I217" s="55"/>
      <c r="J217" s="55"/>
      <c r="K217" s="55"/>
    </row>
    <row r="218" spans="1:11" x14ac:dyDescent="0.2">
      <c r="A218" s="54"/>
      <c r="B218" s="54"/>
      <c r="C218" s="55"/>
      <c r="D218" s="55"/>
      <c r="E218" s="55"/>
      <c r="F218" s="55"/>
      <c r="G218" s="55"/>
      <c r="H218" s="55"/>
      <c r="I218" s="55"/>
      <c r="J218" s="55"/>
      <c r="K218" s="55"/>
    </row>
    <row r="219" spans="1:11" x14ac:dyDescent="0.2">
      <c r="A219" s="54"/>
      <c r="B219" s="54"/>
      <c r="C219" s="55"/>
      <c r="D219" s="55"/>
      <c r="E219" s="55"/>
      <c r="F219" s="55"/>
      <c r="G219" s="55"/>
      <c r="H219" s="55"/>
      <c r="I219" s="55"/>
      <c r="J219" s="55"/>
      <c r="K219" s="55"/>
    </row>
    <row r="220" spans="1:11" x14ac:dyDescent="0.2">
      <c r="A220" s="54"/>
      <c r="B220" s="54"/>
      <c r="C220" s="55"/>
      <c r="D220" s="55"/>
      <c r="E220" s="55"/>
      <c r="F220" s="55"/>
      <c r="G220" s="55"/>
      <c r="H220" s="55"/>
      <c r="I220" s="55"/>
      <c r="J220" s="55"/>
      <c r="K220" s="55"/>
    </row>
    <row r="221" spans="1:11" x14ac:dyDescent="0.2">
      <c r="A221" s="54"/>
      <c r="B221" s="54"/>
      <c r="C221" s="55"/>
      <c r="D221" s="55"/>
      <c r="E221" s="55"/>
      <c r="F221" s="55"/>
      <c r="G221" s="55"/>
      <c r="H221" s="55"/>
      <c r="I221" s="55"/>
      <c r="J221" s="55"/>
      <c r="K221" s="55"/>
    </row>
    <row r="222" spans="1:11" x14ac:dyDescent="0.2">
      <c r="A222" s="54"/>
      <c r="B222" s="54"/>
      <c r="C222" s="55"/>
      <c r="D222" s="55"/>
      <c r="E222" s="55"/>
      <c r="F222" s="55"/>
      <c r="G222" s="55"/>
      <c r="H222" s="55"/>
      <c r="I222" s="55"/>
      <c r="J222" s="55"/>
      <c r="K222" s="55"/>
    </row>
    <row r="223" spans="1:11" x14ac:dyDescent="0.2">
      <c r="A223" s="54"/>
      <c r="B223" s="54"/>
      <c r="C223" s="55"/>
      <c r="D223" s="55"/>
      <c r="E223" s="55"/>
      <c r="F223" s="55"/>
      <c r="G223" s="55"/>
      <c r="H223" s="55"/>
      <c r="I223" s="55"/>
      <c r="J223" s="55"/>
      <c r="K223" s="55"/>
    </row>
    <row r="224" spans="1:11" x14ac:dyDescent="0.2">
      <c r="A224" s="54"/>
      <c r="B224" s="54"/>
      <c r="C224" s="55"/>
      <c r="D224" s="55"/>
      <c r="E224" s="55"/>
      <c r="F224" s="55"/>
      <c r="G224" s="55"/>
      <c r="H224" s="55"/>
      <c r="I224" s="55"/>
      <c r="J224" s="55"/>
      <c r="K224" s="55"/>
    </row>
    <row r="225" spans="1:11" x14ac:dyDescent="0.2">
      <c r="A225" s="54"/>
      <c r="B225" s="54"/>
      <c r="C225" s="55"/>
      <c r="D225" s="55"/>
      <c r="E225" s="55"/>
      <c r="F225" s="55"/>
      <c r="G225" s="55"/>
      <c r="H225" s="55"/>
      <c r="I225" s="55"/>
      <c r="J225" s="55"/>
      <c r="K225" s="55"/>
    </row>
    <row r="226" spans="1:11" x14ac:dyDescent="0.2">
      <c r="A226" s="54"/>
      <c r="B226" s="54"/>
      <c r="C226" s="55"/>
      <c r="D226" s="55"/>
      <c r="E226" s="55"/>
      <c r="F226" s="55"/>
      <c r="G226" s="55"/>
      <c r="H226" s="55"/>
      <c r="I226" s="55"/>
      <c r="J226" s="55"/>
      <c r="K226" s="55"/>
    </row>
    <row r="227" spans="1:11" x14ac:dyDescent="0.2">
      <c r="A227" s="54"/>
      <c r="B227" s="54"/>
      <c r="C227" s="55"/>
      <c r="D227" s="55"/>
      <c r="E227" s="55"/>
      <c r="F227" s="55"/>
      <c r="G227" s="55"/>
      <c r="H227" s="55"/>
      <c r="I227" s="55"/>
      <c r="J227" s="55"/>
      <c r="K227" s="55"/>
    </row>
    <row r="228" spans="1:11" x14ac:dyDescent="0.2">
      <c r="A228" s="54"/>
      <c r="B228" s="54"/>
      <c r="C228" s="55"/>
      <c r="D228" s="55"/>
      <c r="E228" s="55"/>
      <c r="F228" s="55"/>
      <c r="G228" s="55"/>
      <c r="H228" s="55"/>
      <c r="I228" s="55"/>
      <c r="J228" s="55"/>
      <c r="K228" s="55"/>
    </row>
    <row r="229" spans="1:11" x14ac:dyDescent="0.2">
      <c r="A229" s="54"/>
      <c r="B229" s="54"/>
      <c r="C229" s="55"/>
      <c r="D229" s="55"/>
      <c r="E229" s="55"/>
      <c r="F229" s="55"/>
      <c r="G229" s="55"/>
      <c r="H229" s="55"/>
      <c r="I229" s="55"/>
      <c r="J229" s="55"/>
      <c r="K229" s="55"/>
    </row>
    <row r="230" spans="1:11" x14ac:dyDescent="0.2">
      <c r="A230" s="54"/>
      <c r="B230" s="54"/>
      <c r="C230" s="55"/>
      <c r="D230" s="55"/>
      <c r="E230" s="55"/>
      <c r="F230" s="55"/>
      <c r="G230" s="55"/>
      <c r="H230" s="55"/>
      <c r="I230" s="55"/>
      <c r="J230" s="55"/>
      <c r="K230" s="55"/>
    </row>
    <row r="231" spans="1:11" x14ac:dyDescent="0.2">
      <c r="A231" s="54"/>
      <c r="B231" s="54"/>
      <c r="C231" s="55"/>
      <c r="D231" s="55"/>
      <c r="E231" s="55"/>
      <c r="F231" s="55"/>
      <c r="G231" s="55"/>
      <c r="H231" s="55"/>
      <c r="I231" s="55"/>
      <c r="J231" s="55"/>
      <c r="K231" s="55"/>
    </row>
    <row r="232" spans="1:11" x14ac:dyDescent="0.2">
      <c r="A232" s="54"/>
      <c r="B232" s="54"/>
      <c r="C232" s="55"/>
      <c r="D232" s="55"/>
      <c r="E232" s="55"/>
      <c r="F232" s="55"/>
      <c r="G232" s="55"/>
      <c r="H232" s="55"/>
      <c r="I232" s="55"/>
      <c r="J232" s="55"/>
      <c r="K232" s="55"/>
    </row>
    <row r="233" spans="1:11" x14ac:dyDescent="0.2">
      <c r="A233" s="54"/>
      <c r="B233" s="54"/>
      <c r="C233" s="55"/>
      <c r="D233" s="55"/>
      <c r="E233" s="55"/>
      <c r="F233" s="55"/>
      <c r="G233" s="55"/>
      <c r="H233" s="55"/>
      <c r="I233" s="55"/>
      <c r="J233" s="55"/>
      <c r="K233" s="55"/>
    </row>
    <row r="234" spans="1:11" x14ac:dyDescent="0.2">
      <c r="A234" s="54"/>
      <c r="B234" s="54"/>
      <c r="C234" s="55"/>
      <c r="D234" s="55"/>
      <c r="E234" s="55"/>
      <c r="F234" s="55"/>
      <c r="G234" s="55"/>
      <c r="H234" s="55"/>
      <c r="I234" s="55"/>
      <c r="J234" s="55"/>
      <c r="K234" s="55"/>
    </row>
    <row r="235" spans="1:11" x14ac:dyDescent="0.2">
      <c r="A235" s="54"/>
      <c r="B235" s="54"/>
      <c r="C235" s="55"/>
      <c r="D235" s="55"/>
      <c r="E235" s="55"/>
      <c r="F235" s="55"/>
      <c r="G235" s="55"/>
      <c r="H235" s="55"/>
      <c r="I235" s="55"/>
      <c r="J235" s="55"/>
      <c r="K235" s="55"/>
    </row>
    <row r="236" spans="1:11" x14ac:dyDescent="0.2">
      <c r="A236" s="54"/>
      <c r="B236" s="54"/>
      <c r="C236" s="55"/>
      <c r="D236" s="55"/>
      <c r="E236" s="55"/>
      <c r="F236" s="55"/>
      <c r="G236" s="55"/>
      <c r="H236" s="55"/>
      <c r="I236" s="55"/>
      <c r="J236" s="55"/>
      <c r="K236" s="55"/>
    </row>
    <row r="237" spans="1:11" x14ac:dyDescent="0.2">
      <c r="A237" s="54"/>
      <c r="B237" s="54"/>
      <c r="C237" s="55"/>
      <c r="D237" s="55"/>
      <c r="E237" s="55"/>
      <c r="F237" s="55"/>
      <c r="G237" s="55"/>
      <c r="H237" s="55"/>
      <c r="I237" s="55"/>
      <c r="J237" s="55"/>
      <c r="K237" s="55"/>
    </row>
    <row r="238" spans="1:11" x14ac:dyDescent="0.2">
      <c r="A238" s="54"/>
      <c r="B238" s="54"/>
      <c r="C238" s="55"/>
      <c r="D238" s="55"/>
      <c r="E238" s="55"/>
      <c r="F238" s="55"/>
      <c r="G238" s="55"/>
      <c r="H238" s="55"/>
      <c r="I238" s="55"/>
      <c r="J238" s="55"/>
      <c r="K238" s="55"/>
    </row>
    <row r="239" spans="1:11" x14ac:dyDescent="0.2">
      <c r="A239" s="54"/>
      <c r="B239" s="55"/>
      <c r="C239" s="55"/>
      <c r="D239" s="55"/>
      <c r="E239" s="55"/>
      <c r="F239" s="55"/>
      <c r="G239" s="55"/>
      <c r="H239" s="55"/>
      <c r="I239" s="55"/>
      <c r="J239" s="55"/>
      <c r="K239" s="55"/>
    </row>
    <row r="240" spans="1:11" x14ac:dyDescent="0.2">
      <c r="A240" s="54"/>
      <c r="B240" s="55"/>
      <c r="C240" s="55"/>
      <c r="D240" s="55"/>
      <c r="E240" s="55"/>
      <c r="F240" s="55"/>
      <c r="G240" s="55"/>
      <c r="H240" s="55"/>
      <c r="I240" s="55"/>
      <c r="J240" s="55"/>
      <c r="K240" s="55"/>
    </row>
    <row r="241" spans="1:11" x14ac:dyDescent="0.2">
      <c r="A241" s="54"/>
      <c r="B241" s="55"/>
      <c r="C241" s="55"/>
      <c r="D241" s="55"/>
      <c r="E241" s="55"/>
      <c r="F241" s="55"/>
      <c r="G241" s="55"/>
      <c r="H241" s="55"/>
      <c r="I241" s="55"/>
      <c r="J241" s="55"/>
      <c r="K241" s="55"/>
    </row>
    <row r="242" spans="1:11" x14ac:dyDescent="0.2">
      <c r="A242" s="54"/>
      <c r="B242" s="55"/>
      <c r="C242" s="55"/>
      <c r="D242" s="55"/>
      <c r="E242" s="55"/>
      <c r="F242" s="55"/>
      <c r="G242" s="55"/>
      <c r="H242" s="55"/>
      <c r="I242" s="55"/>
      <c r="J242" s="55"/>
      <c r="K242" s="55"/>
    </row>
    <row r="243" spans="1:11" x14ac:dyDescent="0.2">
      <c r="A243" s="54"/>
      <c r="B243" s="55"/>
      <c r="C243" s="55"/>
      <c r="D243" s="55"/>
      <c r="E243" s="55"/>
      <c r="F243" s="55"/>
      <c r="G243" s="55"/>
      <c r="H243" s="55"/>
      <c r="I243" s="55"/>
      <c r="J243" s="55"/>
      <c r="K243" s="55"/>
    </row>
    <row r="244" spans="1:11" x14ac:dyDescent="0.2">
      <c r="A244" s="55"/>
      <c r="B244" s="55"/>
      <c r="C244" s="55"/>
      <c r="D244" s="55"/>
      <c r="E244" s="55"/>
      <c r="F244" s="55"/>
      <c r="G244" s="55"/>
      <c r="H244" s="55"/>
      <c r="I244" s="55"/>
      <c r="J244" s="55"/>
      <c r="K244" s="55"/>
    </row>
    <row r="245" spans="1:11" x14ac:dyDescent="0.2">
      <c r="A245" s="54"/>
      <c r="B245" s="54"/>
      <c r="C245" s="55"/>
      <c r="D245" s="55"/>
      <c r="E245" s="55"/>
      <c r="F245" s="55"/>
      <c r="G245" s="55"/>
      <c r="H245" s="55"/>
      <c r="I245" s="55"/>
      <c r="J245" s="55"/>
      <c r="K245" s="55"/>
    </row>
    <row r="246" spans="1:11" x14ac:dyDescent="0.2">
      <c r="A246" s="54"/>
      <c r="B246" s="54"/>
      <c r="C246" s="55"/>
      <c r="D246" s="55"/>
      <c r="E246" s="55"/>
      <c r="F246" s="55"/>
      <c r="G246" s="55"/>
      <c r="H246" s="55"/>
      <c r="I246" s="55"/>
      <c r="J246" s="55"/>
      <c r="K246" s="55"/>
    </row>
    <row r="247" spans="1:11" x14ac:dyDescent="0.2">
      <c r="A247" s="54"/>
      <c r="B247" s="54"/>
      <c r="C247" s="55"/>
      <c r="D247" s="55"/>
      <c r="E247" s="55"/>
      <c r="F247" s="55"/>
      <c r="G247" s="55"/>
      <c r="H247" s="55"/>
      <c r="I247" s="55"/>
      <c r="J247" s="55"/>
      <c r="K247" s="55"/>
    </row>
    <row r="248" spans="1:11" x14ac:dyDescent="0.2">
      <c r="A248" s="54"/>
      <c r="B248" s="54"/>
      <c r="C248" s="55"/>
      <c r="D248" s="55"/>
      <c r="E248" s="55"/>
      <c r="F248" s="55"/>
      <c r="G248" s="55"/>
      <c r="H248" s="55"/>
      <c r="I248" s="55"/>
      <c r="J248" s="55"/>
      <c r="K248" s="55"/>
    </row>
    <row r="249" spans="1:11" x14ac:dyDescent="0.2">
      <c r="A249" s="54"/>
      <c r="B249" s="54"/>
      <c r="C249" s="55"/>
      <c r="D249" s="55"/>
      <c r="E249" s="55"/>
      <c r="F249" s="55"/>
      <c r="G249" s="55"/>
      <c r="H249" s="55"/>
      <c r="I249" s="55"/>
      <c r="J249" s="55"/>
      <c r="K249" s="55"/>
    </row>
    <row r="250" spans="1:11" x14ac:dyDescent="0.2">
      <c r="A250" s="54"/>
      <c r="B250" s="54"/>
      <c r="C250" s="55"/>
      <c r="D250" s="55"/>
      <c r="E250" s="55"/>
      <c r="F250" s="55"/>
      <c r="G250" s="55"/>
      <c r="H250" s="55"/>
      <c r="I250" s="55"/>
      <c r="J250" s="55"/>
      <c r="K250" s="55"/>
    </row>
    <row r="251" spans="1:11" x14ac:dyDescent="0.2">
      <c r="A251" s="54"/>
      <c r="B251" s="54"/>
      <c r="C251" s="55"/>
      <c r="D251" s="55"/>
      <c r="E251" s="55"/>
      <c r="F251" s="55"/>
      <c r="G251" s="55"/>
      <c r="H251" s="55"/>
      <c r="I251" s="55"/>
      <c r="J251" s="55"/>
      <c r="K251" s="55"/>
    </row>
    <row r="252" spans="1:11" x14ac:dyDescent="0.2">
      <c r="A252" s="54"/>
      <c r="B252" s="54"/>
      <c r="C252" s="55"/>
      <c r="D252" s="55"/>
      <c r="E252" s="55"/>
      <c r="F252" s="55"/>
      <c r="G252" s="55"/>
      <c r="H252" s="55"/>
      <c r="I252" s="55"/>
      <c r="J252" s="55"/>
      <c r="K252" s="55"/>
    </row>
    <row r="253" spans="1:11" x14ac:dyDescent="0.2">
      <c r="A253" s="54"/>
      <c r="B253" s="54"/>
      <c r="C253" s="55"/>
      <c r="D253" s="55"/>
      <c r="E253" s="55"/>
      <c r="F253" s="55"/>
      <c r="G253" s="55"/>
      <c r="H253" s="55"/>
      <c r="I253" s="55"/>
      <c r="J253" s="55"/>
      <c r="K253" s="55"/>
    </row>
    <row r="254" spans="1:11" x14ac:dyDescent="0.2">
      <c r="A254" s="54"/>
      <c r="B254" s="54"/>
      <c r="C254" s="55"/>
      <c r="D254" s="55"/>
      <c r="E254" s="55"/>
      <c r="F254" s="55"/>
      <c r="G254" s="55"/>
      <c r="H254" s="55"/>
      <c r="I254" s="55"/>
      <c r="J254" s="55"/>
      <c r="K254" s="55"/>
    </row>
    <row r="255" spans="1:11" x14ac:dyDescent="0.2">
      <c r="A255" s="54"/>
      <c r="B255" s="54"/>
      <c r="C255" s="55"/>
      <c r="D255" s="55"/>
      <c r="E255" s="55"/>
      <c r="F255" s="55"/>
      <c r="G255" s="55"/>
      <c r="H255" s="55"/>
      <c r="I255" s="55"/>
      <c r="J255" s="55"/>
      <c r="K255" s="55"/>
    </row>
    <row r="256" spans="1:11" x14ac:dyDescent="0.2">
      <c r="A256" s="54"/>
      <c r="B256" s="54"/>
      <c r="C256" s="55"/>
      <c r="D256" s="55"/>
      <c r="E256" s="55"/>
      <c r="F256" s="55"/>
      <c r="G256" s="55"/>
      <c r="H256" s="55"/>
      <c r="I256" s="55"/>
      <c r="J256" s="55"/>
      <c r="K256" s="55"/>
    </row>
    <row r="257" spans="1:11" x14ac:dyDescent="0.2">
      <c r="A257" s="54"/>
      <c r="B257" s="54"/>
      <c r="C257" s="55"/>
      <c r="D257" s="55"/>
      <c r="E257" s="55"/>
      <c r="F257" s="55"/>
      <c r="G257" s="55"/>
      <c r="H257" s="55"/>
      <c r="I257" s="55"/>
      <c r="J257" s="55"/>
      <c r="K257" s="55"/>
    </row>
    <row r="258" spans="1:11" x14ac:dyDescent="0.2">
      <c r="A258" s="54"/>
      <c r="B258" s="54"/>
      <c r="C258" s="55"/>
      <c r="D258" s="55"/>
      <c r="E258" s="55"/>
      <c r="F258" s="55"/>
      <c r="G258" s="55"/>
      <c r="H258" s="55"/>
      <c r="I258" s="55"/>
      <c r="J258" s="55"/>
      <c r="K258" s="55"/>
    </row>
    <row r="259" spans="1:11" x14ac:dyDescent="0.2">
      <c r="A259" s="54"/>
      <c r="B259" s="54"/>
      <c r="C259" s="55"/>
      <c r="D259" s="55"/>
      <c r="E259" s="55"/>
      <c r="F259" s="55"/>
      <c r="G259" s="55"/>
      <c r="H259" s="55"/>
      <c r="I259" s="55"/>
      <c r="J259" s="55"/>
      <c r="K259" s="55"/>
    </row>
    <row r="260" spans="1:11" x14ac:dyDescent="0.2">
      <c r="A260" s="54"/>
      <c r="B260" s="54"/>
      <c r="C260" s="55"/>
      <c r="D260" s="55"/>
      <c r="E260" s="55"/>
      <c r="F260" s="55"/>
      <c r="G260" s="55"/>
      <c r="H260" s="55"/>
      <c r="I260" s="55"/>
      <c r="J260" s="55"/>
      <c r="K260" s="55"/>
    </row>
    <row r="261" spans="1:11" x14ac:dyDescent="0.2">
      <c r="A261" s="54"/>
      <c r="B261" s="54"/>
      <c r="C261" s="55"/>
      <c r="D261" s="55"/>
      <c r="E261" s="55"/>
      <c r="F261" s="55"/>
      <c r="G261" s="55"/>
      <c r="H261" s="55"/>
      <c r="I261" s="55"/>
      <c r="J261" s="55"/>
      <c r="K261" s="55"/>
    </row>
    <row r="262" spans="1:11" x14ac:dyDescent="0.2">
      <c r="A262" s="54"/>
      <c r="B262" s="54"/>
      <c r="C262" s="55"/>
      <c r="D262" s="55"/>
      <c r="E262" s="55"/>
      <c r="F262" s="55"/>
      <c r="G262" s="55"/>
      <c r="H262" s="55"/>
      <c r="I262" s="55"/>
      <c r="J262" s="55"/>
      <c r="K262" s="55"/>
    </row>
    <row r="263" spans="1:11" x14ac:dyDescent="0.2">
      <c r="A263" s="54"/>
      <c r="B263" s="54"/>
      <c r="C263" s="55"/>
      <c r="D263" s="55"/>
      <c r="E263" s="55"/>
      <c r="F263" s="55"/>
      <c r="G263" s="55"/>
      <c r="H263" s="55"/>
      <c r="I263" s="55"/>
      <c r="J263" s="55"/>
      <c r="K263" s="55"/>
    </row>
    <row r="264" spans="1:11" x14ac:dyDescent="0.2">
      <c r="A264" s="54"/>
      <c r="B264" s="54"/>
      <c r="C264" s="55"/>
      <c r="D264" s="55"/>
      <c r="E264" s="55"/>
      <c r="F264" s="55"/>
      <c r="G264" s="55"/>
      <c r="H264" s="55"/>
      <c r="I264" s="55"/>
      <c r="J264" s="55"/>
      <c r="K264" s="55"/>
    </row>
    <row r="265" spans="1:11" x14ac:dyDescent="0.2">
      <c r="A265" s="54"/>
      <c r="B265" s="54"/>
      <c r="C265" s="55"/>
      <c r="D265" s="55"/>
      <c r="E265" s="55"/>
      <c r="F265" s="55"/>
      <c r="G265" s="55"/>
      <c r="H265" s="55"/>
      <c r="I265" s="55"/>
      <c r="J265" s="55"/>
      <c r="K265" s="55"/>
    </row>
    <row r="266" spans="1:11" x14ac:dyDescent="0.2">
      <c r="A266" s="54"/>
      <c r="B266" s="54"/>
      <c r="C266" s="55"/>
      <c r="D266" s="55"/>
      <c r="E266" s="55"/>
      <c r="F266" s="55"/>
      <c r="G266" s="55"/>
      <c r="H266" s="55"/>
      <c r="I266" s="55"/>
      <c r="J266" s="55"/>
      <c r="K266" s="55"/>
    </row>
    <row r="267" spans="1:11" x14ac:dyDescent="0.2">
      <c r="A267" s="54"/>
      <c r="B267" s="54"/>
      <c r="C267" s="55"/>
      <c r="D267" s="55"/>
      <c r="E267" s="55"/>
      <c r="F267" s="55"/>
      <c r="G267" s="55"/>
      <c r="H267" s="55"/>
      <c r="I267" s="55"/>
      <c r="J267" s="55"/>
      <c r="K267" s="55"/>
    </row>
    <row r="268" spans="1:11" x14ac:dyDescent="0.2">
      <c r="A268" s="54"/>
      <c r="B268" s="54"/>
      <c r="C268" s="55"/>
      <c r="D268" s="55"/>
      <c r="E268" s="55"/>
      <c r="F268" s="55"/>
      <c r="G268" s="55"/>
      <c r="H268" s="55"/>
      <c r="I268" s="55"/>
      <c r="J268" s="55"/>
      <c r="K268" s="55"/>
    </row>
    <row r="269" spans="1:11" x14ac:dyDescent="0.2">
      <c r="A269" s="54"/>
      <c r="B269" s="54"/>
      <c r="C269" s="55"/>
      <c r="D269" s="55"/>
      <c r="E269" s="55"/>
      <c r="F269" s="55"/>
      <c r="G269" s="55"/>
      <c r="H269" s="55"/>
      <c r="I269" s="55"/>
      <c r="J269" s="55"/>
      <c r="K269" s="55"/>
    </row>
    <row r="270" spans="1:11" x14ac:dyDescent="0.2">
      <c r="A270" s="54"/>
      <c r="B270" s="54"/>
      <c r="C270" s="55"/>
      <c r="D270" s="55"/>
      <c r="E270" s="55"/>
      <c r="F270" s="55"/>
      <c r="G270" s="55"/>
      <c r="H270" s="55"/>
      <c r="I270" s="55"/>
      <c r="J270" s="55"/>
      <c r="K270" s="55"/>
    </row>
    <row r="271" spans="1:11" x14ac:dyDescent="0.2">
      <c r="A271" s="54"/>
      <c r="B271" s="54"/>
      <c r="C271" s="55"/>
      <c r="D271" s="55"/>
      <c r="E271" s="55"/>
      <c r="F271" s="55"/>
      <c r="G271" s="55"/>
      <c r="H271" s="55"/>
      <c r="I271" s="55"/>
      <c r="J271" s="55"/>
      <c r="K271" s="55"/>
    </row>
    <row r="272" spans="1:11" x14ac:dyDescent="0.2">
      <c r="A272" s="54"/>
      <c r="B272" s="54"/>
      <c r="C272" s="55"/>
      <c r="D272" s="55"/>
      <c r="E272" s="55"/>
      <c r="F272" s="55"/>
      <c r="G272" s="55"/>
      <c r="H272" s="55"/>
      <c r="I272" s="55"/>
      <c r="J272" s="55"/>
      <c r="K272" s="55"/>
    </row>
    <row r="273" spans="1:11" x14ac:dyDescent="0.2">
      <c r="A273" s="54"/>
      <c r="B273" s="54"/>
      <c r="C273" s="55"/>
      <c r="D273" s="55"/>
      <c r="E273" s="55"/>
      <c r="F273" s="55"/>
      <c r="G273" s="55"/>
      <c r="H273" s="55"/>
      <c r="I273" s="55"/>
      <c r="J273" s="55"/>
      <c r="K273" s="55"/>
    </row>
    <row r="274" spans="1:11" x14ac:dyDescent="0.2">
      <c r="A274" s="54"/>
      <c r="B274" s="54"/>
      <c r="C274" s="55"/>
      <c r="D274" s="55"/>
      <c r="E274" s="55"/>
      <c r="F274" s="55"/>
      <c r="G274" s="55"/>
      <c r="H274" s="55"/>
      <c r="I274" s="55"/>
      <c r="J274" s="55"/>
      <c r="K274" s="55"/>
    </row>
    <row r="275" spans="1:11" x14ac:dyDescent="0.2">
      <c r="A275" s="54"/>
      <c r="B275" s="54"/>
      <c r="C275" s="55"/>
      <c r="D275" s="55"/>
      <c r="E275" s="55"/>
      <c r="F275" s="55"/>
      <c r="G275" s="55"/>
      <c r="H275" s="55"/>
      <c r="I275" s="55"/>
      <c r="J275" s="55"/>
      <c r="K275" s="55"/>
    </row>
    <row r="276" spans="1:11" x14ac:dyDescent="0.2">
      <c r="A276" s="54"/>
      <c r="B276" s="54"/>
      <c r="C276" s="55"/>
      <c r="D276" s="55"/>
      <c r="E276" s="55"/>
      <c r="F276" s="55"/>
      <c r="G276" s="55"/>
      <c r="H276" s="55"/>
      <c r="I276" s="55"/>
      <c r="J276" s="55"/>
      <c r="K276" s="55"/>
    </row>
    <row r="277" spans="1:11" x14ac:dyDescent="0.2">
      <c r="A277" s="54"/>
      <c r="B277" s="54"/>
      <c r="C277" s="55"/>
      <c r="D277" s="55"/>
      <c r="E277" s="55"/>
      <c r="F277" s="55"/>
      <c r="G277" s="55"/>
      <c r="H277" s="55"/>
      <c r="I277" s="55"/>
      <c r="J277" s="55"/>
      <c r="K277" s="55"/>
    </row>
    <row r="278" spans="1:11" x14ac:dyDescent="0.2">
      <c r="A278" s="54"/>
      <c r="B278" s="54"/>
      <c r="C278" s="55"/>
      <c r="D278" s="55"/>
      <c r="E278" s="55"/>
      <c r="F278" s="55"/>
      <c r="G278" s="55"/>
      <c r="H278" s="55"/>
      <c r="I278" s="55"/>
      <c r="J278" s="55"/>
      <c r="K278" s="55"/>
    </row>
    <row r="279" spans="1:11" x14ac:dyDescent="0.2">
      <c r="A279" s="54"/>
      <c r="B279" s="54"/>
      <c r="C279" s="55"/>
      <c r="D279" s="55"/>
      <c r="E279" s="55"/>
      <c r="F279" s="55"/>
      <c r="G279" s="55"/>
      <c r="H279" s="55"/>
      <c r="I279" s="55"/>
      <c r="J279" s="55"/>
      <c r="K279" s="55"/>
    </row>
    <row r="280" spans="1:11" x14ac:dyDescent="0.2">
      <c r="A280" s="54"/>
      <c r="B280" s="54"/>
      <c r="C280" s="55"/>
      <c r="D280" s="55"/>
      <c r="E280" s="55"/>
      <c r="F280" s="55"/>
      <c r="G280" s="55"/>
      <c r="H280" s="55"/>
      <c r="I280" s="55"/>
      <c r="J280" s="55"/>
      <c r="K280" s="55"/>
    </row>
    <row r="281" spans="1:11" x14ac:dyDescent="0.2">
      <c r="A281" s="54"/>
      <c r="B281" s="54"/>
      <c r="C281" s="55"/>
      <c r="D281" s="55"/>
      <c r="E281" s="55"/>
      <c r="F281" s="55"/>
      <c r="G281" s="55"/>
      <c r="H281" s="55"/>
      <c r="I281" s="55"/>
      <c r="J281" s="55"/>
      <c r="K281" s="55"/>
    </row>
    <row r="282" spans="1:11" x14ac:dyDescent="0.2">
      <c r="A282" s="54"/>
      <c r="B282" s="54"/>
      <c r="C282" s="55"/>
      <c r="D282" s="55"/>
      <c r="E282" s="55"/>
      <c r="F282" s="55"/>
      <c r="G282" s="55"/>
      <c r="H282" s="55"/>
      <c r="I282" s="55"/>
      <c r="J282" s="55"/>
      <c r="K282" s="55"/>
    </row>
    <row r="283" spans="1:11" x14ac:dyDescent="0.2">
      <c r="A283" s="54"/>
      <c r="B283" s="54"/>
      <c r="C283" s="55"/>
      <c r="D283" s="55"/>
      <c r="E283" s="55"/>
      <c r="F283" s="55"/>
      <c r="G283" s="55"/>
      <c r="H283" s="55"/>
      <c r="I283" s="55"/>
      <c r="J283" s="55"/>
      <c r="K283" s="55"/>
    </row>
    <row r="284" spans="1:11" x14ac:dyDescent="0.2">
      <c r="A284" s="54"/>
      <c r="B284" s="54"/>
      <c r="C284" s="55"/>
      <c r="D284" s="55"/>
      <c r="E284" s="55"/>
      <c r="F284" s="55"/>
      <c r="G284" s="55"/>
      <c r="H284" s="55"/>
      <c r="I284" s="55"/>
      <c r="J284" s="55"/>
      <c r="K284" s="55"/>
    </row>
    <row r="285" spans="1:11" x14ac:dyDescent="0.2">
      <c r="A285" s="54"/>
      <c r="B285" s="54"/>
      <c r="C285" s="55"/>
      <c r="D285" s="55"/>
      <c r="E285" s="55"/>
      <c r="F285" s="55"/>
      <c r="G285" s="55"/>
      <c r="H285" s="55"/>
      <c r="I285" s="55"/>
      <c r="J285" s="55"/>
      <c r="K285" s="55"/>
    </row>
    <row r="286" spans="1:11" x14ac:dyDescent="0.2">
      <c r="A286" s="54"/>
      <c r="B286" s="54"/>
      <c r="C286" s="55"/>
      <c r="D286" s="55"/>
      <c r="E286" s="55"/>
      <c r="F286" s="55"/>
      <c r="G286" s="55"/>
      <c r="H286" s="55"/>
      <c r="I286" s="55"/>
      <c r="J286" s="55"/>
      <c r="K286" s="55"/>
    </row>
    <row r="287" spans="1:11" x14ac:dyDescent="0.2">
      <c r="A287" s="54"/>
      <c r="B287" s="54"/>
      <c r="C287" s="55"/>
      <c r="D287" s="55"/>
      <c r="E287" s="55"/>
      <c r="F287" s="55"/>
      <c r="G287" s="55"/>
      <c r="H287" s="55"/>
      <c r="I287" s="55"/>
      <c r="J287" s="55"/>
      <c r="K287" s="55"/>
    </row>
    <row r="288" spans="1:11" x14ac:dyDescent="0.2">
      <c r="A288" s="54"/>
      <c r="B288" s="54"/>
      <c r="C288" s="55"/>
      <c r="D288" s="55"/>
      <c r="E288" s="55"/>
      <c r="F288" s="55"/>
      <c r="G288" s="55"/>
      <c r="H288" s="55"/>
      <c r="I288" s="55"/>
      <c r="J288" s="55"/>
      <c r="K288" s="55"/>
    </row>
    <row r="289" spans="1:11" x14ac:dyDescent="0.2">
      <c r="A289" s="54"/>
      <c r="B289" s="54"/>
      <c r="C289" s="55"/>
      <c r="D289" s="55"/>
      <c r="E289" s="55"/>
      <c r="F289" s="55"/>
      <c r="G289" s="55"/>
      <c r="H289" s="55"/>
      <c r="I289" s="55"/>
      <c r="J289" s="55"/>
      <c r="K289" s="55"/>
    </row>
    <row r="290" spans="1:11" x14ac:dyDescent="0.2">
      <c r="A290" s="54"/>
      <c r="B290" s="54"/>
      <c r="C290" s="55"/>
      <c r="D290" s="55"/>
      <c r="E290" s="55"/>
      <c r="F290" s="55"/>
      <c r="G290" s="55"/>
      <c r="H290" s="55"/>
      <c r="I290" s="55"/>
      <c r="J290" s="55"/>
      <c r="K290" s="55"/>
    </row>
    <row r="291" spans="1:11" x14ac:dyDescent="0.2">
      <c r="A291" s="54"/>
      <c r="B291" s="54"/>
      <c r="C291" s="55"/>
      <c r="D291" s="55"/>
      <c r="E291" s="55"/>
      <c r="F291" s="55"/>
      <c r="G291" s="55"/>
      <c r="H291" s="55"/>
      <c r="I291" s="55"/>
      <c r="J291" s="55"/>
      <c r="K291" s="55"/>
    </row>
    <row r="292" spans="1:11" x14ac:dyDescent="0.2">
      <c r="A292" s="54"/>
      <c r="B292" s="54"/>
      <c r="C292" s="55"/>
      <c r="D292" s="55"/>
      <c r="E292" s="55"/>
      <c r="F292" s="55"/>
      <c r="G292" s="55"/>
      <c r="H292" s="55"/>
      <c r="I292" s="55"/>
      <c r="J292" s="55"/>
      <c r="K292" s="55"/>
    </row>
    <row r="293" spans="1:11" x14ac:dyDescent="0.2">
      <c r="A293" s="54"/>
      <c r="B293" s="54"/>
      <c r="C293" s="55"/>
      <c r="D293" s="55"/>
      <c r="E293" s="55"/>
      <c r="F293" s="55"/>
      <c r="G293" s="55"/>
      <c r="H293" s="55"/>
      <c r="I293" s="55"/>
      <c r="J293" s="55"/>
      <c r="K293" s="55"/>
    </row>
    <row r="294" spans="1:11" x14ac:dyDescent="0.2">
      <c r="A294" s="54"/>
      <c r="B294" s="55"/>
      <c r="C294" s="55"/>
      <c r="D294" s="55"/>
      <c r="E294" s="55"/>
      <c r="F294" s="55"/>
      <c r="G294" s="55"/>
      <c r="H294" s="55"/>
      <c r="I294" s="55"/>
      <c r="J294" s="55"/>
      <c r="K294" s="55"/>
    </row>
    <row r="295" spans="1:11" x14ac:dyDescent="0.2">
      <c r="A295" s="54"/>
      <c r="B295" s="55"/>
      <c r="C295" s="55"/>
      <c r="D295" s="55"/>
      <c r="E295" s="55"/>
      <c r="F295" s="55"/>
      <c r="G295" s="55"/>
      <c r="H295" s="55"/>
      <c r="I295" s="55"/>
      <c r="J295" s="55"/>
      <c r="K295" s="55"/>
    </row>
    <row r="296" spans="1:11" x14ac:dyDescent="0.2">
      <c r="A296" s="54"/>
      <c r="B296" s="55"/>
      <c r="C296" s="55"/>
      <c r="D296" s="55"/>
      <c r="E296" s="55"/>
      <c r="F296" s="55"/>
      <c r="G296" s="55"/>
      <c r="H296" s="55"/>
      <c r="I296" s="55"/>
      <c r="J296" s="55"/>
      <c r="K296" s="55"/>
    </row>
    <row r="297" spans="1:11" x14ac:dyDescent="0.2">
      <c r="A297" s="54"/>
      <c r="B297" s="55"/>
      <c r="C297" s="55"/>
      <c r="D297" s="55"/>
      <c r="E297" s="55"/>
      <c r="F297" s="55"/>
      <c r="G297" s="55"/>
      <c r="H297" s="55"/>
      <c r="I297" s="55"/>
      <c r="J297" s="55"/>
      <c r="K297" s="55"/>
    </row>
    <row r="298" spans="1:11" x14ac:dyDescent="0.2">
      <c r="A298" s="54"/>
      <c r="B298" s="55"/>
      <c r="C298" s="55"/>
      <c r="D298" s="55"/>
      <c r="E298" s="55"/>
      <c r="F298" s="55"/>
      <c r="G298" s="55"/>
      <c r="H298" s="55"/>
      <c r="I298" s="55"/>
      <c r="J298" s="55"/>
      <c r="K298" s="55"/>
    </row>
    <row r="299" spans="1:11" x14ac:dyDescent="0.2">
      <c r="A299" s="55"/>
      <c r="B299" s="55"/>
      <c r="C299" s="55"/>
      <c r="D299" s="55"/>
      <c r="E299" s="55"/>
      <c r="F299" s="55"/>
      <c r="G299" s="55"/>
      <c r="H299" s="55"/>
      <c r="I299" s="55"/>
      <c r="J299" s="55"/>
      <c r="K299" s="55"/>
    </row>
    <row r="300" spans="1:11" x14ac:dyDescent="0.2">
      <c r="A300" s="54"/>
      <c r="B300" s="54"/>
      <c r="C300" s="55"/>
      <c r="D300" s="55"/>
      <c r="E300" s="55"/>
      <c r="F300" s="55"/>
      <c r="G300" s="55"/>
      <c r="H300" s="55"/>
      <c r="I300" s="55"/>
      <c r="J300" s="55"/>
      <c r="K300" s="55"/>
    </row>
    <row r="301" spans="1:11" x14ac:dyDescent="0.2">
      <c r="A301" s="54"/>
      <c r="B301" s="54"/>
      <c r="C301" s="55"/>
      <c r="D301" s="55"/>
      <c r="E301" s="55"/>
      <c r="F301" s="55"/>
      <c r="G301" s="55"/>
      <c r="H301" s="55"/>
      <c r="I301" s="55"/>
      <c r="J301" s="55"/>
      <c r="K301" s="55"/>
    </row>
    <row r="302" spans="1:11" x14ac:dyDescent="0.2">
      <c r="A302" s="54"/>
      <c r="B302" s="54"/>
      <c r="C302" s="55"/>
      <c r="D302" s="55"/>
      <c r="E302" s="55"/>
      <c r="F302" s="55"/>
      <c r="G302" s="55"/>
      <c r="H302" s="55"/>
      <c r="I302" s="55"/>
      <c r="J302" s="55"/>
      <c r="K302" s="55"/>
    </row>
    <row r="303" spans="1:11" x14ac:dyDescent="0.2">
      <c r="A303" s="54"/>
      <c r="B303" s="54"/>
      <c r="C303" s="55"/>
      <c r="D303" s="55"/>
      <c r="E303" s="55"/>
      <c r="F303" s="55"/>
      <c r="G303" s="55"/>
      <c r="H303" s="55"/>
      <c r="I303" s="55"/>
      <c r="J303" s="55"/>
      <c r="K303" s="55"/>
    </row>
    <row r="304" spans="1:11" x14ac:dyDescent="0.2">
      <c r="A304" s="54"/>
      <c r="B304" s="54"/>
      <c r="C304" s="55"/>
      <c r="D304" s="55"/>
      <c r="E304" s="55"/>
      <c r="F304" s="55"/>
      <c r="G304" s="55"/>
      <c r="H304" s="55"/>
      <c r="I304" s="55"/>
      <c r="J304" s="55"/>
      <c r="K304" s="55"/>
    </row>
    <row r="305" spans="1:11" x14ac:dyDescent="0.2">
      <c r="A305" s="54"/>
      <c r="B305" s="54"/>
      <c r="C305" s="55"/>
      <c r="D305" s="55"/>
      <c r="E305" s="55"/>
      <c r="F305" s="55"/>
      <c r="G305" s="55"/>
      <c r="H305" s="55"/>
      <c r="I305" s="55"/>
      <c r="J305" s="55"/>
      <c r="K305" s="55"/>
    </row>
    <row r="306" spans="1:11" x14ac:dyDescent="0.2">
      <c r="A306" s="54"/>
      <c r="B306" s="54"/>
      <c r="C306" s="55"/>
      <c r="D306" s="55"/>
      <c r="E306" s="55"/>
      <c r="F306" s="55"/>
      <c r="G306" s="55"/>
      <c r="H306" s="55"/>
      <c r="I306" s="55"/>
      <c r="J306" s="55"/>
      <c r="K306" s="55"/>
    </row>
    <row r="307" spans="1:11" x14ac:dyDescent="0.2">
      <c r="A307" s="54"/>
      <c r="B307" s="54"/>
      <c r="C307" s="55"/>
      <c r="D307" s="55"/>
      <c r="E307" s="55"/>
      <c r="F307" s="55"/>
      <c r="G307" s="55"/>
      <c r="H307" s="55"/>
      <c r="I307" s="55"/>
      <c r="J307" s="55"/>
      <c r="K307" s="55"/>
    </row>
    <row r="308" spans="1:11" x14ac:dyDescent="0.2">
      <c r="A308" s="54"/>
      <c r="B308" s="54"/>
      <c r="C308" s="55"/>
      <c r="D308" s="55"/>
      <c r="E308" s="55"/>
      <c r="F308" s="55"/>
      <c r="G308" s="55"/>
      <c r="H308" s="55"/>
      <c r="I308" s="55"/>
      <c r="J308" s="55"/>
      <c r="K308" s="55"/>
    </row>
    <row r="309" spans="1:11" x14ac:dyDescent="0.2">
      <c r="A309" s="54"/>
      <c r="B309" s="54"/>
      <c r="C309" s="55"/>
      <c r="D309" s="55"/>
      <c r="E309" s="55"/>
      <c r="F309" s="55"/>
      <c r="G309" s="55"/>
      <c r="H309" s="55"/>
      <c r="I309" s="55"/>
      <c r="J309" s="55"/>
      <c r="K309" s="55"/>
    </row>
    <row r="310" spans="1:11" x14ac:dyDescent="0.2">
      <c r="A310" s="54"/>
      <c r="B310" s="54"/>
      <c r="C310" s="55"/>
      <c r="D310" s="55"/>
      <c r="E310" s="55"/>
      <c r="F310" s="55"/>
      <c r="G310" s="55"/>
      <c r="H310" s="55"/>
      <c r="I310" s="55"/>
      <c r="J310" s="55"/>
      <c r="K310" s="55"/>
    </row>
    <row r="311" spans="1:11" x14ac:dyDescent="0.2">
      <c r="A311" s="54"/>
      <c r="B311" s="54"/>
      <c r="C311" s="55"/>
      <c r="D311" s="55"/>
      <c r="E311" s="55"/>
      <c r="F311" s="55"/>
      <c r="G311" s="55"/>
      <c r="H311" s="55"/>
      <c r="I311" s="55"/>
      <c r="J311" s="55"/>
      <c r="K311" s="55"/>
    </row>
    <row r="312" spans="1:11" x14ac:dyDescent="0.2">
      <c r="A312" s="54"/>
      <c r="B312" s="54"/>
      <c r="C312" s="55"/>
      <c r="D312" s="55"/>
      <c r="E312" s="55"/>
      <c r="F312" s="55"/>
      <c r="G312" s="55"/>
      <c r="H312" s="55"/>
      <c r="I312" s="55"/>
      <c r="J312" s="55"/>
      <c r="K312" s="55"/>
    </row>
    <row r="313" spans="1:11" x14ac:dyDescent="0.2">
      <c r="A313" s="54"/>
      <c r="B313" s="54"/>
      <c r="C313" s="55"/>
      <c r="D313" s="55"/>
      <c r="E313" s="55"/>
      <c r="F313" s="55"/>
      <c r="G313" s="55"/>
      <c r="H313" s="55"/>
      <c r="I313" s="55"/>
      <c r="J313" s="55"/>
      <c r="K313" s="55"/>
    </row>
    <row r="314" spans="1:11" x14ac:dyDescent="0.2">
      <c r="A314" s="54"/>
      <c r="B314" s="54"/>
      <c r="C314" s="55"/>
      <c r="D314" s="55"/>
      <c r="E314" s="55"/>
      <c r="F314" s="55"/>
      <c r="G314" s="55"/>
      <c r="H314" s="55"/>
      <c r="I314" s="55"/>
      <c r="J314" s="55"/>
      <c r="K314" s="55"/>
    </row>
    <row r="315" spans="1:11" x14ac:dyDescent="0.2">
      <c r="A315" s="54"/>
      <c r="B315" s="54"/>
      <c r="C315" s="55"/>
      <c r="D315" s="55"/>
      <c r="E315" s="55"/>
      <c r="F315" s="55"/>
      <c r="G315" s="55"/>
      <c r="H315" s="55"/>
      <c r="I315" s="55"/>
      <c r="J315" s="55"/>
      <c r="K315" s="55"/>
    </row>
    <row r="316" spans="1:11" x14ac:dyDescent="0.2">
      <c r="A316" s="54"/>
      <c r="B316" s="54"/>
      <c r="C316" s="55"/>
      <c r="D316" s="55"/>
      <c r="E316" s="55"/>
      <c r="F316" s="55"/>
      <c r="G316" s="55"/>
      <c r="H316" s="55"/>
      <c r="I316" s="55"/>
      <c r="J316" s="55"/>
      <c r="K316" s="55"/>
    </row>
    <row r="317" spans="1:11" x14ac:dyDescent="0.2">
      <c r="A317" s="54"/>
      <c r="B317" s="54"/>
      <c r="C317" s="55"/>
      <c r="D317" s="55"/>
      <c r="E317" s="55"/>
      <c r="F317" s="55"/>
      <c r="G317" s="55"/>
      <c r="H317" s="55"/>
      <c r="I317" s="55"/>
      <c r="J317" s="55"/>
      <c r="K317" s="55"/>
    </row>
    <row r="318" spans="1:11" x14ac:dyDescent="0.2">
      <c r="A318" s="54"/>
      <c r="B318" s="54"/>
      <c r="C318" s="55"/>
      <c r="D318" s="55"/>
      <c r="E318" s="55"/>
      <c r="F318" s="55"/>
      <c r="G318" s="55"/>
      <c r="H318" s="55"/>
      <c r="I318" s="55"/>
      <c r="J318" s="55"/>
      <c r="K318" s="55"/>
    </row>
    <row r="319" spans="1:11" x14ac:dyDescent="0.2">
      <c r="A319" s="54"/>
      <c r="B319" s="54"/>
      <c r="C319" s="55"/>
      <c r="D319" s="55"/>
      <c r="E319" s="55"/>
      <c r="F319" s="55"/>
      <c r="G319" s="55"/>
      <c r="H319" s="55"/>
      <c r="I319" s="55"/>
      <c r="J319" s="55"/>
      <c r="K319" s="55"/>
    </row>
    <row r="320" spans="1:11" x14ac:dyDescent="0.2">
      <c r="A320" s="54"/>
      <c r="B320" s="54"/>
      <c r="C320" s="55"/>
      <c r="D320" s="55"/>
      <c r="E320" s="55"/>
      <c r="F320" s="55"/>
      <c r="G320" s="55"/>
      <c r="H320" s="55"/>
      <c r="I320" s="55"/>
      <c r="J320" s="55"/>
      <c r="K320" s="55"/>
    </row>
    <row r="321" spans="1:11" x14ac:dyDescent="0.2">
      <c r="A321" s="54"/>
      <c r="B321" s="54"/>
      <c r="C321" s="55"/>
      <c r="D321" s="55"/>
      <c r="E321" s="55"/>
      <c r="F321" s="55"/>
      <c r="G321" s="55"/>
      <c r="H321" s="55"/>
      <c r="I321" s="55"/>
      <c r="J321" s="55"/>
      <c r="K321" s="55"/>
    </row>
    <row r="322" spans="1:11" x14ac:dyDescent="0.2">
      <c r="A322" s="54"/>
      <c r="B322" s="54"/>
      <c r="C322" s="55"/>
      <c r="D322" s="55"/>
      <c r="E322" s="55"/>
      <c r="F322" s="55"/>
      <c r="G322" s="55"/>
      <c r="H322" s="55"/>
      <c r="I322" s="55"/>
      <c r="J322" s="55"/>
      <c r="K322" s="55"/>
    </row>
    <row r="323" spans="1:11" x14ac:dyDescent="0.2">
      <c r="A323" s="54"/>
      <c r="B323" s="54"/>
      <c r="C323" s="55"/>
      <c r="D323" s="55"/>
      <c r="E323" s="55"/>
      <c r="F323" s="55"/>
      <c r="G323" s="55"/>
      <c r="H323" s="55"/>
      <c r="I323" s="55"/>
      <c r="J323" s="55"/>
      <c r="K323" s="55"/>
    </row>
    <row r="324" spans="1:11" x14ac:dyDescent="0.2">
      <c r="A324" s="54"/>
      <c r="B324" s="54"/>
      <c r="C324" s="55"/>
      <c r="D324" s="55"/>
      <c r="E324" s="55"/>
      <c r="F324" s="55"/>
      <c r="G324" s="55"/>
      <c r="H324" s="55"/>
      <c r="I324" s="55"/>
      <c r="J324" s="55"/>
      <c r="K324" s="55"/>
    </row>
    <row r="325" spans="1:11" x14ac:dyDescent="0.2">
      <c r="A325" s="54"/>
      <c r="B325" s="54"/>
      <c r="C325" s="55"/>
      <c r="D325" s="55"/>
      <c r="E325" s="55"/>
      <c r="F325" s="55"/>
      <c r="G325" s="55"/>
      <c r="H325" s="55"/>
      <c r="I325" s="55"/>
      <c r="J325" s="55"/>
      <c r="K325" s="55"/>
    </row>
    <row r="326" spans="1:11" x14ac:dyDescent="0.2">
      <c r="A326" s="54"/>
      <c r="B326" s="54"/>
      <c r="C326" s="55"/>
      <c r="D326" s="55"/>
      <c r="E326" s="55"/>
      <c r="F326" s="55"/>
      <c r="G326" s="55"/>
      <c r="H326" s="55"/>
      <c r="I326" s="55"/>
      <c r="J326" s="55"/>
      <c r="K326" s="55"/>
    </row>
    <row r="327" spans="1:11" x14ac:dyDescent="0.2">
      <c r="A327" s="54"/>
      <c r="B327" s="54"/>
      <c r="C327" s="55"/>
      <c r="D327" s="55"/>
      <c r="E327" s="55"/>
      <c r="F327" s="55"/>
      <c r="G327" s="55"/>
      <c r="H327" s="55"/>
      <c r="I327" s="55"/>
      <c r="J327" s="55"/>
      <c r="K327" s="55"/>
    </row>
    <row r="328" spans="1:11" x14ac:dyDescent="0.2">
      <c r="A328" s="54"/>
      <c r="B328" s="54"/>
      <c r="C328" s="55"/>
      <c r="D328" s="55"/>
      <c r="E328" s="55"/>
      <c r="F328" s="55"/>
      <c r="G328" s="55"/>
      <c r="H328" s="55"/>
      <c r="I328" s="55"/>
      <c r="J328" s="55"/>
      <c r="K328" s="55"/>
    </row>
    <row r="329" spans="1:11" x14ac:dyDescent="0.2">
      <c r="A329" s="54"/>
      <c r="B329" s="54"/>
      <c r="C329" s="55"/>
      <c r="D329" s="55"/>
      <c r="E329" s="55"/>
      <c r="F329" s="55"/>
      <c r="G329" s="55"/>
      <c r="H329" s="55"/>
      <c r="I329" s="55"/>
      <c r="J329" s="55"/>
      <c r="K329" s="55"/>
    </row>
    <row r="330" spans="1:11" x14ac:dyDescent="0.2">
      <c r="A330" s="54"/>
      <c r="B330" s="54"/>
      <c r="C330" s="55"/>
      <c r="D330" s="55"/>
      <c r="E330" s="55"/>
      <c r="F330" s="55"/>
      <c r="G330" s="55"/>
      <c r="H330" s="55"/>
      <c r="I330" s="55"/>
      <c r="J330" s="55"/>
      <c r="K330" s="55"/>
    </row>
    <row r="331" spans="1:11" x14ac:dyDescent="0.2">
      <c r="A331" s="54"/>
      <c r="B331" s="54"/>
      <c r="C331" s="55"/>
      <c r="D331" s="55"/>
      <c r="E331" s="55"/>
      <c r="F331" s="55"/>
      <c r="G331" s="55"/>
      <c r="H331" s="55"/>
      <c r="I331" s="55"/>
      <c r="J331" s="55"/>
      <c r="K331" s="55"/>
    </row>
    <row r="332" spans="1:11" x14ac:dyDescent="0.2">
      <c r="A332" s="54"/>
      <c r="B332" s="54"/>
      <c r="C332" s="55"/>
      <c r="D332" s="55"/>
      <c r="E332" s="55"/>
      <c r="F332" s="55"/>
      <c r="G332" s="55"/>
      <c r="H332" s="55"/>
      <c r="I332" s="55"/>
      <c r="J332" s="55"/>
      <c r="K332" s="55"/>
    </row>
    <row r="333" spans="1:11" x14ac:dyDescent="0.2">
      <c r="A333" s="54"/>
      <c r="B333" s="54"/>
      <c r="C333" s="55"/>
      <c r="D333" s="55"/>
      <c r="E333" s="55"/>
      <c r="F333" s="55"/>
      <c r="G333" s="55"/>
      <c r="H333" s="55"/>
      <c r="I333" s="55"/>
      <c r="J333" s="55"/>
      <c r="K333" s="55"/>
    </row>
    <row r="334" spans="1:11" x14ac:dyDescent="0.2">
      <c r="A334" s="54"/>
      <c r="B334" s="54"/>
      <c r="C334" s="55"/>
      <c r="D334" s="55"/>
      <c r="E334" s="55"/>
      <c r="F334" s="55"/>
      <c r="G334" s="55"/>
      <c r="H334" s="55"/>
      <c r="I334" s="55"/>
      <c r="J334" s="55"/>
      <c r="K334" s="55"/>
    </row>
    <row r="335" spans="1:11" x14ac:dyDescent="0.2">
      <c r="A335" s="54"/>
      <c r="B335" s="54"/>
      <c r="C335" s="55"/>
      <c r="D335" s="55"/>
      <c r="E335" s="55"/>
      <c r="F335" s="55"/>
      <c r="G335" s="55"/>
      <c r="H335" s="55"/>
      <c r="I335" s="55"/>
      <c r="J335" s="55"/>
      <c r="K335" s="55"/>
    </row>
    <row r="336" spans="1:11" x14ac:dyDescent="0.2">
      <c r="A336" s="54"/>
      <c r="B336" s="54"/>
      <c r="C336" s="55"/>
      <c r="D336" s="55"/>
      <c r="E336" s="55"/>
      <c r="F336" s="55"/>
      <c r="G336" s="55"/>
      <c r="H336" s="55"/>
      <c r="I336" s="55"/>
      <c r="J336" s="55"/>
      <c r="K336" s="55"/>
    </row>
    <row r="337" spans="1:11" x14ac:dyDescent="0.2">
      <c r="A337" s="54"/>
      <c r="B337" s="54"/>
      <c r="C337" s="55"/>
      <c r="D337" s="55"/>
      <c r="E337" s="55"/>
      <c r="F337" s="55"/>
      <c r="G337" s="55"/>
      <c r="H337" s="55"/>
      <c r="I337" s="55"/>
      <c r="J337" s="55"/>
      <c r="K337" s="55"/>
    </row>
    <row r="338" spans="1:11" x14ac:dyDescent="0.2">
      <c r="A338" s="54"/>
      <c r="B338" s="54"/>
      <c r="C338" s="55"/>
      <c r="D338" s="55"/>
      <c r="E338" s="55"/>
      <c r="F338" s="55"/>
      <c r="G338" s="55"/>
      <c r="H338" s="55"/>
      <c r="I338" s="55"/>
      <c r="J338" s="55"/>
      <c r="K338" s="55"/>
    </row>
    <row r="339" spans="1:11" x14ac:dyDescent="0.2">
      <c r="A339" s="54"/>
      <c r="B339" s="54"/>
      <c r="C339" s="55"/>
      <c r="D339" s="55"/>
      <c r="E339" s="55"/>
      <c r="F339" s="55"/>
      <c r="G339" s="55"/>
      <c r="H339" s="55"/>
      <c r="I339" s="55"/>
      <c r="J339" s="55"/>
      <c r="K339" s="55"/>
    </row>
    <row r="340" spans="1:11" x14ac:dyDescent="0.2">
      <c r="A340" s="54"/>
      <c r="B340" s="54"/>
      <c r="C340" s="55"/>
      <c r="D340" s="55"/>
      <c r="E340" s="55"/>
      <c r="F340" s="55"/>
      <c r="G340" s="55"/>
      <c r="H340" s="55"/>
      <c r="I340" s="55"/>
      <c r="J340" s="55"/>
      <c r="K340" s="55"/>
    </row>
    <row r="341" spans="1:11" x14ac:dyDescent="0.2">
      <c r="A341" s="54"/>
      <c r="B341" s="54"/>
      <c r="C341" s="55"/>
      <c r="D341" s="55"/>
      <c r="E341" s="55"/>
      <c r="F341" s="55"/>
      <c r="G341" s="55"/>
      <c r="H341" s="55"/>
      <c r="I341" s="55"/>
      <c r="J341" s="55"/>
      <c r="K341" s="55"/>
    </row>
    <row r="342" spans="1:11" x14ac:dyDescent="0.2">
      <c r="A342" s="54"/>
      <c r="B342" s="54"/>
      <c r="C342" s="55"/>
      <c r="D342" s="55"/>
      <c r="E342" s="55"/>
      <c r="F342" s="55"/>
      <c r="G342" s="55"/>
      <c r="H342" s="55"/>
      <c r="I342" s="55"/>
      <c r="J342" s="55"/>
      <c r="K342" s="55"/>
    </row>
    <row r="343" spans="1:11" x14ac:dyDescent="0.2">
      <c r="A343" s="54"/>
      <c r="B343" s="54"/>
      <c r="C343" s="55"/>
      <c r="D343" s="55"/>
      <c r="E343" s="55"/>
      <c r="F343" s="55"/>
      <c r="G343" s="55"/>
      <c r="H343" s="55"/>
      <c r="I343" s="55"/>
      <c r="J343" s="55"/>
      <c r="K343" s="55"/>
    </row>
    <row r="344" spans="1:11" x14ac:dyDescent="0.2">
      <c r="A344" s="54"/>
      <c r="B344" s="54"/>
      <c r="C344" s="55"/>
      <c r="D344" s="55"/>
      <c r="E344" s="55"/>
      <c r="F344" s="55"/>
      <c r="G344" s="55"/>
      <c r="H344" s="55"/>
      <c r="I344" s="55"/>
      <c r="J344" s="55"/>
      <c r="K344" s="55"/>
    </row>
    <row r="345" spans="1:11" x14ac:dyDescent="0.2">
      <c r="A345" s="54"/>
      <c r="B345" s="54"/>
      <c r="C345" s="55"/>
      <c r="D345" s="55"/>
      <c r="E345" s="55"/>
      <c r="F345" s="55"/>
      <c r="G345" s="55"/>
      <c r="H345" s="55"/>
      <c r="I345" s="55"/>
      <c r="J345" s="55"/>
      <c r="K345" s="55"/>
    </row>
    <row r="346" spans="1:11" x14ac:dyDescent="0.2">
      <c r="A346" s="54"/>
      <c r="B346" s="54"/>
      <c r="C346" s="55"/>
      <c r="D346" s="55"/>
      <c r="E346" s="55"/>
      <c r="F346" s="55"/>
      <c r="G346" s="55"/>
      <c r="H346" s="55"/>
      <c r="I346" s="55"/>
      <c r="J346" s="55"/>
      <c r="K346" s="55"/>
    </row>
    <row r="347" spans="1:11" x14ac:dyDescent="0.2">
      <c r="A347" s="54"/>
      <c r="B347" s="54"/>
      <c r="C347" s="55"/>
      <c r="D347" s="55"/>
      <c r="E347" s="55"/>
      <c r="F347" s="55"/>
      <c r="G347" s="55"/>
      <c r="H347" s="55"/>
      <c r="I347" s="55"/>
      <c r="J347" s="55"/>
      <c r="K347" s="55"/>
    </row>
    <row r="348" spans="1:11" x14ac:dyDescent="0.2">
      <c r="A348" s="54"/>
      <c r="B348" s="54"/>
      <c r="C348" s="55"/>
      <c r="D348" s="55"/>
      <c r="E348" s="55"/>
      <c r="F348" s="55"/>
      <c r="G348" s="55"/>
      <c r="H348" s="55"/>
      <c r="I348" s="55"/>
      <c r="J348" s="55"/>
      <c r="K348" s="55"/>
    </row>
    <row r="349" spans="1:11" x14ac:dyDescent="0.2">
      <c r="A349" s="54"/>
      <c r="B349" s="55"/>
      <c r="C349" s="55"/>
      <c r="D349" s="55"/>
      <c r="E349" s="55"/>
      <c r="F349" s="55"/>
      <c r="G349" s="55"/>
      <c r="H349" s="55"/>
      <c r="I349" s="55"/>
      <c r="J349" s="55"/>
      <c r="K349" s="55"/>
    </row>
    <row r="350" spans="1:11" x14ac:dyDescent="0.2">
      <c r="A350" s="54"/>
      <c r="B350" s="55"/>
      <c r="C350" s="55"/>
      <c r="D350" s="55"/>
      <c r="E350" s="55"/>
      <c r="F350" s="55"/>
      <c r="G350" s="55"/>
      <c r="H350" s="55"/>
      <c r="I350" s="55"/>
      <c r="J350" s="55"/>
      <c r="K350" s="55"/>
    </row>
    <row r="351" spans="1:11" x14ac:dyDescent="0.2">
      <c r="A351" s="54"/>
      <c r="B351" s="55"/>
      <c r="C351" s="55"/>
      <c r="D351" s="55"/>
      <c r="E351" s="55"/>
      <c r="F351" s="55"/>
      <c r="G351" s="55"/>
      <c r="H351" s="55"/>
      <c r="I351" s="55"/>
      <c r="J351" s="55"/>
      <c r="K351" s="55"/>
    </row>
  </sheetData>
  <mergeCells count="175">
    <mergeCell ref="A33:B33"/>
    <mergeCell ref="A25:B25"/>
    <mergeCell ref="A26:B26"/>
    <mergeCell ref="A27:B27"/>
    <mergeCell ref="A28:B28"/>
    <mergeCell ref="A10:K10"/>
    <mergeCell ref="A29:B29"/>
    <mergeCell ref="A30:B30"/>
    <mergeCell ref="A31:B31"/>
    <mergeCell ref="A32:B32"/>
    <mergeCell ref="A17:B17"/>
    <mergeCell ref="A18:B18"/>
    <mergeCell ref="A19:B19"/>
    <mergeCell ref="A20:B20"/>
    <mergeCell ref="A21:B21"/>
    <mergeCell ref="A1:B1"/>
    <mergeCell ref="A22:B22"/>
    <mergeCell ref="A23:B23"/>
    <mergeCell ref="A24:B24"/>
    <mergeCell ref="A11:B12"/>
    <mergeCell ref="C11:C12"/>
    <mergeCell ref="D11:F11"/>
    <mergeCell ref="G11:I11"/>
    <mergeCell ref="J11:L11"/>
    <mergeCell ref="A13:B13"/>
    <mergeCell ref="A14:B14"/>
    <mergeCell ref="A15:B15"/>
    <mergeCell ref="A16:B16"/>
    <mergeCell ref="A39:B39"/>
    <mergeCell ref="A40:B40"/>
    <mergeCell ref="A41:B41"/>
    <mergeCell ref="A42:B42"/>
    <mergeCell ref="A43:B43"/>
    <mergeCell ref="A34:B34"/>
    <mergeCell ref="A35:B35"/>
    <mergeCell ref="A36:B36"/>
    <mergeCell ref="A37:B37"/>
    <mergeCell ref="A38:B38"/>
    <mergeCell ref="A49:B49"/>
    <mergeCell ref="A50:C50"/>
    <mergeCell ref="A54:B55"/>
    <mergeCell ref="C54:C55"/>
    <mergeCell ref="D54:F54"/>
    <mergeCell ref="A44:B44"/>
    <mergeCell ref="A45:B45"/>
    <mergeCell ref="A46:B46"/>
    <mergeCell ref="A47:B47"/>
    <mergeCell ref="A48:B48"/>
    <mergeCell ref="A59:B59"/>
    <mergeCell ref="A60:B60"/>
    <mergeCell ref="A61:B61"/>
    <mergeCell ref="A62:B62"/>
    <mergeCell ref="A63:B63"/>
    <mergeCell ref="G54:I54"/>
    <mergeCell ref="J54:L54"/>
    <mergeCell ref="A56:B56"/>
    <mergeCell ref="A57:B57"/>
    <mergeCell ref="A58:B58"/>
    <mergeCell ref="A69:B69"/>
    <mergeCell ref="A70:B70"/>
    <mergeCell ref="A71:B71"/>
    <mergeCell ref="A72:B72"/>
    <mergeCell ref="A73:B73"/>
    <mergeCell ref="A64:B64"/>
    <mergeCell ref="A65:B65"/>
    <mergeCell ref="A66:B66"/>
    <mergeCell ref="A67:B67"/>
    <mergeCell ref="A68:B68"/>
    <mergeCell ref="A79:B79"/>
    <mergeCell ref="A80:B80"/>
    <mergeCell ref="A81:B81"/>
    <mergeCell ref="A82:B82"/>
    <mergeCell ref="A83:B83"/>
    <mergeCell ref="A74:B74"/>
    <mergeCell ref="A75:B75"/>
    <mergeCell ref="A76:B76"/>
    <mergeCell ref="A77:B77"/>
    <mergeCell ref="A78:B78"/>
    <mergeCell ref="J97:L97"/>
    <mergeCell ref="A89:B89"/>
    <mergeCell ref="A90:B90"/>
    <mergeCell ref="A91:B91"/>
    <mergeCell ref="A92:B92"/>
    <mergeCell ref="A93:C93"/>
    <mergeCell ref="A84:B84"/>
    <mergeCell ref="A85:B85"/>
    <mergeCell ref="A86:B86"/>
    <mergeCell ref="A87:B87"/>
    <mergeCell ref="A88:B88"/>
    <mergeCell ref="A99:B99"/>
    <mergeCell ref="A100:B100"/>
    <mergeCell ref="A101:B101"/>
    <mergeCell ref="A102:B102"/>
    <mergeCell ref="A103:B103"/>
    <mergeCell ref="A97:B98"/>
    <mergeCell ref="C97:C98"/>
    <mergeCell ref="D97:F97"/>
    <mergeCell ref="G97:I97"/>
    <mergeCell ref="A109:B109"/>
    <mergeCell ref="A110:B110"/>
    <mergeCell ref="A111:B111"/>
    <mergeCell ref="A112:B112"/>
    <mergeCell ref="A113:B113"/>
    <mergeCell ref="A104:B104"/>
    <mergeCell ref="A105:B105"/>
    <mergeCell ref="A106:B106"/>
    <mergeCell ref="A107:B107"/>
    <mergeCell ref="A108:B108"/>
    <mergeCell ref="A119:B119"/>
    <mergeCell ref="A120:B120"/>
    <mergeCell ref="A121:B121"/>
    <mergeCell ref="A122:B122"/>
    <mergeCell ref="A123:B123"/>
    <mergeCell ref="A114:B114"/>
    <mergeCell ref="A115:B115"/>
    <mergeCell ref="A116:B116"/>
    <mergeCell ref="A117:B117"/>
    <mergeCell ref="A118:B118"/>
    <mergeCell ref="A129:B129"/>
    <mergeCell ref="A130:B130"/>
    <mergeCell ref="A131:B131"/>
    <mergeCell ref="A132:B132"/>
    <mergeCell ref="A133:B133"/>
    <mergeCell ref="A124:B124"/>
    <mergeCell ref="A125:B125"/>
    <mergeCell ref="A126:B126"/>
    <mergeCell ref="A127:B127"/>
    <mergeCell ref="A128:B128"/>
    <mergeCell ref="D140:F140"/>
    <mergeCell ref="A142:B142"/>
    <mergeCell ref="A143:B143"/>
    <mergeCell ref="A144:B144"/>
    <mergeCell ref="A145:B145"/>
    <mergeCell ref="A134:B134"/>
    <mergeCell ref="A135:B135"/>
    <mergeCell ref="A136:C136"/>
    <mergeCell ref="A140:B141"/>
    <mergeCell ref="C140:C141"/>
    <mergeCell ref="A158:B158"/>
    <mergeCell ref="A159:B159"/>
    <mergeCell ref="A160:B160"/>
    <mergeCell ref="A151:B151"/>
    <mergeCell ref="A152:B152"/>
    <mergeCell ref="A153:B153"/>
    <mergeCell ref="A154:B154"/>
    <mergeCell ref="A155:B155"/>
    <mergeCell ref="A146:B146"/>
    <mergeCell ref="A147:B147"/>
    <mergeCell ref="A148:B148"/>
    <mergeCell ref="A149:B149"/>
    <mergeCell ref="A150:B150"/>
    <mergeCell ref="A176:B176"/>
    <mergeCell ref="A177:B177"/>
    <mergeCell ref="A178:B178"/>
    <mergeCell ref="A179:C179"/>
    <mergeCell ref="A7:L7"/>
    <mergeCell ref="A8:L8"/>
    <mergeCell ref="A9:L9"/>
    <mergeCell ref="A171:B171"/>
    <mergeCell ref="A172:B172"/>
    <mergeCell ref="A173:B173"/>
    <mergeCell ref="A174:B174"/>
    <mergeCell ref="A175:B175"/>
    <mergeCell ref="A166:B166"/>
    <mergeCell ref="A167:B167"/>
    <mergeCell ref="A168:B168"/>
    <mergeCell ref="A169:B169"/>
    <mergeCell ref="A170:B170"/>
    <mergeCell ref="A161:B161"/>
    <mergeCell ref="A162:B162"/>
    <mergeCell ref="A163:B163"/>
    <mergeCell ref="A164:B164"/>
    <mergeCell ref="A165:B165"/>
    <mergeCell ref="A156:B156"/>
    <mergeCell ref="A157:B157"/>
  </mergeCells>
  <hyperlinks>
    <hyperlink ref="A5" location="'Tab. č. 7'!A140" display="4, Úhrn"/>
    <hyperlink ref="A3" location="'Tab. č. 7'!A54" display="2, Bežné transfery"/>
    <hyperlink ref="A4" location="'Tab. č. 7'!A97" display="3, Kapitálové výdavky"/>
    <hyperlink ref="A2" location="'Tab. č. 7'!A11" display="1, Dane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45"/>
  <sheetViews>
    <sheetView workbookViewId="0">
      <selection sqref="A1:K1"/>
    </sheetView>
  </sheetViews>
  <sheetFormatPr defaultColWidth="8.28515625" defaultRowHeight="12.75" x14ac:dyDescent="0.2"/>
  <cols>
    <col min="1" max="1" width="48.5703125" style="60" customWidth="1"/>
    <col min="2" max="2" width="5.28515625" style="60" customWidth="1"/>
    <col min="3" max="4" width="10.7109375" style="60" customWidth="1"/>
    <col min="5" max="5" width="10.7109375" style="73" customWidth="1"/>
    <col min="6" max="7" width="10.7109375" style="60" customWidth="1"/>
    <col min="8" max="8" width="10.7109375" style="73" customWidth="1"/>
    <col min="9" max="10" width="10.7109375" style="60" customWidth="1"/>
    <col min="11" max="12" width="10.7109375" style="73" customWidth="1"/>
    <col min="13" max="13" width="48.28515625" style="60" customWidth="1"/>
    <col min="14" max="14" width="5.28515625" style="60" customWidth="1"/>
    <col min="15" max="16" width="10.7109375" style="60" customWidth="1"/>
    <col min="17" max="17" width="10.7109375" style="73" customWidth="1"/>
    <col min="18" max="19" width="10.7109375" style="60" customWidth="1"/>
    <col min="20" max="20" width="10.7109375" style="73" customWidth="1"/>
    <col min="21" max="22" width="10.7109375" style="60" customWidth="1"/>
    <col min="23" max="24" width="10.7109375" style="73" customWidth="1"/>
    <col min="25" max="25" width="48.28515625" style="60" customWidth="1"/>
    <col min="26" max="26" width="5.28515625" style="60" customWidth="1"/>
    <col min="27" max="28" width="10.7109375" style="60" customWidth="1"/>
    <col min="29" max="29" width="10.7109375" style="73" customWidth="1"/>
    <col min="30" max="31" width="10.7109375" style="60" customWidth="1"/>
    <col min="32" max="32" width="10.7109375" style="73" customWidth="1"/>
    <col min="33" max="34" width="10.7109375" style="60" customWidth="1"/>
    <col min="35" max="36" width="10.7109375" style="73" customWidth="1"/>
    <col min="37" max="37" width="48.42578125" style="60" customWidth="1"/>
    <col min="38" max="38" width="5.28515625" style="60" customWidth="1"/>
    <col min="39" max="40" width="10.7109375" style="60" customWidth="1"/>
    <col min="41" max="41" width="10.7109375" style="73" customWidth="1"/>
    <col min="42" max="43" width="10.7109375" style="60" customWidth="1"/>
    <col min="44" max="44" width="10.7109375" style="73" customWidth="1"/>
    <col min="45" max="46" width="10.7109375" style="60" customWidth="1"/>
    <col min="47" max="48" width="10.7109375" style="73" customWidth="1"/>
    <col min="49" max="49" width="46.28515625" style="60" bestFit="1" customWidth="1"/>
    <col min="50" max="50" width="5.28515625" style="60" customWidth="1"/>
    <col min="51" max="52" width="10.7109375" style="60" customWidth="1"/>
    <col min="53" max="53" width="10.7109375" style="73" customWidth="1"/>
    <col min="54" max="55" width="10.7109375" style="60" customWidth="1"/>
    <col min="56" max="56" width="10.7109375" style="73" customWidth="1"/>
    <col min="57" max="58" width="10.7109375" style="60" customWidth="1"/>
    <col min="59" max="60" width="10.7109375" style="73" customWidth="1"/>
    <col min="61" max="61" width="48" style="60" customWidth="1"/>
    <col min="62" max="62" width="5" style="60" customWidth="1"/>
    <col min="63" max="64" width="10.7109375" style="60" customWidth="1"/>
    <col min="65" max="65" width="10.7109375" style="73" customWidth="1"/>
    <col min="66" max="67" width="10.7109375" style="60" customWidth="1"/>
    <col min="68" max="68" width="12.28515625" style="73" customWidth="1"/>
    <col min="69" max="70" width="10.7109375" style="60" customWidth="1"/>
    <col min="71" max="72" width="10.7109375" style="73" customWidth="1"/>
    <col min="73" max="73" width="48.42578125" style="60" customWidth="1"/>
    <col min="74" max="74" width="5.28515625" style="60" customWidth="1"/>
    <col min="75" max="76" width="10.7109375" style="60" customWidth="1"/>
    <col min="77" max="77" width="10.7109375" style="73" customWidth="1"/>
    <col min="78" max="79" width="10.7109375" style="60" customWidth="1"/>
    <col min="80" max="80" width="11.85546875" style="73" bestFit="1" customWidth="1"/>
    <col min="81" max="82" width="10.7109375" style="60" customWidth="1"/>
    <col min="83" max="83" width="10.7109375" style="73" customWidth="1"/>
    <col min="84" max="262" width="8.28515625" style="60"/>
    <col min="263" max="263" width="48.5703125" style="60" customWidth="1"/>
    <col min="264" max="264" width="5.28515625" style="60" customWidth="1"/>
    <col min="265" max="273" width="10.7109375" style="60" customWidth="1"/>
    <col min="274" max="274" width="48.28515625" style="60" customWidth="1"/>
    <col min="275" max="275" width="5.28515625" style="60" customWidth="1"/>
    <col min="276" max="284" width="10.7109375" style="60" customWidth="1"/>
    <col min="285" max="285" width="48.28515625" style="60" customWidth="1"/>
    <col min="286" max="286" width="5.28515625" style="60" customWidth="1"/>
    <col min="287" max="295" width="10.7109375" style="60" customWidth="1"/>
    <col min="296" max="296" width="48.42578125" style="60" customWidth="1"/>
    <col min="297" max="297" width="5.28515625" style="60" customWidth="1"/>
    <col min="298" max="306" width="10.7109375" style="60" customWidth="1"/>
    <col min="307" max="307" width="46.28515625" style="60" bestFit="1" customWidth="1"/>
    <col min="308" max="308" width="5.28515625" style="60" customWidth="1"/>
    <col min="309" max="317" width="10.7109375" style="60" customWidth="1"/>
    <col min="318" max="318" width="48" style="60" customWidth="1"/>
    <col min="319" max="319" width="5" style="60" customWidth="1"/>
    <col min="320" max="324" width="10.7109375" style="60" customWidth="1"/>
    <col min="325" max="325" width="12.28515625" style="60" customWidth="1"/>
    <col min="326" max="328" width="10.7109375" style="60" customWidth="1"/>
    <col min="329" max="329" width="48.42578125" style="60" customWidth="1"/>
    <col min="330" max="330" width="5.28515625" style="60" customWidth="1"/>
    <col min="331" max="335" width="10.7109375" style="60" customWidth="1"/>
    <col min="336" max="336" width="11.85546875" style="60" bestFit="1" customWidth="1"/>
    <col min="337" max="339" width="10.7109375" style="60" customWidth="1"/>
    <col min="340" max="518" width="8.28515625" style="60"/>
    <col min="519" max="519" width="48.5703125" style="60" customWidth="1"/>
    <col min="520" max="520" width="5.28515625" style="60" customWidth="1"/>
    <col min="521" max="529" width="10.7109375" style="60" customWidth="1"/>
    <col min="530" max="530" width="48.28515625" style="60" customWidth="1"/>
    <col min="531" max="531" width="5.28515625" style="60" customWidth="1"/>
    <col min="532" max="540" width="10.7109375" style="60" customWidth="1"/>
    <col min="541" max="541" width="48.28515625" style="60" customWidth="1"/>
    <col min="542" max="542" width="5.28515625" style="60" customWidth="1"/>
    <col min="543" max="551" width="10.7109375" style="60" customWidth="1"/>
    <col min="552" max="552" width="48.42578125" style="60" customWidth="1"/>
    <col min="553" max="553" width="5.28515625" style="60" customWidth="1"/>
    <col min="554" max="562" width="10.7109375" style="60" customWidth="1"/>
    <col min="563" max="563" width="46.28515625" style="60" bestFit="1" customWidth="1"/>
    <col min="564" max="564" width="5.28515625" style="60" customWidth="1"/>
    <col min="565" max="573" width="10.7109375" style="60" customWidth="1"/>
    <col min="574" max="574" width="48" style="60" customWidth="1"/>
    <col min="575" max="575" width="5" style="60" customWidth="1"/>
    <col min="576" max="580" width="10.7109375" style="60" customWidth="1"/>
    <col min="581" max="581" width="12.28515625" style="60" customWidth="1"/>
    <col min="582" max="584" width="10.7109375" style="60" customWidth="1"/>
    <col min="585" max="585" width="48.42578125" style="60" customWidth="1"/>
    <col min="586" max="586" width="5.28515625" style="60" customWidth="1"/>
    <col min="587" max="591" width="10.7109375" style="60" customWidth="1"/>
    <col min="592" max="592" width="11.85546875" style="60" bestFit="1" customWidth="1"/>
    <col min="593" max="595" width="10.7109375" style="60" customWidth="1"/>
    <col min="596" max="774" width="8.28515625" style="60"/>
    <col min="775" max="775" width="48.5703125" style="60" customWidth="1"/>
    <col min="776" max="776" width="5.28515625" style="60" customWidth="1"/>
    <col min="777" max="785" width="10.7109375" style="60" customWidth="1"/>
    <col min="786" max="786" width="48.28515625" style="60" customWidth="1"/>
    <col min="787" max="787" width="5.28515625" style="60" customWidth="1"/>
    <col min="788" max="796" width="10.7109375" style="60" customWidth="1"/>
    <col min="797" max="797" width="48.28515625" style="60" customWidth="1"/>
    <col min="798" max="798" width="5.28515625" style="60" customWidth="1"/>
    <col min="799" max="807" width="10.7109375" style="60" customWidth="1"/>
    <col min="808" max="808" width="48.42578125" style="60" customWidth="1"/>
    <col min="809" max="809" width="5.28515625" style="60" customWidth="1"/>
    <col min="810" max="818" width="10.7109375" style="60" customWidth="1"/>
    <col min="819" max="819" width="46.28515625" style="60" bestFit="1" customWidth="1"/>
    <col min="820" max="820" width="5.28515625" style="60" customWidth="1"/>
    <col min="821" max="829" width="10.7109375" style="60" customWidth="1"/>
    <col min="830" max="830" width="48" style="60" customWidth="1"/>
    <col min="831" max="831" width="5" style="60" customWidth="1"/>
    <col min="832" max="836" width="10.7109375" style="60" customWidth="1"/>
    <col min="837" max="837" width="12.28515625" style="60" customWidth="1"/>
    <col min="838" max="840" width="10.7109375" style="60" customWidth="1"/>
    <col min="841" max="841" width="48.42578125" style="60" customWidth="1"/>
    <col min="842" max="842" width="5.28515625" style="60" customWidth="1"/>
    <col min="843" max="847" width="10.7109375" style="60" customWidth="1"/>
    <col min="848" max="848" width="11.85546875" style="60" bestFit="1" customWidth="1"/>
    <col min="849" max="851" width="10.7109375" style="60" customWidth="1"/>
    <col min="852" max="1030" width="8.28515625" style="60"/>
    <col min="1031" max="1031" width="48.5703125" style="60" customWidth="1"/>
    <col min="1032" max="1032" width="5.28515625" style="60" customWidth="1"/>
    <col min="1033" max="1041" width="10.7109375" style="60" customWidth="1"/>
    <col min="1042" max="1042" width="48.28515625" style="60" customWidth="1"/>
    <col min="1043" max="1043" width="5.28515625" style="60" customWidth="1"/>
    <col min="1044" max="1052" width="10.7109375" style="60" customWidth="1"/>
    <col min="1053" max="1053" width="48.28515625" style="60" customWidth="1"/>
    <col min="1054" max="1054" width="5.28515625" style="60" customWidth="1"/>
    <col min="1055" max="1063" width="10.7109375" style="60" customWidth="1"/>
    <col min="1064" max="1064" width="48.42578125" style="60" customWidth="1"/>
    <col min="1065" max="1065" width="5.28515625" style="60" customWidth="1"/>
    <col min="1066" max="1074" width="10.7109375" style="60" customWidth="1"/>
    <col min="1075" max="1075" width="46.28515625" style="60" bestFit="1" customWidth="1"/>
    <col min="1076" max="1076" width="5.28515625" style="60" customWidth="1"/>
    <col min="1077" max="1085" width="10.7109375" style="60" customWidth="1"/>
    <col min="1086" max="1086" width="48" style="60" customWidth="1"/>
    <col min="1087" max="1087" width="5" style="60" customWidth="1"/>
    <col min="1088" max="1092" width="10.7109375" style="60" customWidth="1"/>
    <col min="1093" max="1093" width="12.28515625" style="60" customWidth="1"/>
    <col min="1094" max="1096" width="10.7109375" style="60" customWidth="1"/>
    <col min="1097" max="1097" width="48.42578125" style="60" customWidth="1"/>
    <col min="1098" max="1098" width="5.28515625" style="60" customWidth="1"/>
    <col min="1099" max="1103" width="10.7109375" style="60" customWidth="1"/>
    <col min="1104" max="1104" width="11.85546875" style="60" bestFit="1" customWidth="1"/>
    <col min="1105" max="1107" width="10.7109375" style="60" customWidth="1"/>
    <col min="1108" max="1286" width="8.28515625" style="60"/>
    <col min="1287" max="1287" width="48.5703125" style="60" customWidth="1"/>
    <col min="1288" max="1288" width="5.28515625" style="60" customWidth="1"/>
    <col min="1289" max="1297" width="10.7109375" style="60" customWidth="1"/>
    <col min="1298" max="1298" width="48.28515625" style="60" customWidth="1"/>
    <col min="1299" max="1299" width="5.28515625" style="60" customWidth="1"/>
    <col min="1300" max="1308" width="10.7109375" style="60" customWidth="1"/>
    <col min="1309" max="1309" width="48.28515625" style="60" customWidth="1"/>
    <col min="1310" max="1310" width="5.28515625" style="60" customWidth="1"/>
    <col min="1311" max="1319" width="10.7109375" style="60" customWidth="1"/>
    <col min="1320" max="1320" width="48.42578125" style="60" customWidth="1"/>
    <col min="1321" max="1321" width="5.28515625" style="60" customWidth="1"/>
    <col min="1322" max="1330" width="10.7109375" style="60" customWidth="1"/>
    <col min="1331" max="1331" width="46.28515625" style="60" bestFit="1" customWidth="1"/>
    <col min="1332" max="1332" width="5.28515625" style="60" customWidth="1"/>
    <col min="1333" max="1341" width="10.7109375" style="60" customWidth="1"/>
    <col min="1342" max="1342" width="48" style="60" customWidth="1"/>
    <col min="1343" max="1343" width="5" style="60" customWidth="1"/>
    <col min="1344" max="1348" width="10.7109375" style="60" customWidth="1"/>
    <col min="1349" max="1349" width="12.28515625" style="60" customWidth="1"/>
    <col min="1350" max="1352" width="10.7109375" style="60" customWidth="1"/>
    <col min="1353" max="1353" width="48.42578125" style="60" customWidth="1"/>
    <col min="1354" max="1354" width="5.28515625" style="60" customWidth="1"/>
    <col min="1355" max="1359" width="10.7109375" style="60" customWidth="1"/>
    <col min="1360" max="1360" width="11.85546875" style="60" bestFit="1" customWidth="1"/>
    <col min="1361" max="1363" width="10.7109375" style="60" customWidth="1"/>
    <col min="1364" max="1542" width="8.28515625" style="60"/>
    <col min="1543" max="1543" width="48.5703125" style="60" customWidth="1"/>
    <col min="1544" max="1544" width="5.28515625" style="60" customWidth="1"/>
    <col min="1545" max="1553" width="10.7109375" style="60" customWidth="1"/>
    <col min="1554" max="1554" width="48.28515625" style="60" customWidth="1"/>
    <col min="1555" max="1555" width="5.28515625" style="60" customWidth="1"/>
    <col min="1556" max="1564" width="10.7109375" style="60" customWidth="1"/>
    <col min="1565" max="1565" width="48.28515625" style="60" customWidth="1"/>
    <col min="1566" max="1566" width="5.28515625" style="60" customWidth="1"/>
    <col min="1567" max="1575" width="10.7109375" style="60" customWidth="1"/>
    <col min="1576" max="1576" width="48.42578125" style="60" customWidth="1"/>
    <col min="1577" max="1577" width="5.28515625" style="60" customWidth="1"/>
    <col min="1578" max="1586" width="10.7109375" style="60" customWidth="1"/>
    <col min="1587" max="1587" width="46.28515625" style="60" bestFit="1" customWidth="1"/>
    <col min="1588" max="1588" width="5.28515625" style="60" customWidth="1"/>
    <col min="1589" max="1597" width="10.7109375" style="60" customWidth="1"/>
    <col min="1598" max="1598" width="48" style="60" customWidth="1"/>
    <col min="1599" max="1599" width="5" style="60" customWidth="1"/>
    <col min="1600" max="1604" width="10.7109375" style="60" customWidth="1"/>
    <col min="1605" max="1605" width="12.28515625" style="60" customWidth="1"/>
    <col min="1606" max="1608" width="10.7109375" style="60" customWidth="1"/>
    <col min="1609" max="1609" width="48.42578125" style="60" customWidth="1"/>
    <col min="1610" max="1610" width="5.28515625" style="60" customWidth="1"/>
    <col min="1611" max="1615" width="10.7109375" style="60" customWidth="1"/>
    <col min="1616" max="1616" width="11.85546875" style="60" bestFit="1" customWidth="1"/>
    <col min="1617" max="1619" width="10.7109375" style="60" customWidth="1"/>
    <col min="1620" max="1798" width="8.28515625" style="60"/>
    <col min="1799" max="1799" width="48.5703125" style="60" customWidth="1"/>
    <col min="1800" max="1800" width="5.28515625" style="60" customWidth="1"/>
    <col min="1801" max="1809" width="10.7109375" style="60" customWidth="1"/>
    <col min="1810" max="1810" width="48.28515625" style="60" customWidth="1"/>
    <col min="1811" max="1811" width="5.28515625" style="60" customWidth="1"/>
    <col min="1812" max="1820" width="10.7109375" style="60" customWidth="1"/>
    <col min="1821" max="1821" width="48.28515625" style="60" customWidth="1"/>
    <col min="1822" max="1822" width="5.28515625" style="60" customWidth="1"/>
    <col min="1823" max="1831" width="10.7109375" style="60" customWidth="1"/>
    <col min="1832" max="1832" width="48.42578125" style="60" customWidth="1"/>
    <col min="1833" max="1833" width="5.28515625" style="60" customWidth="1"/>
    <col min="1834" max="1842" width="10.7109375" style="60" customWidth="1"/>
    <col min="1843" max="1843" width="46.28515625" style="60" bestFit="1" customWidth="1"/>
    <col min="1844" max="1844" width="5.28515625" style="60" customWidth="1"/>
    <col min="1845" max="1853" width="10.7109375" style="60" customWidth="1"/>
    <col min="1854" max="1854" width="48" style="60" customWidth="1"/>
    <col min="1855" max="1855" width="5" style="60" customWidth="1"/>
    <col min="1856" max="1860" width="10.7109375" style="60" customWidth="1"/>
    <col min="1861" max="1861" width="12.28515625" style="60" customWidth="1"/>
    <col min="1862" max="1864" width="10.7109375" style="60" customWidth="1"/>
    <col min="1865" max="1865" width="48.42578125" style="60" customWidth="1"/>
    <col min="1866" max="1866" width="5.28515625" style="60" customWidth="1"/>
    <col min="1867" max="1871" width="10.7109375" style="60" customWidth="1"/>
    <col min="1872" max="1872" width="11.85546875" style="60" bestFit="1" customWidth="1"/>
    <col min="1873" max="1875" width="10.7109375" style="60" customWidth="1"/>
    <col min="1876" max="2054" width="8.28515625" style="60"/>
    <col min="2055" max="2055" width="48.5703125" style="60" customWidth="1"/>
    <col min="2056" max="2056" width="5.28515625" style="60" customWidth="1"/>
    <col min="2057" max="2065" width="10.7109375" style="60" customWidth="1"/>
    <col min="2066" max="2066" width="48.28515625" style="60" customWidth="1"/>
    <col min="2067" max="2067" width="5.28515625" style="60" customWidth="1"/>
    <col min="2068" max="2076" width="10.7109375" style="60" customWidth="1"/>
    <col min="2077" max="2077" width="48.28515625" style="60" customWidth="1"/>
    <col min="2078" max="2078" width="5.28515625" style="60" customWidth="1"/>
    <col min="2079" max="2087" width="10.7109375" style="60" customWidth="1"/>
    <col min="2088" max="2088" width="48.42578125" style="60" customWidth="1"/>
    <col min="2089" max="2089" width="5.28515625" style="60" customWidth="1"/>
    <col min="2090" max="2098" width="10.7109375" style="60" customWidth="1"/>
    <col min="2099" max="2099" width="46.28515625" style="60" bestFit="1" customWidth="1"/>
    <col min="2100" max="2100" width="5.28515625" style="60" customWidth="1"/>
    <col min="2101" max="2109" width="10.7109375" style="60" customWidth="1"/>
    <col min="2110" max="2110" width="48" style="60" customWidth="1"/>
    <col min="2111" max="2111" width="5" style="60" customWidth="1"/>
    <col min="2112" max="2116" width="10.7109375" style="60" customWidth="1"/>
    <col min="2117" max="2117" width="12.28515625" style="60" customWidth="1"/>
    <col min="2118" max="2120" width="10.7109375" style="60" customWidth="1"/>
    <col min="2121" max="2121" width="48.42578125" style="60" customWidth="1"/>
    <col min="2122" max="2122" width="5.28515625" style="60" customWidth="1"/>
    <col min="2123" max="2127" width="10.7109375" style="60" customWidth="1"/>
    <col min="2128" max="2128" width="11.85546875" style="60" bestFit="1" customWidth="1"/>
    <col min="2129" max="2131" width="10.7109375" style="60" customWidth="1"/>
    <col min="2132" max="2310" width="8.28515625" style="60"/>
    <col min="2311" max="2311" width="48.5703125" style="60" customWidth="1"/>
    <col min="2312" max="2312" width="5.28515625" style="60" customWidth="1"/>
    <col min="2313" max="2321" width="10.7109375" style="60" customWidth="1"/>
    <col min="2322" max="2322" width="48.28515625" style="60" customWidth="1"/>
    <col min="2323" max="2323" width="5.28515625" style="60" customWidth="1"/>
    <col min="2324" max="2332" width="10.7109375" style="60" customWidth="1"/>
    <col min="2333" max="2333" width="48.28515625" style="60" customWidth="1"/>
    <col min="2334" max="2334" width="5.28515625" style="60" customWidth="1"/>
    <col min="2335" max="2343" width="10.7109375" style="60" customWidth="1"/>
    <col min="2344" max="2344" width="48.42578125" style="60" customWidth="1"/>
    <col min="2345" max="2345" width="5.28515625" style="60" customWidth="1"/>
    <col min="2346" max="2354" width="10.7109375" style="60" customWidth="1"/>
    <col min="2355" max="2355" width="46.28515625" style="60" bestFit="1" customWidth="1"/>
    <col min="2356" max="2356" width="5.28515625" style="60" customWidth="1"/>
    <col min="2357" max="2365" width="10.7109375" style="60" customWidth="1"/>
    <col min="2366" max="2366" width="48" style="60" customWidth="1"/>
    <col min="2367" max="2367" width="5" style="60" customWidth="1"/>
    <col min="2368" max="2372" width="10.7109375" style="60" customWidth="1"/>
    <col min="2373" max="2373" width="12.28515625" style="60" customWidth="1"/>
    <col min="2374" max="2376" width="10.7109375" style="60" customWidth="1"/>
    <col min="2377" max="2377" width="48.42578125" style="60" customWidth="1"/>
    <col min="2378" max="2378" width="5.28515625" style="60" customWidth="1"/>
    <col min="2379" max="2383" width="10.7109375" style="60" customWidth="1"/>
    <col min="2384" max="2384" width="11.85546875" style="60" bestFit="1" customWidth="1"/>
    <col min="2385" max="2387" width="10.7109375" style="60" customWidth="1"/>
    <col min="2388" max="2566" width="8.28515625" style="60"/>
    <col min="2567" max="2567" width="48.5703125" style="60" customWidth="1"/>
    <col min="2568" max="2568" width="5.28515625" style="60" customWidth="1"/>
    <col min="2569" max="2577" width="10.7109375" style="60" customWidth="1"/>
    <col min="2578" max="2578" width="48.28515625" style="60" customWidth="1"/>
    <col min="2579" max="2579" width="5.28515625" style="60" customWidth="1"/>
    <col min="2580" max="2588" width="10.7109375" style="60" customWidth="1"/>
    <col min="2589" max="2589" width="48.28515625" style="60" customWidth="1"/>
    <col min="2590" max="2590" width="5.28515625" style="60" customWidth="1"/>
    <col min="2591" max="2599" width="10.7109375" style="60" customWidth="1"/>
    <col min="2600" max="2600" width="48.42578125" style="60" customWidth="1"/>
    <col min="2601" max="2601" width="5.28515625" style="60" customWidth="1"/>
    <col min="2602" max="2610" width="10.7109375" style="60" customWidth="1"/>
    <col min="2611" max="2611" width="46.28515625" style="60" bestFit="1" customWidth="1"/>
    <col min="2612" max="2612" width="5.28515625" style="60" customWidth="1"/>
    <col min="2613" max="2621" width="10.7109375" style="60" customWidth="1"/>
    <col min="2622" max="2622" width="48" style="60" customWidth="1"/>
    <col min="2623" max="2623" width="5" style="60" customWidth="1"/>
    <col min="2624" max="2628" width="10.7109375" style="60" customWidth="1"/>
    <col min="2629" max="2629" width="12.28515625" style="60" customWidth="1"/>
    <col min="2630" max="2632" width="10.7109375" style="60" customWidth="1"/>
    <col min="2633" max="2633" width="48.42578125" style="60" customWidth="1"/>
    <col min="2634" max="2634" width="5.28515625" style="60" customWidth="1"/>
    <col min="2635" max="2639" width="10.7109375" style="60" customWidth="1"/>
    <col min="2640" max="2640" width="11.85546875" style="60" bestFit="1" customWidth="1"/>
    <col min="2641" max="2643" width="10.7109375" style="60" customWidth="1"/>
    <col min="2644" max="2822" width="8.28515625" style="60"/>
    <col min="2823" max="2823" width="48.5703125" style="60" customWidth="1"/>
    <col min="2824" max="2824" width="5.28515625" style="60" customWidth="1"/>
    <col min="2825" max="2833" width="10.7109375" style="60" customWidth="1"/>
    <col min="2834" max="2834" width="48.28515625" style="60" customWidth="1"/>
    <col min="2835" max="2835" width="5.28515625" style="60" customWidth="1"/>
    <col min="2836" max="2844" width="10.7109375" style="60" customWidth="1"/>
    <col min="2845" max="2845" width="48.28515625" style="60" customWidth="1"/>
    <col min="2846" max="2846" width="5.28515625" style="60" customWidth="1"/>
    <col min="2847" max="2855" width="10.7109375" style="60" customWidth="1"/>
    <col min="2856" max="2856" width="48.42578125" style="60" customWidth="1"/>
    <col min="2857" max="2857" width="5.28515625" style="60" customWidth="1"/>
    <col min="2858" max="2866" width="10.7109375" style="60" customWidth="1"/>
    <col min="2867" max="2867" width="46.28515625" style="60" bestFit="1" customWidth="1"/>
    <col min="2868" max="2868" width="5.28515625" style="60" customWidth="1"/>
    <col min="2869" max="2877" width="10.7109375" style="60" customWidth="1"/>
    <col min="2878" max="2878" width="48" style="60" customWidth="1"/>
    <col min="2879" max="2879" width="5" style="60" customWidth="1"/>
    <col min="2880" max="2884" width="10.7109375" style="60" customWidth="1"/>
    <col min="2885" max="2885" width="12.28515625" style="60" customWidth="1"/>
    <col min="2886" max="2888" width="10.7109375" style="60" customWidth="1"/>
    <col min="2889" max="2889" width="48.42578125" style="60" customWidth="1"/>
    <col min="2890" max="2890" width="5.28515625" style="60" customWidth="1"/>
    <col min="2891" max="2895" width="10.7109375" style="60" customWidth="1"/>
    <col min="2896" max="2896" width="11.85546875" style="60" bestFit="1" customWidth="1"/>
    <col min="2897" max="2899" width="10.7109375" style="60" customWidth="1"/>
    <col min="2900" max="3078" width="8.28515625" style="60"/>
    <col min="3079" max="3079" width="48.5703125" style="60" customWidth="1"/>
    <col min="3080" max="3080" width="5.28515625" style="60" customWidth="1"/>
    <col min="3081" max="3089" width="10.7109375" style="60" customWidth="1"/>
    <col min="3090" max="3090" width="48.28515625" style="60" customWidth="1"/>
    <col min="3091" max="3091" width="5.28515625" style="60" customWidth="1"/>
    <col min="3092" max="3100" width="10.7109375" style="60" customWidth="1"/>
    <col min="3101" max="3101" width="48.28515625" style="60" customWidth="1"/>
    <col min="3102" max="3102" width="5.28515625" style="60" customWidth="1"/>
    <col min="3103" max="3111" width="10.7109375" style="60" customWidth="1"/>
    <col min="3112" max="3112" width="48.42578125" style="60" customWidth="1"/>
    <col min="3113" max="3113" width="5.28515625" style="60" customWidth="1"/>
    <col min="3114" max="3122" width="10.7109375" style="60" customWidth="1"/>
    <col min="3123" max="3123" width="46.28515625" style="60" bestFit="1" customWidth="1"/>
    <col min="3124" max="3124" width="5.28515625" style="60" customWidth="1"/>
    <col min="3125" max="3133" width="10.7109375" style="60" customWidth="1"/>
    <col min="3134" max="3134" width="48" style="60" customWidth="1"/>
    <col min="3135" max="3135" width="5" style="60" customWidth="1"/>
    <col min="3136" max="3140" width="10.7109375" style="60" customWidth="1"/>
    <col min="3141" max="3141" width="12.28515625" style="60" customWidth="1"/>
    <col min="3142" max="3144" width="10.7109375" style="60" customWidth="1"/>
    <col min="3145" max="3145" width="48.42578125" style="60" customWidth="1"/>
    <col min="3146" max="3146" width="5.28515625" style="60" customWidth="1"/>
    <col min="3147" max="3151" width="10.7109375" style="60" customWidth="1"/>
    <col min="3152" max="3152" width="11.85546875" style="60" bestFit="1" customWidth="1"/>
    <col min="3153" max="3155" width="10.7109375" style="60" customWidth="1"/>
    <col min="3156" max="3334" width="8.28515625" style="60"/>
    <col min="3335" max="3335" width="48.5703125" style="60" customWidth="1"/>
    <col min="3336" max="3336" width="5.28515625" style="60" customWidth="1"/>
    <col min="3337" max="3345" width="10.7109375" style="60" customWidth="1"/>
    <col min="3346" max="3346" width="48.28515625" style="60" customWidth="1"/>
    <col min="3347" max="3347" width="5.28515625" style="60" customWidth="1"/>
    <col min="3348" max="3356" width="10.7109375" style="60" customWidth="1"/>
    <col min="3357" max="3357" width="48.28515625" style="60" customWidth="1"/>
    <col min="3358" max="3358" width="5.28515625" style="60" customWidth="1"/>
    <col min="3359" max="3367" width="10.7109375" style="60" customWidth="1"/>
    <col min="3368" max="3368" width="48.42578125" style="60" customWidth="1"/>
    <col min="3369" max="3369" width="5.28515625" style="60" customWidth="1"/>
    <col min="3370" max="3378" width="10.7109375" style="60" customWidth="1"/>
    <col min="3379" max="3379" width="46.28515625" style="60" bestFit="1" customWidth="1"/>
    <col min="3380" max="3380" width="5.28515625" style="60" customWidth="1"/>
    <col min="3381" max="3389" width="10.7109375" style="60" customWidth="1"/>
    <col min="3390" max="3390" width="48" style="60" customWidth="1"/>
    <col min="3391" max="3391" width="5" style="60" customWidth="1"/>
    <col min="3392" max="3396" width="10.7109375" style="60" customWidth="1"/>
    <col min="3397" max="3397" width="12.28515625" style="60" customWidth="1"/>
    <col min="3398" max="3400" width="10.7109375" style="60" customWidth="1"/>
    <col min="3401" max="3401" width="48.42578125" style="60" customWidth="1"/>
    <col min="3402" max="3402" width="5.28515625" style="60" customWidth="1"/>
    <col min="3403" max="3407" width="10.7109375" style="60" customWidth="1"/>
    <col min="3408" max="3408" width="11.85546875" style="60" bestFit="1" customWidth="1"/>
    <col min="3409" max="3411" width="10.7109375" style="60" customWidth="1"/>
    <col min="3412" max="3590" width="8.28515625" style="60"/>
    <col min="3591" max="3591" width="48.5703125" style="60" customWidth="1"/>
    <col min="3592" max="3592" width="5.28515625" style="60" customWidth="1"/>
    <col min="3593" max="3601" width="10.7109375" style="60" customWidth="1"/>
    <col min="3602" max="3602" width="48.28515625" style="60" customWidth="1"/>
    <col min="3603" max="3603" width="5.28515625" style="60" customWidth="1"/>
    <col min="3604" max="3612" width="10.7109375" style="60" customWidth="1"/>
    <col min="3613" max="3613" width="48.28515625" style="60" customWidth="1"/>
    <col min="3614" max="3614" width="5.28515625" style="60" customWidth="1"/>
    <col min="3615" max="3623" width="10.7109375" style="60" customWidth="1"/>
    <col min="3624" max="3624" width="48.42578125" style="60" customWidth="1"/>
    <col min="3625" max="3625" width="5.28515625" style="60" customWidth="1"/>
    <col min="3626" max="3634" width="10.7109375" style="60" customWidth="1"/>
    <col min="3635" max="3635" width="46.28515625" style="60" bestFit="1" customWidth="1"/>
    <col min="3636" max="3636" width="5.28515625" style="60" customWidth="1"/>
    <col min="3637" max="3645" width="10.7109375" style="60" customWidth="1"/>
    <col min="3646" max="3646" width="48" style="60" customWidth="1"/>
    <col min="3647" max="3647" width="5" style="60" customWidth="1"/>
    <col min="3648" max="3652" width="10.7109375" style="60" customWidth="1"/>
    <col min="3653" max="3653" width="12.28515625" style="60" customWidth="1"/>
    <col min="3654" max="3656" width="10.7109375" style="60" customWidth="1"/>
    <col min="3657" max="3657" width="48.42578125" style="60" customWidth="1"/>
    <col min="3658" max="3658" width="5.28515625" style="60" customWidth="1"/>
    <col min="3659" max="3663" width="10.7109375" style="60" customWidth="1"/>
    <col min="3664" max="3664" width="11.85546875" style="60" bestFit="1" customWidth="1"/>
    <col min="3665" max="3667" width="10.7109375" style="60" customWidth="1"/>
    <col min="3668" max="3846" width="8.28515625" style="60"/>
    <col min="3847" max="3847" width="48.5703125" style="60" customWidth="1"/>
    <col min="3848" max="3848" width="5.28515625" style="60" customWidth="1"/>
    <col min="3849" max="3857" width="10.7109375" style="60" customWidth="1"/>
    <col min="3858" max="3858" width="48.28515625" style="60" customWidth="1"/>
    <col min="3859" max="3859" width="5.28515625" style="60" customWidth="1"/>
    <col min="3860" max="3868" width="10.7109375" style="60" customWidth="1"/>
    <col min="3869" max="3869" width="48.28515625" style="60" customWidth="1"/>
    <col min="3870" max="3870" width="5.28515625" style="60" customWidth="1"/>
    <col min="3871" max="3879" width="10.7109375" style="60" customWidth="1"/>
    <col min="3880" max="3880" width="48.42578125" style="60" customWidth="1"/>
    <col min="3881" max="3881" width="5.28515625" style="60" customWidth="1"/>
    <col min="3882" max="3890" width="10.7109375" style="60" customWidth="1"/>
    <col min="3891" max="3891" width="46.28515625" style="60" bestFit="1" customWidth="1"/>
    <col min="3892" max="3892" width="5.28515625" style="60" customWidth="1"/>
    <col min="3893" max="3901" width="10.7109375" style="60" customWidth="1"/>
    <col min="3902" max="3902" width="48" style="60" customWidth="1"/>
    <col min="3903" max="3903" width="5" style="60" customWidth="1"/>
    <col min="3904" max="3908" width="10.7109375" style="60" customWidth="1"/>
    <col min="3909" max="3909" width="12.28515625" style="60" customWidth="1"/>
    <col min="3910" max="3912" width="10.7109375" style="60" customWidth="1"/>
    <col min="3913" max="3913" width="48.42578125" style="60" customWidth="1"/>
    <col min="3914" max="3914" width="5.28515625" style="60" customWidth="1"/>
    <col min="3915" max="3919" width="10.7109375" style="60" customWidth="1"/>
    <col min="3920" max="3920" width="11.85546875" style="60" bestFit="1" customWidth="1"/>
    <col min="3921" max="3923" width="10.7109375" style="60" customWidth="1"/>
    <col min="3924" max="4102" width="8.28515625" style="60"/>
    <col min="4103" max="4103" width="48.5703125" style="60" customWidth="1"/>
    <col min="4104" max="4104" width="5.28515625" style="60" customWidth="1"/>
    <col min="4105" max="4113" width="10.7109375" style="60" customWidth="1"/>
    <col min="4114" max="4114" width="48.28515625" style="60" customWidth="1"/>
    <col min="4115" max="4115" width="5.28515625" style="60" customWidth="1"/>
    <col min="4116" max="4124" width="10.7109375" style="60" customWidth="1"/>
    <col min="4125" max="4125" width="48.28515625" style="60" customWidth="1"/>
    <col min="4126" max="4126" width="5.28515625" style="60" customWidth="1"/>
    <col min="4127" max="4135" width="10.7109375" style="60" customWidth="1"/>
    <col min="4136" max="4136" width="48.42578125" style="60" customWidth="1"/>
    <col min="4137" max="4137" width="5.28515625" style="60" customWidth="1"/>
    <col min="4138" max="4146" width="10.7109375" style="60" customWidth="1"/>
    <col min="4147" max="4147" width="46.28515625" style="60" bestFit="1" customWidth="1"/>
    <col min="4148" max="4148" width="5.28515625" style="60" customWidth="1"/>
    <col min="4149" max="4157" width="10.7109375" style="60" customWidth="1"/>
    <col min="4158" max="4158" width="48" style="60" customWidth="1"/>
    <col min="4159" max="4159" width="5" style="60" customWidth="1"/>
    <col min="4160" max="4164" width="10.7109375" style="60" customWidth="1"/>
    <col min="4165" max="4165" width="12.28515625" style="60" customWidth="1"/>
    <col min="4166" max="4168" width="10.7109375" style="60" customWidth="1"/>
    <col min="4169" max="4169" width="48.42578125" style="60" customWidth="1"/>
    <col min="4170" max="4170" width="5.28515625" style="60" customWidth="1"/>
    <col min="4171" max="4175" width="10.7109375" style="60" customWidth="1"/>
    <col min="4176" max="4176" width="11.85546875" style="60" bestFit="1" customWidth="1"/>
    <col min="4177" max="4179" width="10.7109375" style="60" customWidth="1"/>
    <col min="4180" max="4358" width="8.28515625" style="60"/>
    <col min="4359" max="4359" width="48.5703125" style="60" customWidth="1"/>
    <col min="4360" max="4360" width="5.28515625" style="60" customWidth="1"/>
    <col min="4361" max="4369" width="10.7109375" style="60" customWidth="1"/>
    <col min="4370" max="4370" width="48.28515625" style="60" customWidth="1"/>
    <col min="4371" max="4371" width="5.28515625" style="60" customWidth="1"/>
    <col min="4372" max="4380" width="10.7109375" style="60" customWidth="1"/>
    <col min="4381" max="4381" width="48.28515625" style="60" customWidth="1"/>
    <col min="4382" max="4382" width="5.28515625" style="60" customWidth="1"/>
    <col min="4383" max="4391" width="10.7109375" style="60" customWidth="1"/>
    <col min="4392" max="4392" width="48.42578125" style="60" customWidth="1"/>
    <col min="4393" max="4393" width="5.28515625" style="60" customWidth="1"/>
    <col min="4394" max="4402" width="10.7109375" style="60" customWidth="1"/>
    <col min="4403" max="4403" width="46.28515625" style="60" bestFit="1" customWidth="1"/>
    <col min="4404" max="4404" width="5.28515625" style="60" customWidth="1"/>
    <col min="4405" max="4413" width="10.7109375" style="60" customWidth="1"/>
    <col min="4414" max="4414" width="48" style="60" customWidth="1"/>
    <col min="4415" max="4415" width="5" style="60" customWidth="1"/>
    <col min="4416" max="4420" width="10.7109375" style="60" customWidth="1"/>
    <col min="4421" max="4421" width="12.28515625" style="60" customWidth="1"/>
    <col min="4422" max="4424" width="10.7109375" style="60" customWidth="1"/>
    <col min="4425" max="4425" width="48.42578125" style="60" customWidth="1"/>
    <col min="4426" max="4426" width="5.28515625" style="60" customWidth="1"/>
    <col min="4427" max="4431" width="10.7109375" style="60" customWidth="1"/>
    <col min="4432" max="4432" width="11.85546875" style="60" bestFit="1" customWidth="1"/>
    <col min="4433" max="4435" width="10.7109375" style="60" customWidth="1"/>
    <col min="4436" max="4614" width="8.28515625" style="60"/>
    <col min="4615" max="4615" width="48.5703125" style="60" customWidth="1"/>
    <col min="4616" max="4616" width="5.28515625" style="60" customWidth="1"/>
    <col min="4617" max="4625" width="10.7109375" style="60" customWidth="1"/>
    <col min="4626" max="4626" width="48.28515625" style="60" customWidth="1"/>
    <col min="4627" max="4627" width="5.28515625" style="60" customWidth="1"/>
    <col min="4628" max="4636" width="10.7109375" style="60" customWidth="1"/>
    <col min="4637" max="4637" width="48.28515625" style="60" customWidth="1"/>
    <col min="4638" max="4638" width="5.28515625" style="60" customWidth="1"/>
    <col min="4639" max="4647" width="10.7109375" style="60" customWidth="1"/>
    <col min="4648" max="4648" width="48.42578125" style="60" customWidth="1"/>
    <col min="4649" max="4649" width="5.28515625" style="60" customWidth="1"/>
    <col min="4650" max="4658" width="10.7109375" style="60" customWidth="1"/>
    <col min="4659" max="4659" width="46.28515625" style="60" bestFit="1" customWidth="1"/>
    <col min="4660" max="4660" width="5.28515625" style="60" customWidth="1"/>
    <col min="4661" max="4669" width="10.7109375" style="60" customWidth="1"/>
    <col min="4670" max="4670" width="48" style="60" customWidth="1"/>
    <col min="4671" max="4671" width="5" style="60" customWidth="1"/>
    <col min="4672" max="4676" width="10.7109375" style="60" customWidth="1"/>
    <col min="4677" max="4677" width="12.28515625" style="60" customWidth="1"/>
    <col min="4678" max="4680" width="10.7109375" style="60" customWidth="1"/>
    <col min="4681" max="4681" width="48.42578125" style="60" customWidth="1"/>
    <col min="4682" max="4682" width="5.28515625" style="60" customWidth="1"/>
    <col min="4683" max="4687" width="10.7109375" style="60" customWidth="1"/>
    <col min="4688" max="4688" width="11.85546875" style="60" bestFit="1" customWidth="1"/>
    <col min="4689" max="4691" width="10.7109375" style="60" customWidth="1"/>
    <col min="4692" max="4870" width="8.28515625" style="60"/>
    <col min="4871" max="4871" width="48.5703125" style="60" customWidth="1"/>
    <col min="4872" max="4872" width="5.28515625" style="60" customWidth="1"/>
    <col min="4873" max="4881" width="10.7109375" style="60" customWidth="1"/>
    <col min="4882" max="4882" width="48.28515625" style="60" customWidth="1"/>
    <col min="4883" max="4883" width="5.28515625" style="60" customWidth="1"/>
    <col min="4884" max="4892" width="10.7109375" style="60" customWidth="1"/>
    <col min="4893" max="4893" width="48.28515625" style="60" customWidth="1"/>
    <col min="4894" max="4894" width="5.28515625" style="60" customWidth="1"/>
    <col min="4895" max="4903" width="10.7109375" style="60" customWidth="1"/>
    <col min="4904" max="4904" width="48.42578125" style="60" customWidth="1"/>
    <col min="4905" max="4905" width="5.28515625" style="60" customWidth="1"/>
    <col min="4906" max="4914" width="10.7109375" style="60" customWidth="1"/>
    <col min="4915" max="4915" width="46.28515625" style="60" bestFit="1" customWidth="1"/>
    <col min="4916" max="4916" width="5.28515625" style="60" customWidth="1"/>
    <col min="4917" max="4925" width="10.7109375" style="60" customWidth="1"/>
    <col min="4926" max="4926" width="48" style="60" customWidth="1"/>
    <col min="4927" max="4927" width="5" style="60" customWidth="1"/>
    <col min="4928" max="4932" width="10.7109375" style="60" customWidth="1"/>
    <col min="4933" max="4933" width="12.28515625" style="60" customWidth="1"/>
    <col min="4934" max="4936" width="10.7109375" style="60" customWidth="1"/>
    <col min="4937" max="4937" width="48.42578125" style="60" customWidth="1"/>
    <col min="4938" max="4938" width="5.28515625" style="60" customWidth="1"/>
    <col min="4939" max="4943" width="10.7109375" style="60" customWidth="1"/>
    <col min="4944" max="4944" width="11.85546875" style="60" bestFit="1" customWidth="1"/>
    <col min="4945" max="4947" width="10.7109375" style="60" customWidth="1"/>
    <col min="4948" max="5126" width="8.28515625" style="60"/>
    <col min="5127" max="5127" width="48.5703125" style="60" customWidth="1"/>
    <col min="5128" max="5128" width="5.28515625" style="60" customWidth="1"/>
    <col min="5129" max="5137" width="10.7109375" style="60" customWidth="1"/>
    <col min="5138" max="5138" width="48.28515625" style="60" customWidth="1"/>
    <col min="5139" max="5139" width="5.28515625" style="60" customWidth="1"/>
    <col min="5140" max="5148" width="10.7109375" style="60" customWidth="1"/>
    <col min="5149" max="5149" width="48.28515625" style="60" customWidth="1"/>
    <col min="5150" max="5150" width="5.28515625" style="60" customWidth="1"/>
    <col min="5151" max="5159" width="10.7109375" style="60" customWidth="1"/>
    <col min="5160" max="5160" width="48.42578125" style="60" customWidth="1"/>
    <col min="5161" max="5161" width="5.28515625" style="60" customWidth="1"/>
    <col min="5162" max="5170" width="10.7109375" style="60" customWidth="1"/>
    <col min="5171" max="5171" width="46.28515625" style="60" bestFit="1" customWidth="1"/>
    <col min="5172" max="5172" width="5.28515625" style="60" customWidth="1"/>
    <col min="5173" max="5181" width="10.7109375" style="60" customWidth="1"/>
    <col min="5182" max="5182" width="48" style="60" customWidth="1"/>
    <col min="5183" max="5183" width="5" style="60" customWidth="1"/>
    <col min="5184" max="5188" width="10.7109375" style="60" customWidth="1"/>
    <col min="5189" max="5189" width="12.28515625" style="60" customWidth="1"/>
    <col min="5190" max="5192" width="10.7109375" style="60" customWidth="1"/>
    <col min="5193" max="5193" width="48.42578125" style="60" customWidth="1"/>
    <col min="5194" max="5194" width="5.28515625" style="60" customWidth="1"/>
    <col min="5195" max="5199" width="10.7109375" style="60" customWidth="1"/>
    <col min="5200" max="5200" width="11.85546875" style="60" bestFit="1" customWidth="1"/>
    <col min="5201" max="5203" width="10.7109375" style="60" customWidth="1"/>
    <col min="5204" max="5382" width="8.28515625" style="60"/>
    <col min="5383" max="5383" width="48.5703125" style="60" customWidth="1"/>
    <col min="5384" max="5384" width="5.28515625" style="60" customWidth="1"/>
    <col min="5385" max="5393" width="10.7109375" style="60" customWidth="1"/>
    <col min="5394" max="5394" width="48.28515625" style="60" customWidth="1"/>
    <col min="5395" max="5395" width="5.28515625" style="60" customWidth="1"/>
    <col min="5396" max="5404" width="10.7109375" style="60" customWidth="1"/>
    <col min="5405" max="5405" width="48.28515625" style="60" customWidth="1"/>
    <col min="5406" max="5406" width="5.28515625" style="60" customWidth="1"/>
    <col min="5407" max="5415" width="10.7109375" style="60" customWidth="1"/>
    <col min="5416" max="5416" width="48.42578125" style="60" customWidth="1"/>
    <col min="5417" max="5417" width="5.28515625" style="60" customWidth="1"/>
    <col min="5418" max="5426" width="10.7109375" style="60" customWidth="1"/>
    <col min="5427" max="5427" width="46.28515625" style="60" bestFit="1" customWidth="1"/>
    <col min="5428" max="5428" width="5.28515625" style="60" customWidth="1"/>
    <col min="5429" max="5437" width="10.7109375" style="60" customWidth="1"/>
    <col min="5438" max="5438" width="48" style="60" customWidth="1"/>
    <col min="5439" max="5439" width="5" style="60" customWidth="1"/>
    <col min="5440" max="5444" width="10.7109375" style="60" customWidth="1"/>
    <col min="5445" max="5445" width="12.28515625" style="60" customWidth="1"/>
    <col min="5446" max="5448" width="10.7109375" style="60" customWidth="1"/>
    <col min="5449" max="5449" width="48.42578125" style="60" customWidth="1"/>
    <col min="5450" max="5450" width="5.28515625" style="60" customWidth="1"/>
    <col min="5451" max="5455" width="10.7109375" style="60" customWidth="1"/>
    <col min="5456" max="5456" width="11.85546875" style="60" bestFit="1" customWidth="1"/>
    <col min="5457" max="5459" width="10.7109375" style="60" customWidth="1"/>
    <col min="5460" max="5638" width="8.28515625" style="60"/>
    <col min="5639" max="5639" width="48.5703125" style="60" customWidth="1"/>
    <col min="5640" max="5640" width="5.28515625" style="60" customWidth="1"/>
    <col min="5641" max="5649" width="10.7109375" style="60" customWidth="1"/>
    <col min="5650" max="5650" width="48.28515625" style="60" customWidth="1"/>
    <col min="5651" max="5651" width="5.28515625" style="60" customWidth="1"/>
    <col min="5652" max="5660" width="10.7109375" style="60" customWidth="1"/>
    <col min="5661" max="5661" width="48.28515625" style="60" customWidth="1"/>
    <col min="5662" max="5662" width="5.28515625" style="60" customWidth="1"/>
    <col min="5663" max="5671" width="10.7109375" style="60" customWidth="1"/>
    <col min="5672" max="5672" width="48.42578125" style="60" customWidth="1"/>
    <col min="5673" max="5673" width="5.28515625" style="60" customWidth="1"/>
    <col min="5674" max="5682" width="10.7109375" style="60" customWidth="1"/>
    <col min="5683" max="5683" width="46.28515625" style="60" bestFit="1" customWidth="1"/>
    <col min="5684" max="5684" width="5.28515625" style="60" customWidth="1"/>
    <col min="5685" max="5693" width="10.7109375" style="60" customWidth="1"/>
    <col min="5694" max="5694" width="48" style="60" customWidth="1"/>
    <col min="5695" max="5695" width="5" style="60" customWidth="1"/>
    <col min="5696" max="5700" width="10.7109375" style="60" customWidth="1"/>
    <col min="5701" max="5701" width="12.28515625" style="60" customWidth="1"/>
    <col min="5702" max="5704" width="10.7109375" style="60" customWidth="1"/>
    <col min="5705" max="5705" width="48.42578125" style="60" customWidth="1"/>
    <col min="5706" max="5706" width="5.28515625" style="60" customWidth="1"/>
    <col min="5707" max="5711" width="10.7109375" style="60" customWidth="1"/>
    <col min="5712" max="5712" width="11.85546875" style="60" bestFit="1" customWidth="1"/>
    <col min="5713" max="5715" width="10.7109375" style="60" customWidth="1"/>
    <col min="5716" max="5894" width="8.28515625" style="60"/>
    <col min="5895" max="5895" width="48.5703125" style="60" customWidth="1"/>
    <col min="5896" max="5896" width="5.28515625" style="60" customWidth="1"/>
    <col min="5897" max="5905" width="10.7109375" style="60" customWidth="1"/>
    <col min="5906" max="5906" width="48.28515625" style="60" customWidth="1"/>
    <col min="5907" max="5907" width="5.28515625" style="60" customWidth="1"/>
    <col min="5908" max="5916" width="10.7109375" style="60" customWidth="1"/>
    <col min="5917" max="5917" width="48.28515625" style="60" customWidth="1"/>
    <col min="5918" max="5918" width="5.28515625" style="60" customWidth="1"/>
    <col min="5919" max="5927" width="10.7109375" style="60" customWidth="1"/>
    <col min="5928" max="5928" width="48.42578125" style="60" customWidth="1"/>
    <col min="5929" max="5929" width="5.28515625" style="60" customWidth="1"/>
    <col min="5930" max="5938" width="10.7109375" style="60" customWidth="1"/>
    <col min="5939" max="5939" width="46.28515625" style="60" bestFit="1" customWidth="1"/>
    <col min="5940" max="5940" width="5.28515625" style="60" customWidth="1"/>
    <col min="5941" max="5949" width="10.7109375" style="60" customWidth="1"/>
    <col min="5950" max="5950" width="48" style="60" customWidth="1"/>
    <col min="5951" max="5951" width="5" style="60" customWidth="1"/>
    <col min="5952" max="5956" width="10.7109375" style="60" customWidth="1"/>
    <col min="5957" max="5957" width="12.28515625" style="60" customWidth="1"/>
    <col min="5958" max="5960" width="10.7109375" style="60" customWidth="1"/>
    <col min="5961" max="5961" width="48.42578125" style="60" customWidth="1"/>
    <col min="5962" max="5962" width="5.28515625" style="60" customWidth="1"/>
    <col min="5963" max="5967" width="10.7109375" style="60" customWidth="1"/>
    <col min="5968" max="5968" width="11.85546875" style="60" bestFit="1" customWidth="1"/>
    <col min="5969" max="5971" width="10.7109375" style="60" customWidth="1"/>
    <col min="5972" max="6150" width="8.28515625" style="60"/>
    <col min="6151" max="6151" width="48.5703125" style="60" customWidth="1"/>
    <col min="6152" max="6152" width="5.28515625" style="60" customWidth="1"/>
    <col min="6153" max="6161" width="10.7109375" style="60" customWidth="1"/>
    <col min="6162" max="6162" width="48.28515625" style="60" customWidth="1"/>
    <col min="6163" max="6163" width="5.28515625" style="60" customWidth="1"/>
    <col min="6164" max="6172" width="10.7109375" style="60" customWidth="1"/>
    <col min="6173" max="6173" width="48.28515625" style="60" customWidth="1"/>
    <col min="6174" max="6174" width="5.28515625" style="60" customWidth="1"/>
    <col min="6175" max="6183" width="10.7109375" style="60" customWidth="1"/>
    <col min="6184" max="6184" width="48.42578125" style="60" customWidth="1"/>
    <col min="6185" max="6185" width="5.28515625" style="60" customWidth="1"/>
    <col min="6186" max="6194" width="10.7109375" style="60" customWidth="1"/>
    <col min="6195" max="6195" width="46.28515625" style="60" bestFit="1" customWidth="1"/>
    <col min="6196" max="6196" width="5.28515625" style="60" customWidth="1"/>
    <col min="6197" max="6205" width="10.7109375" style="60" customWidth="1"/>
    <col min="6206" max="6206" width="48" style="60" customWidth="1"/>
    <col min="6207" max="6207" width="5" style="60" customWidth="1"/>
    <col min="6208" max="6212" width="10.7109375" style="60" customWidth="1"/>
    <col min="6213" max="6213" width="12.28515625" style="60" customWidth="1"/>
    <col min="6214" max="6216" width="10.7109375" style="60" customWidth="1"/>
    <col min="6217" max="6217" width="48.42578125" style="60" customWidth="1"/>
    <col min="6218" max="6218" width="5.28515625" style="60" customWidth="1"/>
    <col min="6219" max="6223" width="10.7109375" style="60" customWidth="1"/>
    <col min="6224" max="6224" width="11.85546875" style="60" bestFit="1" customWidth="1"/>
    <col min="6225" max="6227" width="10.7109375" style="60" customWidth="1"/>
    <col min="6228" max="6406" width="8.28515625" style="60"/>
    <col min="6407" max="6407" width="48.5703125" style="60" customWidth="1"/>
    <col min="6408" max="6408" width="5.28515625" style="60" customWidth="1"/>
    <col min="6409" max="6417" width="10.7109375" style="60" customWidth="1"/>
    <col min="6418" max="6418" width="48.28515625" style="60" customWidth="1"/>
    <col min="6419" max="6419" width="5.28515625" style="60" customWidth="1"/>
    <col min="6420" max="6428" width="10.7109375" style="60" customWidth="1"/>
    <col min="6429" max="6429" width="48.28515625" style="60" customWidth="1"/>
    <col min="6430" max="6430" width="5.28515625" style="60" customWidth="1"/>
    <col min="6431" max="6439" width="10.7109375" style="60" customWidth="1"/>
    <col min="6440" max="6440" width="48.42578125" style="60" customWidth="1"/>
    <col min="6441" max="6441" width="5.28515625" style="60" customWidth="1"/>
    <col min="6442" max="6450" width="10.7109375" style="60" customWidth="1"/>
    <col min="6451" max="6451" width="46.28515625" style="60" bestFit="1" customWidth="1"/>
    <col min="6452" max="6452" width="5.28515625" style="60" customWidth="1"/>
    <col min="6453" max="6461" width="10.7109375" style="60" customWidth="1"/>
    <col min="6462" max="6462" width="48" style="60" customWidth="1"/>
    <col min="6463" max="6463" width="5" style="60" customWidth="1"/>
    <col min="6464" max="6468" width="10.7109375" style="60" customWidth="1"/>
    <col min="6469" max="6469" width="12.28515625" style="60" customWidth="1"/>
    <col min="6470" max="6472" width="10.7109375" style="60" customWidth="1"/>
    <col min="6473" max="6473" width="48.42578125" style="60" customWidth="1"/>
    <col min="6474" max="6474" width="5.28515625" style="60" customWidth="1"/>
    <col min="6475" max="6479" width="10.7109375" style="60" customWidth="1"/>
    <col min="6480" max="6480" width="11.85546875" style="60" bestFit="1" customWidth="1"/>
    <col min="6481" max="6483" width="10.7109375" style="60" customWidth="1"/>
    <col min="6484" max="6662" width="8.28515625" style="60"/>
    <col min="6663" max="6663" width="48.5703125" style="60" customWidth="1"/>
    <col min="6664" max="6664" width="5.28515625" style="60" customWidth="1"/>
    <col min="6665" max="6673" width="10.7109375" style="60" customWidth="1"/>
    <col min="6674" max="6674" width="48.28515625" style="60" customWidth="1"/>
    <col min="6675" max="6675" width="5.28515625" style="60" customWidth="1"/>
    <col min="6676" max="6684" width="10.7109375" style="60" customWidth="1"/>
    <col min="6685" max="6685" width="48.28515625" style="60" customWidth="1"/>
    <col min="6686" max="6686" width="5.28515625" style="60" customWidth="1"/>
    <col min="6687" max="6695" width="10.7109375" style="60" customWidth="1"/>
    <col min="6696" max="6696" width="48.42578125" style="60" customWidth="1"/>
    <col min="6697" max="6697" width="5.28515625" style="60" customWidth="1"/>
    <col min="6698" max="6706" width="10.7109375" style="60" customWidth="1"/>
    <col min="6707" max="6707" width="46.28515625" style="60" bestFit="1" customWidth="1"/>
    <col min="6708" max="6708" width="5.28515625" style="60" customWidth="1"/>
    <col min="6709" max="6717" width="10.7109375" style="60" customWidth="1"/>
    <col min="6718" max="6718" width="48" style="60" customWidth="1"/>
    <col min="6719" max="6719" width="5" style="60" customWidth="1"/>
    <col min="6720" max="6724" width="10.7109375" style="60" customWidth="1"/>
    <col min="6725" max="6725" width="12.28515625" style="60" customWidth="1"/>
    <col min="6726" max="6728" width="10.7109375" style="60" customWidth="1"/>
    <col min="6729" max="6729" width="48.42578125" style="60" customWidth="1"/>
    <col min="6730" max="6730" width="5.28515625" style="60" customWidth="1"/>
    <col min="6731" max="6735" width="10.7109375" style="60" customWidth="1"/>
    <col min="6736" max="6736" width="11.85546875" style="60" bestFit="1" customWidth="1"/>
    <col min="6737" max="6739" width="10.7109375" style="60" customWidth="1"/>
    <col min="6740" max="6918" width="8.28515625" style="60"/>
    <col min="6919" max="6919" width="48.5703125" style="60" customWidth="1"/>
    <col min="6920" max="6920" width="5.28515625" style="60" customWidth="1"/>
    <col min="6921" max="6929" width="10.7109375" style="60" customWidth="1"/>
    <col min="6930" max="6930" width="48.28515625" style="60" customWidth="1"/>
    <col min="6931" max="6931" width="5.28515625" style="60" customWidth="1"/>
    <col min="6932" max="6940" width="10.7109375" style="60" customWidth="1"/>
    <col min="6941" max="6941" width="48.28515625" style="60" customWidth="1"/>
    <col min="6942" max="6942" width="5.28515625" style="60" customWidth="1"/>
    <col min="6943" max="6951" width="10.7109375" style="60" customWidth="1"/>
    <col min="6952" max="6952" width="48.42578125" style="60" customWidth="1"/>
    <col min="6953" max="6953" width="5.28515625" style="60" customWidth="1"/>
    <col min="6954" max="6962" width="10.7109375" style="60" customWidth="1"/>
    <col min="6963" max="6963" width="46.28515625" style="60" bestFit="1" customWidth="1"/>
    <col min="6964" max="6964" width="5.28515625" style="60" customWidth="1"/>
    <col min="6965" max="6973" width="10.7109375" style="60" customWidth="1"/>
    <col min="6974" max="6974" width="48" style="60" customWidth="1"/>
    <col min="6975" max="6975" width="5" style="60" customWidth="1"/>
    <col min="6976" max="6980" width="10.7109375" style="60" customWidth="1"/>
    <col min="6981" max="6981" width="12.28515625" style="60" customWidth="1"/>
    <col min="6982" max="6984" width="10.7109375" style="60" customWidth="1"/>
    <col min="6985" max="6985" width="48.42578125" style="60" customWidth="1"/>
    <col min="6986" max="6986" width="5.28515625" style="60" customWidth="1"/>
    <col min="6987" max="6991" width="10.7109375" style="60" customWidth="1"/>
    <col min="6992" max="6992" width="11.85546875" style="60" bestFit="1" customWidth="1"/>
    <col min="6993" max="6995" width="10.7109375" style="60" customWidth="1"/>
    <col min="6996" max="7174" width="8.28515625" style="60"/>
    <col min="7175" max="7175" width="48.5703125" style="60" customWidth="1"/>
    <col min="7176" max="7176" width="5.28515625" style="60" customWidth="1"/>
    <col min="7177" max="7185" width="10.7109375" style="60" customWidth="1"/>
    <col min="7186" max="7186" width="48.28515625" style="60" customWidth="1"/>
    <col min="7187" max="7187" width="5.28515625" style="60" customWidth="1"/>
    <col min="7188" max="7196" width="10.7109375" style="60" customWidth="1"/>
    <col min="7197" max="7197" width="48.28515625" style="60" customWidth="1"/>
    <col min="7198" max="7198" width="5.28515625" style="60" customWidth="1"/>
    <col min="7199" max="7207" width="10.7109375" style="60" customWidth="1"/>
    <col min="7208" max="7208" width="48.42578125" style="60" customWidth="1"/>
    <col min="7209" max="7209" width="5.28515625" style="60" customWidth="1"/>
    <col min="7210" max="7218" width="10.7109375" style="60" customWidth="1"/>
    <col min="7219" max="7219" width="46.28515625" style="60" bestFit="1" customWidth="1"/>
    <col min="7220" max="7220" width="5.28515625" style="60" customWidth="1"/>
    <col min="7221" max="7229" width="10.7109375" style="60" customWidth="1"/>
    <col min="7230" max="7230" width="48" style="60" customWidth="1"/>
    <col min="7231" max="7231" width="5" style="60" customWidth="1"/>
    <col min="7232" max="7236" width="10.7109375" style="60" customWidth="1"/>
    <col min="7237" max="7237" width="12.28515625" style="60" customWidth="1"/>
    <col min="7238" max="7240" width="10.7109375" style="60" customWidth="1"/>
    <col min="7241" max="7241" width="48.42578125" style="60" customWidth="1"/>
    <col min="7242" max="7242" width="5.28515625" style="60" customWidth="1"/>
    <col min="7243" max="7247" width="10.7109375" style="60" customWidth="1"/>
    <col min="7248" max="7248" width="11.85546875" style="60" bestFit="1" customWidth="1"/>
    <col min="7249" max="7251" width="10.7109375" style="60" customWidth="1"/>
    <col min="7252" max="7430" width="8.28515625" style="60"/>
    <col min="7431" max="7431" width="48.5703125" style="60" customWidth="1"/>
    <col min="7432" max="7432" width="5.28515625" style="60" customWidth="1"/>
    <col min="7433" max="7441" width="10.7109375" style="60" customWidth="1"/>
    <col min="7442" max="7442" width="48.28515625" style="60" customWidth="1"/>
    <col min="7443" max="7443" width="5.28515625" style="60" customWidth="1"/>
    <col min="7444" max="7452" width="10.7109375" style="60" customWidth="1"/>
    <col min="7453" max="7453" width="48.28515625" style="60" customWidth="1"/>
    <col min="7454" max="7454" width="5.28515625" style="60" customWidth="1"/>
    <col min="7455" max="7463" width="10.7109375" style="60" customWidth="1"/>
    <col min="7464" max="7464" width="48.42578125" style="60" customWidth="1"/>
    <col min="7465" max="7465" width="5.28515625" style="60" customWidth="1"/>
    <col min="7466" max="7474" width="10.7109375" style="60" customWidth="1"/>
    <col min="7475" max="7475" width="46.28515625" style="60" bestFit="1" customWidth="1"/>
    <col min="7476" max="7476" width="5.28515625" style="60" customWidth="1"/>
    <col min="7477" max="7485" width="10.7109375" style="60" customWidth="1"/>
    <col min="7486" max="7486" width="48" style="60" customWidth="1"/>
    <col min="7487" max="7487" width="5" style="60" customWidth="1"/>
    <col min="7488" max="7492" width="10.7109375" style="60" customWidth="1"/>
    <col min="7493" max="7493" width="12.28515625" style="60" customWidth="1"/>
    <col min="7494" max="7496" width="10.7109375" style="60" customWidth="1"/>
    <col min="7497" max="7497" width="48.42578125" style="60" customWidth="1"/>
    <col min="7498" max="7498" width="5.28515625" style="60" customWidth="1"/>
    <col min="7499" max="7503" width="10.7109375" style="60" customWidth="1"/>
    <col min="7504" max="7504" width="11.85546875" style="60" bestFit="1" customWidth="1"/>
    <col min="7505" max="7507" width="10.7109375" style="60" customWidth="1"/>
    <col min="7508" max="7686" width="8.28515625" style="60"/>
    <col min="7687" max="7687" width="48.5703125" style="60" customWidth="1"/>
    <col min="7688" max="7688" width="5.28515625" style="60" customWidth="1"/>
    <col min="7689" max="7697" width="10.7109375" style="60" customWidth="1"/>
    <col min="7698" max="7698" width="48.28515625" style="60" customWidth="1"/>
    <col min="7699" max="7699" width="5.28515625" style="60" customWidth="1"/>
    <col min="7700" max="7708" width="10.7109375" style="60" customWidth="1"/>
    <col min="7709" max="7709" width="48.28515625" style="60" customWidth="1"/>
    <col min="7710" max="7710" width="5.28515625" style="60" customWidth="1"/>
    <col min="7711" max="7719" width="10.7109375" style="60" customWidth="1"/>
    <col min="7720" max="7720" width="48.42578125" style="60" customWidth="1"/>
    <col min="7721" max="7721" width="5.28515625" style="60" customWidth="1"/>
    <col min="7722" max="7730" width="10.7109375" style="60" customWidth="1"/>
    <col min="7731" max="7731" width="46.28515625" style="60" bestFit="1" customWidth="1"/>
    <col min="7732" max="7732" width="5.28515625" style="60" customWidth="1"/>
    <col min="7733" max="7741" width="10.7109375" style="60" customWidth="1"/>
    <col min="7742" max="7742" width="48" style="60" customWidth="1"/>
    <col min="7743" max="7743" width="5" style="60" customWidth="1"/>
    <col min="7744" max="7748" width="10.7109375" style="60" customWidth="1"/>
    <col min="7749" max="7749" width="12.28515625" style="60" customWidth="1"/>
    <col min="7750" max="7752" width="10.7109375" style="60" customWidth="1"/>
    <col min="7753" max="7753" width="48.42578125" style="60" customWidth="1"/>
    <col min="7754" max="7754" width="5.28515625" style="60" customWidth="1"/>
    <col min="7755" max="7759" width="10.7109375" style="60" customWidth="1"/>
    <col min="7760" max="7760" width="11.85546875" style="60" bestFit="1" customWidth="1"/>
    <col min="7761" max="7763" width="10.7109375" style="60" customWidth="1"/>
    <col min="7764" max="7942" width="8.28515625" style="60"/>
    <col min="7943" max="7943" width="48.5703125" style="60" customWidth="1"/>
    <col min="7944" max="7944" width="5.28515625" style="60" customWidth="1"/>
    <col min="7945" max="7953" width="10.7109375" style="60" customWidth="1"/>
    <col min="7954" max="7954" width="48.28515625" style="60" customWidth="1"/>
    <col min="7955" max="7955" width="5.28515625" style="60" customWidth="1"/>
    <col min="7956" max="7964" width="10.7109375" style="60" customWidth="1"/>
    <col min="7965" max="7965" width="48.28515625" style="60" customWidth="1"/>
    <col min="7966" max="7966" width="5.28515625" style="60" customWidth="1"/>
    <col min="7967" max="7975" width="10.7109375" style="60" customWidth="1"/>
    <col min="7976" max="7976" width="48.42578125" style="60" customWidth="1"/>
    <col min="7977" max="7977" width="5.28515625" style="60" customWidth="1"/>
    <col min="7978" max="7986" width="10.7109375" style="60" customWidth="1"/>
    <col min="7987" max="7987" width="46.28515625" style="60" bestFit="1" customWidth="1"/>
    <col min="7988" max="7988" width="5.28515625" style="60" customWidth="1"/>
    <col min="7989" max="7997" width="10.7109375" style="60" customWidth="1"/>
    <col min="7998" max="7998" width="48" style="60" customWidth="1"/>
    <col min="7999" max="7999" width="5" style="60" customWidth="1"/>
    <col min="8000" max="8004" width="10.7109375" style="60" customWidth="1"/>
    <col min="8005" max="8005" width="12.28515625" style="60" customWidth="1"/>
    <col min="8006" max="8008" width="10.7109375" style="60" customWidth="1"/>
    <col min="8009" max="8009" width="48.42578125" style="60" customWidth="1"/>
    <col min="8010" max="8010" width="5.28515625" style="60" customWidth="1"/>
    <col min="8011" max="8015" width="10.7109375" style="60" customWidth="1"/>
    <col min="8016" max="8016" width="11.85546875" style="60" bestFit="1" customWidth="1"/>
    <col min="8017" max="8019" width="10.7109375" style="60" customWidth="1"/>
    <col min="8020" max="8198" width="8.28515625" style="60"/>
    <col min="8199" max="8199" width="48.5703125" style="60" customWidth="1"/>
    <col min="8200" max="8200" width="5.28515625" style="60" customWidth="1"/>
    <col min="8201" max="8209" width="10.7109375" style="60" customWidth="1"/>
    <col min="8210" max="8210" width="48.28515625" style="60" customWidth="1"/>
    <col min="8211" max="8211" width="5.28515625" style="60" customWidth="1"/>
    <col min="8212" max="8220" width="10.7109375" style="60" customWidth="1"/>
    <col min="8221" max="8221" width="48.28515625" style="60" customWidth="1"/>
    <col min="8222" max="8222" width="5.28515625" style="60" customWidth="1"/>
    <col min="8223" max="8231" width="10.7109375" style="60" customWidth="1"/>
    <col min="8232" max="8232" width="48.42578125" style="60" customWidth="1"/>
    <col min="8233" max="8233" width="5.28515625" style="60" customWidth="1"/>
    <col min="8234" max="8242" width="10.7109375" style="60" customWidth="1"/>
    <col min="8243" max="8243" width="46.28515625" style="60" bestFit="1" customWidth="1"/>
    <col min="8244" max="8244" width="5.28515625" style="60" customWidth="1"/>
    <col min="8245" max="8253" width="10.7109375" style="60" customWidth="1"/>
    <col min="8254" max="8254" width="48" style="60" customWidth="1"/>
    <col min="8255" max="8255" width="5" style="60" customWidth="1"/>
    <col min="8256" max="8260" width="10.7109375" style="60" customWidth="1"/>
    <col min="8261" max="8261" width="12.28515625" style="60" customWidth="1"/>
    <col min="8262" max="8264" width="10.7109375" style="60" customWidth="1"/>
    <col min="8265" max="8265" width="48.42578125" style="60" customWidth="1"/>
    <col min="8266" max="8266" width="5.28515625" style="60" customWidth="1"/>
    <col min="8267" max="8271" width="10.7109375" style="60" customWidth="1"/>
    <col min="8272" max="8272" width="11.85546875" style="60" bestFit="1" customWidth="1"/>
    <col min="8273" max="8275" width="10.7109375" style="60" customWidth="1"/>
    <col min="8276" max="8454" width="8.28515625" style="60"/>
    <col min="8455" max="8455" width="48.5703125" style="60" customWidth="1"/>
    <col min="8456" max="8456" width="5.28515625" style="60" customWidth="1"/>
    <col min="8457" max="8465" width="10.7109375" style="60" customWidth="1"/>
    <col min="8466" max="8466" width="48.28515625" style="60" customWidth="1"/>
    <col min="8467" max="8467" width="5.28515625" style="60" customWidth="1"/>
    <col min="8468" max="8476" width="10.7109375" style="60" customWidth="1"/>
    <col min="8477" max="8477" width="48.28515625" style="60" customWidth="1"/>
    <col min="8478" max="8478" width="5.28515625" style="60" customWidth="1"/>
    <col min="8479" max="8487" width="10.7109375" style="60" customWidth="1"/>
    <col min="8488" max="8488" width="48.42578125" style="60" customWidth="1"/>
    <col min="8489" max="8489" width="5.28515625" style="60" customWidth="1"/>
    <col min="8490" max="8498" width="10.7109375" style="60" customWidth="1"/>
    <col min="8499" max="8499" width="46.28515625" style="60" bestFit="1" customWidth="1"/>
    <col min="8500" max="8500" width="5.28515625" style="60" customWidth="1"/>
    <col min="8501" max="8509" width="10.7109375" style="60" customWidth="1"/>
    <col min="8510" max="8510" width="48" style="60" customWidth="1"/>
    <col min="8511" max="8511" width="5" style="60" customWidth="1"/>
    <col min="8512" max="8516" width="10.7109375" style="60" customWidth="1"/>
    <col min="8517" max="8517" width="12.28515625" style="60" customWidth="1"/>
    <col min="8518" max="8520" width="10.7109375" style="60" customWidth="1"/>
    <col min="8521" max="8521" width="48.42578125" style="60" customWidth="1"/>
    <col min="8522" max="8522" width="5.28515625" style="60" customWidth="1"/>
    <col min="8523" max="8527" width="10.7109375" style="60" customWidth="1"/>
    <col min="8528" max="8528" width="11.85546875" style="60" bestFit="1" customWidth="1"/>
    <col min="8529" max="8531" width="10.7109375" style="60" customWidth="1"/>
    <col min="8532" max="8710" width="8.28515625" style="60"/>
    <col min="8711" max="8711" width="48.5703125" style="60" customWidth="1"/>
    <col min="8712" max="8712" width="5.28515625" style="60" customWidth="1"/>
    <col min="8713" max="8721" width="10.7109375" style="60" customWidth="1"/>
    <col min="8722" max="8722" width="48.28515625" style="60" customWidth="1"/>
    <col min="8723" max="8723" width="5.28515625" style="60" customWidth="1"/>
    <col min="8724" max="8732" width="10.7109375" style="60" customWidth="1"/>
    <col min="8733" max="8733" width="48.28515625" style="60" customWidth="1"/>
    <col min="8734" max="8734" width="5.28515625" style="60" customWidth="1"/>
    <col min="8735" max="8743" width="10.7109375" style="60" customWidth="1"/>
    <col min="8744" max="8744" width="48.42578125" style="60" customWidth="1"/>
    <col min="8745" max="8745" width="5.28515625" style="60" customWidth="1"/>
    <col min="8746" max="8754" width="10.7109375" style="60" customWidth="1"/>
    <col min="8755" max="8755" width="46.28515625" style="60" bestFit="1" customWidth="1"/>
    <col min="8756" max="8756" width="5.28515625" style="60" customWidth="1"/>
    <col min="8757" max="8765" width="10.7109375" style="60" customWidth="1"/>
    <col min="8766" max="8766" width="48" style="60" customWidth="1"/>
    <col min="8767" max="8767" width="5" style="60" customWidth="1"/>
    <col min="8768" max="8772" width="10.7109375" style="60" customWidth="1"/>
    <col min="8773" max="8773" width="12.28515625" style="60" customWidth="1"/>
    <col min="8774" max="8776" width="10.7109375" style="60" customWidth="1"/>
    <col min="8777" max="8777" width="48.42578125" style="60" customWidth="1"/>
    <col min="8778" max="8778" width="5.28515625" style="60" customWidth="1"/>
    <col min="8779" max="8783" width="10.7109375" style="60" customWidth="1"/>
    <col min="8784" max="8784" width="11.85546875" style="60" bestFit="1" customWidth="1"/>
    <col min="8785" max="8787" width="10.7109375" style="60" customWidth="1"/>
    <col min="8788" max="8966" width="8.28515625" style="60"/>
    <col min="8967" max="8967" width="48.5703125" style="60" customWidth="1"/>
    <col min="8968" max="8968" width="5.28515625" style="60" customWidth="1"/>
    <col min="8969" max="8977" width="10.7109375" style="60" customWidth="1"/>
    <col min="8978" max="8978" width="48.28515625" style="60" customWidth="1"/>
    <col min="8979" max="8979" width="5.28515625" style="60" customWidth="1"/>
    <col min="8980" max="8988" width="10.7109375" style="60" customWidth="1"/>
    <col min="8989" max="8989" width="48.28515625" style="60" customWidth="1"/>
    <col min="8990" max="8990" width="5.28515625" style="60" customWidth="1"/>
    <col min="8991" max="8999" width="10.7109375" style="60" customWidth="1"/>
    <col min="9000" max="9000" width="48.42578125" style="60" customWidth="1"/>
    <col min="9001" max="9001" width="5.28515625" style="60" customWidth="1"/>
    <col min="9002" max="9010" width="10.7109375" style="60" customWidth="1"/>
    <col min="9011" max="9011" width="46.28515625" style="60" bestFit="1" customWidth="1"/>
    <col min="9012" max="9012" width="5.28515625" style="60" customWidth="1"/>
    <col min="9013" max="9021" width="10.7109375" style="60" customWidth="1"/>
    <col min="9022" max="9022" width="48" style="60" customWidth="1"/>
    <col min="9023" max="9023" width="5" style="60" customWidth="1"/>
    <col min="9024" max="9028" width="10.7109375" style="60" customWidth="1"/>
    <col min="9029" max="9029" width="12.28515625" style="60" customWidth="1"/>
    <col min="9030" max="9032" width="10.7109375" style="60" customWidth="1"/>
    <col min="9033" max="9033" width="48.42578125" style="60" customWidth="1"/>
    <col min="9034" max="9034" width="5.28515625" style="60" customWidth="1"/>
    <col min="9035" max="9039" width="10.7109375" style="60" customWidth="1"/>
    <col min="9040" max="9040" width="11.85546875" style="60" bestFit="1" customWidth="1"/>
    <col min="9041" max="9043" width="10.7109375" style="60" customWidth="1"/>
    <col min="9044" max="9222" width="8.28515625" style="60"/>
    <col min="9223" max="9223" width="48.5703125" style="60" customWidth="1"/>
    <col min="9224" max="9224" width="5.28515625" style="60" customWidth="1"/>
    <col min="9225" max="9233" width="10.7109375" style="60" customWidth="1"/>
    <col min="9234" max="9234" width="48.28515625" style="60" customWidth="1"/>
    <col min="9235" max="9235" width="5.28515625" style="60" customWidth="1"/>
    <col min="9236" max="9244" width="10.7109375" style="60" customWidth="1"/>
    <col min="9245" max="9245" width="48.28515625" style="60" customWidth="1"/>
    <col min="9246" max="9246" width="5.28515625" style="60" customWidth="1"/>
    <col min="9247" max="9255" width="10.7109375" style="60" customWidth="1"/>
    <col min="9256" max="9256" width="48.42578125" style="60" customWidth="1"/>
    <col min="9257" max="9257" width="5.28515625" style="60" customWidth="1"/>
    <col min="9258" max="9266" width="10.7109375" style="60" customWidth="1"/>
    <col min="9267" max="9267" width="46.28515625" style="60" bestFit="1" customWidth="1"/>
    <col min="9268" max="9268" width="5.28515625" style="60" customWidth="1"/>
    <col min="9269" max="9277" width="10.7109375" style="60" customWidth="1"/>
    <col min="9278" max="9278" width="48" style="60" customWidth="1"/>
    <col min="9279" max="9279" width="5" style="60" customWidth="1"/>
    <col min="9280" max="9284" width="10.7109375" style="60" customWidth="1"/>
    <col min="9285" max="9285" width="12.28515625" style="60" customWidth="1"/>
    <col min="9286" max="9288" width="10.7109375" style="60" customWidth="1"/>
    <col min="9289" max="9289" width="48.42578125" style="60" customWidth="1"/>
    <col min="9290" max="9290" width="5.28515625" style="60" customWidth="1"/>
    <col min="9291" max="9295" width="10.7109375" style="60" customWidth="1"/>
    <col min="9296" max="9296" width="11.85546875" style="60" bestFit="1" customWidth="1"/>
    <col min="9297" max="9299" width="10.7109375" style="60" customWidth="1"/>
    <col min="9300" max="9478" width="8.28515625" style="60"/>
    <col min="9479" max="9479" width="48.5703125" style="60" customWidth="1"/>
    <col min="9480" max="9480" width="5.28515625" style="60" customWidth="1"/>
    <col min="9481" max="9489" width="10.7109375" style="60" customWidth="1"/>
    <col min="9490" max="9490" width="48.28515625" style="60" customWidth="1"/>
    <col min="9491" max="9491" width="5.28515625" style="60" customWidth="1"/>
    <col min="9492" max="9500" width="10.7109375" style="60" customWidth="1"/>
    <col min="9501" max="9501" width="48.28515625" style="60" customWidth="1"/>
    <col min="9502" max="9502" width="5.28515625" style="60" customWidth="1"/>
    <col min="9503" max="9511" width="10.7109375" style="60" customWidth="1"/>
    <col min="9512" max="9512" width="48.42578125" style="60" customWidth="1"/>
    <col min="9513" max="9513" width="5.28515625" style="60" customWidth="1"/>
    <col min="9514" max="9522" width="10.7109375" style="60" customWidth="1"/>
    <col min="9523" max="9523" width="46.28515625" style="60" bestFit="1" customWidth="1"/>
    <col min="9524" max="9524" width="5.28515625" style="60" customWidth="1"/>
    <col min="9525" max="9533" width="10.7109375" style="60" customWidth="1"/>
    <col min="9534" max="9534" width="48" style="60" customWidth="1"/>
    <col min="9535" max="9535" width="5" style="60" customWidth="1"/>
    <col min="9536" max="9540" width="10.7109375" style="60" customWidth="1"/>
    <col min="9541" max="9541" width="12.28515625" style="60" customWidth="1"/>
    <col min="9542" max="9544" width="10.7109375" style="60" customWidth="1"/>
    <col min="9545" max="9545" width="48.42578125" style="60" customWidth="1"/>
    <col min="9546" max="9546" width="5.28515625" style="60" customWidth="1"/>
    <col min="9547" max="9551" width="10.7109375" style="60" customWidth="1"/>
    <col min="9552" max="9552" width="11.85546875" style="60" bestFit="1" customWidth="1"/>
    <col min="9553" max="9555" width="10.7109375" style="60" customWidth="1"/>
    <col min="9556" max="9734" width="8.28515625" style="60"/>
    <col min="9735" max="9735" width="48.5703125" style="60" customWidth="1"/>
    <col min="9736" max="9736" width="5.28515625" style="60" customWidth="1"/>
    <col min="9737" max="9745" width="10.7109375" style="60" customWidth="1"/>
    <col min="9746" max="9746" width="48.28515625" style="60" customWidth="1"/>
    <col min="9747" max="9747" width="5.28515625" style="60" customWidth="1"/>
    <col min="9748" max="9756" width="10.7109375" style="60" customWidth="1"/>
    <col min="9757" max="9757" width="48.28515625" style="60" customWidth="1"/>
    <col min="9758" max="9758" width="5.28515625" style="60" customWidth="1"/>
    <col min="9759" max="9767" width="10.7109375" style="60" customWidth="1"/>
    <col min="9768" max="9768" width="48.42578125" style="60" customWidth="1"/>
    <col min="9769" max="9769" width="5.28515625" style="60" customWidth="1"/>
    <col min="9770" max="9778" width="10.7109375" style="60" customWidth="1"/>
    <col min="9779" max="9779" width="46.28515625" style="60" bestFit="1" customWidth="1"/>
    <col min="9780" max="9780" width="5.28515625" style="60" customWidth="1"/>
    <col min="9781" max="9789" width="10.7109375" style="60" customWidth="1"/>
    <col min="9790" max="9790" width="48" style="60" customWidth="1"/>
    <col min="9791" max="9791" width="5" style="60" customWidth="1"/>
    <col min="9792" max="9796" width="10.7109375" style="60" customWidth="1"/>
    <col min="9797" max="9797" width="12.28515625" style="60" customWidth="1"/>
    <col min="9798" max="9800" width="10.7109375" style="60" customWidth="1"/>
    <col min="9801" max="9801" width="48.42578125" style="60" customWidth="1"/>
    <col min="9802" max="9802" width="5.28515625" style="60" customWidth="1"/>
    <col min="9803" max="9807" width="10.7109375" style="60" customWidth="1"/>
    <col min="9808" max="9808" width="11.85546875" style="60" bestFit="1" customWidth="1"/>
    <col min="9809" max="9811" width="10.7109375" style="60" customWidth="1"/>
    <col min="9812" max="9990" width="8.28515625" style="60"/>
    <col min="9991" max="9991" width="48.5703125" style="60" customWidth="1"/>
    <col min="9992" max="9992" width="5.28515625" style="60" customWidth="1"/>
    <col min="9993" max="10001" width="10.7109375" style="60" customWidth="1"/>
    <col min="10002" max="10002" width="48.28515625" style="60" customWidth="1"/>
    <col min="10003" max="10003" width="5.28515625" style="60" customWidth="1"/>
    <col min="10004" max="10012" width="10.7109375" style="60" customWidth="1"/>
    <col min="10013" max="10013" width="48.28515625" style="60" customWidth="1"/>
    <col min="10014" max="10014" width="5.28515625" style="60" customWidth="1"/>
    <col min="10015" max="10023" width="10.7109375" style="60" customWidth="1"/>
    <col min="10024" max="10024" width="48.42578125" style="60" customWidth="1"/>
    <col min="10025" max="10025" width="5.28515625" style="60" customWidth="1"/>
    <col min="10026" max="10034" width="10.7109375" style="60" customWidth="1"/>
    <col min="10035" max="10035" width="46.28515625" style="60" bestFit="1" customWidth="1"/>
    <col min="10036" max="10036" width="5.28515625" style="60" customWidth="1"/>
    <col min="10037" max="10045" width="10.7109375" style="60" customWidth="1"/>
    <col min="10046" max="10046" width="48" style="60" customWidth="1"/>
    <col min="10047" max="10047" width="5" style="60" customWidth="1"/>
    <col min="10048" max="10052" width="10.7109375" style="60" customWidth="1"/>
    <col min="10053" max="10053" width="12.28515625" style="60" customWidth="1"/>
    <col min="10054" max="10056" width="10.7109375" style="60" customWidth="1"/>
    <col min="10057" max="10057" width="48.42578125" style="60" customWidth="1"/>
    <col min="10058" max="10058" width="5.28515625" style="60" customWidth="1"/>
    <col min="10059" max="10063" width="10.7109375" style="60" customWidth="1"/>
    <col min="10064" max="10064" width="11.85546875" style="60" bestFit="1" customWidth="1"/>
    <col min="10065" max="10067" width="10.7109375" style="60" customWidth="1"/>
    <col min="10068" max="10246" width="8.28515625" style="60"/>
    <col min="10247" max="10247" width="48.5703125" style="60" customWidth="1"/>
    <col min="10248" max="10248" width="5.28515625" style="60" customWidth="1"/>
    <col min="10249" max="10257" width="10.7109375" style="60" customWidth="1"/>
    <col min="10258" max="10258" width="48.28515625" style="60" customWidth="1"/>
    <col min="10259" max="10259" width="5.28515625" style="60" customWidth="1"/>
    <col min="10260" max="10268" width="10.7109375" style="60" customWidth="1"/>
    <col min="10269" max="10269" width="48.28515625" style="60" customWidth="1"/>
    <col min="10270" max="10270" width="5.28515625" style="60" customWidth="1"/>
    <col min="10271" max="10279" width="10.7109375" style="60" customWidth="1"/>
    <col min="10280" max="10280" width="48.42578125" style="60" customWidth="1"/>
    <col min="10281" max="10281" width="5.28515625" style="60" customWidth="1"/>
    <col min="10282" max="10290" width="10.7109375" style="60" customWidth="1"/>
    <col min="10291" max="10291" width="46.28515625" style="60" bestFit="1" customWidth="1"/>
    <col min="10292" max="10292" width="5.28515625" style="60" customWidth="1"/>
    <col min="10293" max="10301" width="10.7109375" style="60" customWidth="1"/>
    <col min="10302" max="10302" width="48" style="60" customWidth="1"/>
    <col min="10303" max="10303" width="5" style="60" customWidth="1"/>
    <col min="10304" max="10308" width="10.7109375" style="60" customWidth="1"/>
    <col min="10309" max="10309" width="12.28515625" style="60" customWidth="1"/>
    <col min="10310" max="10312" width="10.7109375" style="60" customWidth="1"/>
    <col min="10313" max="10313" width="48.42578125" style="60" customWidth="1"/>
    <col min="10314" max="10314" width="5.28515625" style="60" customWidth="1"/>
    <col min="10315" max="10319" width="10.7109375" style="60" customWidth="1"/>
    <col min="10320" max="10320" width="11.85546875" style="60" bestFit="1" customWidth="1"/>
    <col min="10321" max="10323" width="10.7109375" style="60" customWidth="1"/>
    <col min="10324" max="10502" width="8.28515625" style="60"/>
    <col min="10503" max="10503" width="48.5703125" style="60" customWidth="1"/>
    <col min="10504" max="10504" width="5.28515625" style="60" customWidth="1"/>
    <col min="10505" max="10513" width="10.7109375" style="60" customWidth="1"/>
    <col min="10514" max="10514" width="48.28515625" style="60" customWidth="1"/>
    <col min="10515" max="10515" width="5.28515625" style="60" customWidth="1"/>
    <col min="10516" max="10524" width="10.7109375" style="60" customWidth="1"/>
    <col min="10525" max="10525" width="48.28515625" style="60" customWidth="1"/>
    <col min="10526" max="10526" width="5.28515625" style="60" customWidth="1"/>
    <col min="10527" max="10535" width="10.7109375" style="60" customWidth="1"/>
    <col min="10536" max="10536" width="48.42578125" style="60" customWidth="1"/>
    <col min="10537" max="10537" width="5.28515625" style="60" customWidth="1"/>
    <col min="10538" max="10546" width="10.7109375" style="60" customWidth="1"/>
    <col min="10547" max="10547" width="46.28515625" style="60" bestFit="1" customWidth="1"/>
    <col min="10548" max="10548" width="5.28515625" style="60" customWidth="1"/>
    <col min="10549" max="10557" width="10.7109375" style="60" customWidth="1"/>
    <col min="10558" max="10558" width="48" style="60" customWidth="1"/>
    <col min="10559" max="10559" width="5" style="60" customWidth="1"/>
    <col min="10560" max="10564" width="10.7109375" style="60" customWidth="1"/>
    <col min="10565" max="10565" width="12.28515625" style="60" customWidth="1"/>
    <col min="10566" max="10568" width="10.7109375" style="60" customWidth="1"/>
    <col min="10569" max="10569" width="48.42578125" style="60" customWidth="1"/>
    <col min="10570" max="10570" width="5.28515625" style="60" customWidth="1"/>
    <col min="10571" max="10575" width="10.7109375" style="60" customWidth="1"/>
    <col min="10576" max="10576" width="11.85546875" style="60" bestFit="1" customWidth="1"/>
    <col min="10577" max="10579" width="10.7109375" style="60" customWidth="1"/>
    <col min="10580" max="10758" width="8.28515625" style="60"/>
    <col min="10759" max="10759" width="48.5703125" style="60" customWidth="1"/>
    <col min="10760" max="10760" width="5.28515625" style="60" customWidth="1"/>
    <col min="10761" max="10769" width="10.7109375" style="60" customWidth="1"/>
    <col min="10770" max="10770" width="48.28515625" style="60" customWidth="1"/>
    <col min="10771" max="10771" width="5.28515625" style="60" customWidth="1"/>
    <col min="10772" max="10780" width="10.7109375" style="60" customWidth="1"/>
    <col min="10781" max="10781" width="48.28515625" style="60" customWidth="1"/>
    <col min="10782" max="10782" width="5.28515625" style="60" customWidth="1"/>
    <col min="10783" max="10791" width="10.7109375" style="60" customWidth="1"/>
    <col min="10792" max="10792" width="48.42578125" style="60" customWidth="1"/>
    <col min="10793" max="10793" width="5.28515625" style="60" customWidth="1"/>
    <col min="10794" max="10802" width="10.7109375" style="60" customWidth="1"/>
    <col min="10803" max="10803" width="46.28515625" style="60" bestFit="1" customWidth="1"/>
    <col min="10804" max="10804" width="5.28515625" style="60" customWidth="1"/>
    <col min="10805" max="10813" width="10.7109375" style="60" customWidth="1"/>
    <col min="10814" max="10814" width="48" style="60" customWidth="1"/>
    <col min="10815" max="10815" width="5" style="60" customWidth="1"/>
    <col min="10816" max="10820" width="10.7109375" style="60" customWidth="1"/>
    <col min="10821" max="10821" width="12.28515625" style="60" customWidth="1"/>
    <col min="10822" max="10824" width="10.7109375" style="60" customWidth="1"/>
    <col min="10825" max="10825" width="48.42578125" style="60" customWidth="1"/>
    <col min="10826" max="10826" width="5.28515625" style="60" customWidth="1"/>
    <col min="10827" max="10831" width="10.7109375" style="60" customWidth="1"/>
    <col min="10832" max="10832" width="11.85546875" style="60" bestFit="1" customWidth="1"/>
    <col min="10833" max="10835" width="10.7109375" style="60" customWidth="1"/>
    <col min="10836" max="11014" width="8.28515625" style="60"/>
    <col min="11015" max="11015" width="48.5703125" style="60" customWidth="1"/>
    <col min="11016" max="11016" width="5.28515625" style="60" customWidth="1"/>
    <col min="11017" max="11025" width="10.7109375" style="60" customWidth="1"/>
    <col min="11026" max="11026" width="48.28515625" style="60" customWidth="1"/>
    <col min="11027" max="11027" width="5.28515625" style="60" customWidth="1"/>
    <col min="11028" max="11036" width="10.7109375" style="60" customWidth="1"/>
    <col min="11037" max="11037" width="48.28515625" style="60" customWidth="1"/>
    <col min="11038" max="11038" width="5.28515625" style="60" customWidth="1"/>
    <col min="11039" max="11047" width="10.7109375" style="60" customWidth="1"/>
    <col min="11048" max="11048" width="48.42578125" style="60" customWidth="1"/>
    <col min="11049" max="11049" width="5.28515625" style="60" customWidth="1"/>
    <col min="11050" max="11058" width="10.7109375" style="60" customWidth="1"/>
    <col min="11059" max="11059" width="46.28515625" style="60" bestFit="1" customWidth="1"/>
    <col min="11060" max="11060" width="5.28515625" style="60" customWidth="1"/>
    <col min="11061" max="11069" width="10.7109375" style="60" customWidth="1"/>
    <col min="11070" max="11070" width="48" style="60" customWidth="1"/>
    <col min="11071" max="11071" width="5" style="60" customWidth="1"/>
    <col min="11072" max="11076" width="10.7109375" style="60" customWidth="1"/>
    <col min="11077" max="11077" width="12.28515625" style="60" customWidth="1"/>
    <col min="11078" max="11080" width="10.7109375" style="60" customWidth="1"/>
    <col min="11081" max="11081" width="48.42578125" style="60" customWidth="1"/>
    <col min="11082" max="11082" width="5.28515625" style="60" customWidth="1"/>
    <col min="11083" max="11087" width="10.7109375" style="60" customWidth="1"/>
    <col min="11088" max="11088" width="11.85546875" style="60" bestFit="1" customWidth="1"/>
    <col min="11089" max="11091" width="10.7109375" style="60" customWidth="1"/>
    <col min="11092" max="11270" width="8.28515625" style="60"/>
    <col min="11271" max="11271" width="48.5703125" style="60" customWidth="1"/>
    <col min="11272" max="11272" width="5.28515625" style="60" customWidth="1"/>
    <col min="11273" max="11281" width="10.7109375" style="60" customWidth="1"/>
    <col min="11282" max="11282" width="48.28515625" style="60" customWidth="1"/>
    <col min="11283" max="11283" width="5.28515625" style="60" customWidth="1"/>
    <col min="11284" max="11292" width="10.7109375" style="60" customWidth="1"/>
    <col min="11293" max="11293" width="48.28515625" style="60" customWidth="1"/>
    <col min="11294" max="11294" width="5.28515625" style="60" customWidth="1"/>
    <col min="11295" max="11303" width="10.7109375" style="60" customWidth="1"/>
    <col min="11304" max="11304" width="48.42578125" style="60" customWidth="1"/>
    <col min="11305" max="11305" width="5.28515625" style="60" customWidth="1"/>
    <col min="11306" max="11314" width="10.7109375" style="60" customWidth="1"/>
    <col min="11315" max="11315" width="46.28515625" style="60" bestFit="1" customWidth="1"/>
    <col min="11316" max="11316" width="5.28515625" style="60" customWidth="1"/>
    <col min="11317" max="11325" width="10.7109375" style="60" customWidth="1"/>
    <col min="11326" max="11326" width="48" style="60" customWidth="1"/>
    <col min="11327" max="11327" width="5" style="60" customWidth="1"/>
    <col min="11328" max="11332" width="10.7109375" style="60" customWidth="1"/>
    <col min="11333" max="11333" width="12.28515625" style="60" customWidth="1"/>
    <col min="11334" max="11336" width="10.7109375" style="60" customWidth="1"/>
    <col min="11337" max="11337" width="48.42578125" style="60" customWidth="1"/>
    <col min="11338" max="11338" width="5.28515625" style="60" customWidth="1"/>
    <col min="11339" max="11343" width="10.7109375" style="60" customWidth="1"/>
    <col min="11344" max="11344" width="11.85546875" style="60" bestFit="1" customWidth="1"/>
    <col min="11345" max="11347" width="10.7109375" style="60" customWidth="1"/>
    <col min="11348" max="11526" width="8.28515625" style="60"/>
    <col min="11527" max="11527" width="48.5703125" style="60" customWidth="1"/>
    <col min="11528" max="11528" width="5.28515625" style="60" customWidth="1"/>
    <col min="11529" max="11537" width="10.7109375" style="60" customWidth="1"/>
    <col min="11538" max="11538" width="48.28515625" style="60" customWidth="1"/>
    <col min="11539" max="11539" width="5.28515625" style="60" customWidth="1"/>
    <col min="11540" max="11548" width="10.7109375" style="60" customWidth="1"/>
    <col min="11549" max="11549" width="48.28515625" style="60" customWidth="1"/>
    <col min="11550" max="11550" width="5.28515625" style="60" customWidth="1"/>
    <col min="11551" max="11559" width="10.7109375" style="60" customWidth="1"/>
    <col min="11560" max="11560" width="48.42578125" style="60" customWidth="1"/>
    <col min="11561" max="11561" width="5.28515625" style="60" customWidth="1"/>
    <col min="11562" max="11570" width="10.7109375" style="60" customWidth="1"/>
    <col min="11571" max="11571" width="46.28515625" style="60" bestFit="1" customWidth="1"/>
    <col min="11572" max="11572" width="5.28515625" style="60" customWidth="1"/>
    <col min="11573" max="11581" width="10.7109375" style="60" customWidth="1"/>
    <col min="11582" max="11582" width="48" style="60" customWidth="1"/>
    <col min="11583" max="11583" width="5" style="60" customWidth="1"/>
    <col min="11584" max="11588" width="10.7109375" style="60" customWidth="1"/>
    <col min="11589" max="11589" width="12.28515625" style="60" customWidth="1"/>
    <col min="11590" max="11592" width="10.7109375" style="60" customWidth="1"/>
    <col min="11593" max="11593" width="48.42578125" style="60" customWidth="1"/>
    <col min="11594" max="11594" width="5.28515625" style="60" customWidth="1"/>
    <col min="11595" max="11599" width="10.7109375" style="60" customWidth="1"/>
    <col min="11600" max="11600" width="11.85546875" style="60" bestFit="1" customWidth="1"/>
    <col min="11601" max="11603" width="10.7109375" style="60" customWidth="1"/>
    <col min="11604" max="11782" width="8.28515625" style="60"/>
    <col min="11783" max="11783" width="48.5703125" style="60" customWidth="1"/>
    <col min="11784" max="11784" width="5.28515625" style="60" customWidth="1"/>
    <col min="11785" max="11793" width="10.7109375" style="60" customWidth="1"/>
    <col min="11794" max="11794" width="48.28515625" style="60" customWidth="1"/>
    <col min="11795" max="11795" width="5.28515625" style="60" customWidth="1"/>
    <col min="11796" max="11804" width="10.7109375" style="60" customWidth="1"/>
    <col min="11805" max="11805" width="48.28515625" style="60" customWidth="1"/>
    <col min="11806" max="11806" width="5.28515625" style="60" customWidth="1"/>
    <col min="11807" max="11815" width="10.7109375" style="60" customWidth="1"/>
    <col min="11816" max="11816" width="48.42578125" style="60" customWidth="1"/>
    <col min="11817" max="11817" width="5.28515625" style="60" customWidth="1"/>
    <col min="11818" max="11826" width="10.7109375" style="60" customWidth="1"/>
    <col min="11827" max="11827" width="46.28515625" style="60" bestFit="1" customWidth="1"/>
    <col min="11828" max="11828" width="5.28515625" style="60" customWidth="1"/>
    <col min="11829" max="11837" width="10.7109375" style="60" customWidth="1"/>
    <col min="11838" max="11838" width="48" style="60" customWidth="1"/>
    <col min="11839" max="11839" width="5" style="60" customWidth="1"/>
    <col min="11840" max="11844" width="10.7109375" style="60" customWidth="1"/>
    <col min="11845" max="11845" width="12.28515625" style="60" customWidth="1"/>
    <col min="11846" max="11848" width="10.7109375" style="60" customWidth="1"/>
    <col min="11849" max="11849" width="48.42578125" style="60" customWidth="1"/>
    <col min="11850" max="11850" width="5.28515625" style="60" customWidth="1"/>
    <col min="11851" max="11855" width="10.7109375" style="60" customWidth="1"/>
    <col min="11856" max="11856" width="11.85546875" style="60" bestFit="1" customWidth="1"/>
    <col min="11857" max="11859" width="10.7109375" style="60" customWidth="1"/>
    <col min="11860" max="12038" width="8.28515625" style="60"/>
    <col min="12039" max="12039" width="48.5703125" style="60" customWidth="1"/>
    <col min="12040" max="12040" width="5.28515625" style="60" customWidth="1"/>
    <col min="12041" max="12049" width="10.7109375" style="60" customWidth="1"/>
    <col min="12050" max="12050" width="48.28515625" style="60" customWidth="1"/>
    <col min="12051" max="12051" width="5.28515625" style="60" customWidth="1"/>
    <col min="12052" max="12060" width="10.7109375" style="60" customWidth="1"/>
    <col min="12061" max="12061" width="48.28515625" style="60" customWidth="1"/>
    <col min="12062" max="12062" width="5.28515625" style="60" customWidth="1"/>
    <col min="12063" max="12071" width="10.7109375" style="60" customWidth="1"/>
    <col min="12072" max="12072" width="48.42578125" style="60" customWidth="1"/>
    <col min="12073" max="12073" width="5.28515625" style="60" customWidth="1"/>
    <col min="12074" max="12082" width="10.7109375" style="60" customWidth="1"/>
    <col min="12083" max="12083" width="46.28515625" style="60" bestFit="1" customWidth="1"/>
    <col min="12084" max="12084" width="5.28515625" style="60" customWidth="1"/>
    <col min="12085" max="12093" width="10.7109375" style="60" customWidth="1"/>
    <col min="12094" max="12094" width="48" style="60" customWidth="1"/>
    <col min="12095" max="12095" width="5" style="60" customWidth="1"/>
    <col min="12096" max="12100" width="10.7109375" style="60" customWidth="1"/>
    <col min="12101" max="12101" width="12.28515625" style="60" customWidth="1"/>
    <col min="12102" max="12104" width="10.7109375" style="60" customWidth="1"/>
    <col min="12105" max="12105" width="48.42578125" style="60" customWidth="1"/>
    <col min="12106" max="12106" width="5.28515625" style="60" customWidth="1"/>
    <col min="12107" max="12111" width="10.7109375" style="60" customWidth="1"/>
    <col min="12112" max="12112" width="11.85546875" style="60" bestFit="1" customWidth="1"/>
    <col min="12113" max="12115" width="10.7109375" style="60" customWidth="1"/>
    <col min="12116" max="12294" width="8.28515625" style="60"/>
    <col min="12295" max="12295" width="48.5703125" style="60" customWidth="1"/>
    <col min="12296" max="12296" width="5.28515625" style="60" customWidth="1"/>
    <col min="12297" max="12305" width="10.7109375" style="60" customWidth="1"/>
    <col min="12306" max="12306" width="48.28515625" style="60" customWidth="1"/>
    <col min="12307" max="12307" width="5.28515625" style="60" customWidth="1"/>
    <col min="12308" max="12316" width="10.7109375" style="60" customWidth="1"/>
    <col min="12317" max="12317" width="48.28515625" style="60" customWidth="1"/>
    <col min="12318" max="12318" width="5.28515625" style="60" customWidth="1"/>
    <col min="12319" max="12327" width="10.7109375" style="60" customWidth="1"/>
    <col min="12328" max="12328" width="48.42578125" style="60" customWidth="1"/>
    <col min="12329" max="12329" width="5.28515625" style="60" customWidth="1"/>
    <col min="12330" max="12338" width="10.7109375" style="60" customWidth="1"/>
    <col min="12339" max="12339" width="46.28515625" style="60" bestFit="1" customWidth="1"/>
    <col min="12340" max="12340" width="5.28515625" style="60" customWidth="1"/>
    <col min="12341" max="12349" width="10.7109375" style="60" customWidth="1"/>
    <col min="12350" max="12350" width="48" style="60" customWidth="1"/>
    <col min="12351" max="12351" width="5" style="60" customWidth="1"/>
    <col min="12352" max="12356" width="10.7109375" style="60" customWidth="1"/>
    <col min="12357" max="12357" width="12.28515625" style="60" customWidth="1"/>
    <col min="12358" max="12360" width="10.7109375" style="60" customWidth="1"/>
    <col min="12361" max="12361" width="48.42578125" style="60" customWidth="1"/>
    <col min="12362" max="12362" width="5.28515625" style="60" customWidth="1"/>
    <col min="12363" max="12367" width="10.7109375" style="60" customWidth="1"/>
    <col min="12368" max="12368" width="11.85546875" style="60" bestFit="1" customWidth="1"/>
    <col min="12369" max="12371" width="10.7109375" style="60" customWidth="1"/>
    <col min="12372" max="12550" width="8.28515625" style="60"/>
    <col min="12551" max="12551" width="48.5703125" style="60" customWidth="1"/>
    <col min="12552" max="12552" width="5.28515625" style="60" customWidth="1"/>
    <col min="12553" max="12561" width="10.7109375" style="60" customWidth="1"/>
    <col min="12562" max="12562" width="48.28515625" style="60" customWidth="1"/>
    <col min="12563" max="12563" width="5.28515625" style="60" customWidth="1"/>
    <col min="12564" max="12572" width="10.7109375" style="60" customWidth="1"/>
    <col min="12573" max="12573" width="48.28515625" style="60" customWidth="1"/>
    <col min="12574" max="12574" width="5.28515625" style="60" customWidth="1"/>
    <col min="12575" max="12583" width="10.7109375" style="60" customWidth="1"/>
    <col min="12584" max="12584" width="48.42578125" style="60" customWidth="1"/>
    <col min="12585" max="12585" width="5.28515625" style="60" customWidth="1"/>
    <col min="12586" max="12594" width="10.7109375" style="60" customWidth="1"/>
    <col min="12595" max="12595" width="46.28515625" style="60" bestFit="1" customWidth="1"/>
    <col min="12596" max="12596" width="5.28515625" style="60" customWidth="1"/>
    <col min="12597" max="12605" width="10.7109375" style="60" customWidth="1"/>
    <col min="12606" max="12606" width="48" style="60" customWidth="1"/>
    <col min="12607" max="12607" width="5" style="60" customWidth="1"/>
    <col min="12608" max="12612" width="10.7109375" style="60" customWidth="1"/>
    <col min="12613" max="12613" width="12.28515625" style="60" customWidth="1"/>
    <col min="12614" max="12616" width="10.7109375" style="60" customWidth="1"/>
    <col min="12617" max="12617" width="48.42578125" style="60" customWidth="1"/>
    <col min="12618" max="12618" width="5.28515625" style="60" customWidth="1"/>
    <col min="12619" max="12623" width="10.7109375" style="60" customWidth="1"/>
    <col min="12624" max="12624" width="11.85546875" style="60" bestFit="1" customWidth="1"/>
    <col min="12625" max="12627" width="10.7109375" style="60" customWidth="1"/>
    <col min="12628" max="12806" width="8.28515625" style="60"/>
    <col min="12807" max="12807" width="48.5703125" style="60" customWidth="1"/>
    <col min="12808" max="12808" width="5.28515625" style="60" customWidth="1"/>
    <col min="12809" max="12817" width="10.7109375" style="60" customWidth="1"/>
    <col min="12818" max="12818" width="48.28515625" style="60" customWidth="1"/>
    <col min="12819" max="12819" width="5.28515625" style="60" customWidth="1"/>
    <col min="12820" max="12828" width="10.7109375" style="60" customWidth="1"/>
    <col min="12829" max="12829" width="48.28515625" style="60" customWidth="1"/>
    <col min="12830" max="12830" width="5.28515625" style="60" customWidth="1"/>
    <col min="12831" max="12839" width="10.7109375" style="60" customWidth="1"/>
    <col min="12840" max="12840" width="48.42578125" style="60" customWidth="1"/>
    <col min="12841" max="12841" width="5.28515625" style="60" customWidth="1"/>
    <col min="12842" max="12850" width="10.7109375" style="60" customWidth="1"/>
    <col min="12851" max="12851" width="46.28515625" style="60" bestFit="1" customWidth="1"/>
    <col min="12852" max="12852" width="5.28515625" style="60" customWidth="1"/>
    <col min="12853" max="12861" width="10.7109375" style="60" customWidth="1"/>
    <col min="12862" max="12862" width="48" style="60" customWidth="1"/>
    <col min="12863" max="12863" width="5" style="60" customWidth="1"/>
    <col min="12864" max="12868" width="10.7109375" style="60" customWidth="1"/>
    <col min="12869" max="12869" width="12.28515625" style="60" customWidth="1"/>
    <col min="12870" max="12872" width="10.7109375" style="60" customWidth="1"/>
    <col min="12873" max="12873" width="48.42578125" style="60" customWidth="1"/>
    <col min="12874" max="12874" width="5.28515625" style="60" customWidth="1"/>
    <col min="12875" max="12879" width="10.7109375" style="60" customWidth="1"/>
    <col min="12880" max="12880" width="11.85546875" style="60" bestFit="1" customWidth="1"/>
    <col min="12881" max="12883" width="10.7109375" style="60" customWidth="1"/>
    <col min="12884" max="13062" width="8.28515625" style="60"/>
    <col min="13063" max="13063" width="48.5703125" style="60" customWidth="1"/>
    <col min="13064" max="13064" width="5.28515625" style="60" customWidth="1"/>
    <col min="13065" max="13073" width="10.7109375" style="60" customWidth="1"/>
    <col min="13074" max="13074" width="48.28515625" style="60" customWidth="1"/>
    <col min="13075" max="13075" width="5.28515625" style="60" customWidth="1"/>
    <col min="13076" max="13084" width="10.7109375" style="60" customWidth="1"/>
    <col min="13085" max="13085" width="48.28515625" style="60" customWidth="1"/>
    <col min="13086" max="13086" width="5.28515625" style="60" customWidth="1"/>
    <col min="13087" max="13095" width="10.7109375" style="60" customWidth="1"/>
    <col min="13096" max="13096" width="48.42578125" style="60" customWidth="1"/>
    <col min="13097" max="13097" width="5.28515625" style="60" customWidth="1"/>
    <col min="13098" max="13106" width="10.7109375" style="60" customWidth="1"/>
    <col min="13107" max="13107" width="46.28515625" style="60" bestFit="1" customWidth="1"/>
    <col min="13108" max="13108" width="5.28515625" style="60" customWidth="1"/>
    <col min="13109" max="13117" width="10.7109375" style="60" customWidth="1"/>
    <col min="13118" max="13118" width="48" style="60" customWidth="1"/>
    <col min="13119" max="13119" width="5" style="60" customWidth="1"/>
    <col min="13120" max="13124" width="10.7109375" style="60" customWidth="1"/>
    <col min="13125" max="13125" width="12.28515625" style="60" customWidth="1"/>
    <col min="13126" max="13128" width="10.7109375" style="60" customWidth="1"/>
    <col min="13129" max="13129" width="48.42578125" style="60" customWidth="1"/>
    <col min="13130" max="13130" width="5.28515625" style="60" customWidth="1"/>
    <col min="13131" max="13135" width="10.7109375" style="60" customWidth="1"/>
    <col min="13136" max="13136" width="11.85546875" style="60" bestFit="1" customWidth="1"/>
    <col min="13137" max="13139" width="10.7109375" style="60" customWidth="1"/>
    <col min="13140" max="13318" width="8.28515625" style="60"/>
    <col min="13319" max="13319" width="48.5703125" style="60" customWidth="1"/>
    <col min="13320" max="13320" width="5.28515625" style="60" customWidth="1"/>
    <col min="13321" max="13329" width="10.7109375" style="60" customWidth="1"/>
    <col min="13330" max="13330" width="48.28515625" style="60" customWidth="1"/>
    <col min="13331" max="13331" width="5.28515625" style="60" customWidth="1"/>
    <col min="13332" max="13340" width="10.7109375" style="60" customWidth="1"/>
    <col min="13341" max="13341" width="48.28515625" style="60" customWidth="1"/>
    <col min="13342" max="13342" width="5.28515625" style="60" customWidth="1"/>
    <col min="13343" max="13351" width="10.7109375" style="60" customWidth="1"/>
    <col min="13352" max="13352" width="48.42578125" style="60" customWidth="1"/>
    <col min="13353" max="13353" width="5.28515625" style="60" customWidth="1"/>
    <col min="13354" max="13362" width="10.7109375" style="60" customWidth="1"/>
    <col min="13363" max="13363" width="46.28515625" style="60" bestFit="1" customWidth="1"/>
    <col min="13364" max="13364" width="5.28515625" style="60" customWidth="1"/>
    <col min="13365" max="13373" width="10.7109375" style="60" customWidth="1"/>
    <col min="13374" max="13374" width="48" style="60" customWidth="1"/>
    <col min="13375" max="13375" width="5" style="60" customWidth="1"/>
    <col min="13376" max="13380" width="10.7109375" style="60" customWidth="1"/>
    <col min="13381" max="13381" width="12.28515625" style="60" customWidth="1"/>
    <col min="13382" max="13384" width="10.7109375" style="60" customWidth="1"/>
    <col min="13385" max="13385" width="48.42578125" style="60" customWidth="1"/>
    <col min="13386" max="13386" width="5.28515625" style="60" customWidth="1"/>
    <col min="13387" max="13391" width="10.7109375" style="60" customWidth="1"/>
    <col min="13392" max="13392" width="11.85546875" style="60" bestFit="1" customWidth="1"/>
    <col min="13393" max="13395" width="10.7109375" style="60" customWidth="1"/>
    <col min="13396" max="13574" width="8.28515625" style="60"/>
    <col min="13575" max="13575" width="48.5703125" style="60" customWidth="1"/>
    <col min="13576" max="13576" width="5.28515625" style="60" customWidth="1"/>
    <col min="13577" max="13585" width="10.7109375" style="60" customWidth="1"/>
    <col min="13586" max="13586" width="48.28515625" style="60" customWidth="1"/>
    <col min="13587" max="13587" width="5.28515625" style="60" customWidth="1"/>
    <col min="13588" max="13596" width="10.7109375" style="60" customWidth="1"/>
    <col min="13597" max="13597" width="48.28515625" style="60" customWidth="1"/>
    <col min="13598" max="13598" width="5.28515625" style="60" customWidth="1"/>
    <col min="13599" max="13607" width="10.7109375" style="60" customWidth="1"/>
    <col min="13608" max="13608" width="48.42578125" style="60" customWidth="1"/>
    <col min="13609" max="13609" width="5.28515625" style="60" customWidth="1"/>
    <col min="13610" max="13618" width="10.7109375" style="60" customWidth="1"/>
    <col min="13619" max="13619" width="46.28515625" style="60" bestFit="1" customWidth="1"/>
    <col min="13620" max="13620" width="5.28515625" style="60" customWidth="1"/>
    <col min="13621" max="13629" width="10.7109375" style="60" customWidth="1"/>
    <col min="13630" max="13630" width="48" style="60" customWidth="1"/>
    <col min="13631" max="13631" width="5" style="60" customWidth="1"/>
    <col min="13632" max="13636" width="10.7109375" style="60" customWidth="1"/>
    <col min="13637" max="13637" width="12.28515625" style="60" customWidth="1"/>
    <col min="13638" max="13640" width="10.7109375" style="60" customWidth="1"/>
    <col min="13641" max="13641" width="48.42578125" style="60" customWidth="1"/>
    <col min="13642" max="13642" width="5.28515625" style="60" customWidth="1"/>
    <col min="13643" max="13647" width="10.7109375" style="60" customWidth="1"/>
    <col min="13648" max="13648" width="11.85546875" style="60" bestFit="1" customWidth="1"/>
    <col min="13649" max="13651" width="10.7109375" style="60" customWidth="1"/>
    <col min="13652" max="13830" width="8.28515625" style="60"/>
    <col min="13831" max="13831" width="48.5703125" style="60" customWidth="1"/>
    <col min="13832" max="13832" width="5.28515625" style="60" customWidth="1"/>
    <col min="13833" max="13841" width="10.7109375" style="60" customWidth="1"/>
    <col min="13842" max="13842" width="48.28515625" style="60" customWidth="1"/>
    <col min="13843" max="13843" width="5.28515625" style="60" customWidth="1"/>
    <col min="13844" max="13852" width="10.7109375" style="60" customWidth="1"/>
    <col min="13853" max="13853" width="48.28515625" style="60" customWidth="1"/>
    <col min="13854" max="13854" width="5.28515625" style="60" customWidth="1"/>
    <col min="13855" max="13863" width="10.7109375" style="60" customWidth="1"/>
    <col min="13864" max="13864" width="48.42578125" style="60" customWidth="1"/>
    <col min="13865" max="13865" width="5.28515625" style="60" customWidth="1"/>
    <col min="13866" max="13874" width="10.7109375" style="60" customWidth="1"/>
    <col min="13875" max="13875" width="46.28515625" style="60" bestFit="1" customWidth="1"/>
    <col min="13876" max="13876" width="5.28515625" style="60" customWidth="1"/>
    <col min="13877" max="13885" width="10.7109375" style="60" customWidth="1"/>
    <col min="13886" max="13886" width="48" style="60" customWidth="1"/>
    <col min="13887" max="13887" width="5" style="60" customWidth="1"/>
    <col min="13888" max="13892" width="10.7109375" style="60" customWidth="1"/>
    <col min="13893" max="13893" width="12.28515625" style="60" customWidth="1"/>
    <col min="13894" max="13896" width="10.7109375" style="60" customWidth="1"/>
    <col min="13897" max="13897" width="48.42578125" style="60" customWidth="1"/>
    <col min="13898" max="13898" width="5.28515625" style="60" customWidth="1"/>
    <col min="13899" max="13903" width="10.7109375" style="60" customWidth="1"/>
    <col min="13904" max="13904" width="11.85546875" style="60" bestFit="1" customWidth="1"/>
    <col min="13905" max="13907" width="10.7109375" style="60" customWidth="1"/>
    <col min="13908" max="14086" width="8.28515625" style="60"/>
    <col min="14087" max="14087" width="48.5703125" style="60" customWidth="1"/>
    <col min="14088" max="14088" width="5.28515625" style="60" customWidth="1"/>
    <col min="14089" max="14097" width="10.7109375" style="60" customWidth="1"/>
    <col min="14098" max="14098" width="48.28515625" style="60" customWidth="1"/>
    <col min="14099" max="14099" width="5.28515625" style="60" customWidth="1"/>
    <col min="14100" max="14108" width="10.7109375" style="60" customWidth="1"/>
    <col min="14109" max="14109" width="48.28515625" style="60" customWidth="1"/>
    <col min="14110" max="14110" width="5.28515625" style="60" customWidth="1"/>
    <col min="14111" max="14119" width="10.7109375" style="60" customWidth="1"/>
    <col min="14120" max="14120" width="48.42578125" style="60" customWidth="1"/>
    <col min="14121" max="14121" width="5.28515625" style="60" customWidth="1"/>
    <col min="14122" max="14130" width="10.7109375" style="60" customWidth="1"/>
    <col min="14131" max="14131" width="46.28515625" style="60" bestFit="1" customWidth="1"/>
    <col min="14132" max="14132" width="5.28515625" style="60" customWidth="1"/>
    <col min="14133" max="14141" width="10.7109375" style="60" customWidth="1"/>
    <col min="14142" max="14142" width="48" style="60" customWidth="1"/>
    <col min="14143" max="14143" width="5" style="60" customWidth="1"/>
    <col min="14144" max="14148" width="10.7109375" style="60" customWidth="1"/>
    <col min="14149" max="14149" width="12.28515625" style="60" customWidth="1"/>
    <col min="14150" max="14152" width="10.7109375" style="60" customWidth="1"/>
    <col min="14153" max="14153" width="48.42578125" style="60" customWidth="1"/>
    <col min="14154" max="14154" width="5.28515625" style="60" customWidth="1"/>
    <col min="14155" max="14159" width="10.7109375" style="60" customWidth="1"/>
    <col min="14160" max="14160" width="11.85546875" style="60" bestFit="1" customWidth="1"/>
    <col min="14161" max="14163" width="10.7109375" style="60" customWidth="1"/>
    <col min="14164" max="14342" width="8.28515625" style="60"/>
    <col min="14343" max="14343" width="48.5703125" style="60" customWidth="1"/>
    <col min="14344" max="14344" width="5.28515625" style="60" customWidth="1"/>
    <col min="14345" max="14353" width="10.7109375" style="60" customWidth="1"/>
    <col min="14354" max="14354" width="48.28515625" style="60" customWidth="1"/>
    <col min="14355" max="14355" width="5.28515625" style="60" customWidth="1"/>
    <col min="14356" max="14364" width="10.7109375" style="60" customWidth="1"/>
    <col min="14365" max="14365" width="48.28515625" style="60" customWidth="1"/>
    <col min="14366" max="14366" width="5.28515625" style="60" customWidth="1"/>
    <col min="14367" max="14375" width="10.7109375" style="60" customWidth="1"/>
    <col min="14376" max="14376" width="48.42578125" style="60" customWidth="1"/>
    <col min="14377" max="14377" width="5.28515625" style="60" customWidth="1"/>
    <col min="14378" max="14386" width="10.7109375" style="60" customWidth="1"/>
    <col min="14387" max="14387" width="46.28515625" style="60" bestFit="1" customWidth="1"/>
    <col min="14388" max="14388" width="5.28515625" style="60" customWidth="1"/>
    <col min="14389" max="14397" width="10.7109375" style="60" customWidth="1"/>
    <col min="14398" max="14398" width="48" style="60" customWidth="1"/>
    <col min="14399" max="14399" width="5" style="60" customWidth="1"/>
    <col min="14400" max="14404" width="10.7109375" style="60" customWidth="1"/>
    <col min="14405" max="14405" width="12.28515625" style="60" customWidth="1"/>
    <col min="14406" max="14408" width="10.7109375" style="60" customWidth="1"/>
    <col min="14409" max="14409" width="48.42578125" style="60" customWidth="1"/>
    <col min="14410" max="14410" width="5.28515625" style="60" customWidth="1"/>
    <col min="14411" max="14415" width="10.7109375" style="60" customWidth="1"/>
    <col min="14416" max="14416" width="11.85546875" style="60" bestFit="1" customWidth="1"/>
    <col min="14417" max="14419" width="10.7109375" style="60" customWidth="1"/>
    <col min="14420" max="14598" width="8.28515625" style="60"/>
    <col min="14599" max="14599" width="48.5703125" style="60" customWidth="1"/>
    <col min="14600" max="14600" width="5.28515625" style="60" customWidth="1"/>
    <col min="14601" max="14609" width="10.7109375" style="60" customWidth="1"/>
    <col min="14610" max="14610" width="48.28515625" style="60" customWidth="1"/>
    <col min="14611" max="14611" width="5.28515625" style="60" customWidth="1"/>
    <col min="14612" max="14620" width="10.7109375" style="60" customWidth="1"/>
    <col min="14621" max="14621" width="48.28515625" style="60" customWidth="1"/>
    <col min="14622" max="14622" width="5.28515625" style="60" customWidth="1"/>
    <col min="14623" max="14631" width="10.7109375" style="60" customWidth="1"/>
    <col min="14632" max="14632" width="48.42578125" style="60" customWidth="1"/>
    <col min="14633" max="14633" width="5.28515625" style="60" customWidth="1"/>
    <col min="14634" max="14642" width="10.7109375" style="60" customWidth="1"/>
    <col min="14643" max="14643" width="46.28515625" style="60" bestFit="1" customWidth="1"/>
    <col min="14644" max="14644" width="5.28515625" style="60" customWidth="1"/>
    <col min="14645" max="14653" width="10.7109375" style="60" customWidth="1"/>
    <col min="14654" max="14654" width="48" style="60" customWidth="1"/>
    <col min="14655" max="14655" width="5" style="60" customWidth="1"/>
    <col min="14656" max="14660" width="10.7109375" style="60" customWidth="1"/>
    <col min="14661" max="14661" width="12.28515625" style="60" customWidth="1"/>
    <col min="14662" max="14664" width="10.7109375" style="60" customWidth="1"/>
    <col min="14665" max="14665" width="48.42578125" style="60" customWidth="1"/>
    <col min="14666" max="14666" width="5.28515625" style="60" customWidth="1"/>
    <col min="14667" max="14671" width="10.7109375" style="60" customWidth="1"/>
    <col min="14672" max="14672" width="11.85546875" style="60" bestFit="1" customWidth="1"/>
    <col min="14673" max="14675" width="10.7109375" style="60" customWidth="1"/>
    <col min="14676" max="14854" width="8.28515625" style="60"/>
    <col min="14855" max="14855" width="48.5703125" style="60" customWidth="1"/>
    <col min="14856" max="14856" width="5.28515625" style="60" customWidth="1"/>
    <col min="14857" max="14865" width="10.7109375" style="60" customWidth="1"/>
    <col min="14866" max="14866" width="48.28515625" style="60" customWidth="1"/>
    <col min="14867" max="14867" width="5.28515625" style="60" customWidth="1"/>
    <col min="14868" max="14876" width="10.7109375" style="60" customWidth="1"/>
    <col min="14877" max="14877" width="48.28515625" style="60" customWidth="1"/>
    <col min="14878" max="14878" width="5.28515625" style="60" customWidth="1"/>
    <col min="14879" max="14887" width="10.7109375" style="60" customWidth="1"/>
    <col min="14888" max="14888" width="48.42578125" style="60" customWidth="1"/>
    <col min="14889" max="14889" width="5.28515625" style="60" customWidth="1"/>
    <col min="14890" max="14898" width="10.7109375" style="60" customWidth="1"/>
    <col min="14899" max="14899" width="46.28515625" style="60" bestFit="1" customWidth="1"/>
    <col min="14900" max="14900" width="5.28515625" style="60" customWidth="1"/>
    <col min="14901" max="14909" width="10.7109375" style="60" customWidth="1"/>
    <col min="14910" max="14910" width="48" style="60" customWidth="1"/>
    <col min="14911" max="14911" width="5" style="60" customWidth="1"/>
    <col min="14912" max="14916" width="10.7109375" style="60" customWidth="1"/>
    <col min="14917" max="14917" width="12.28515625" style="60" customWidth="1"/>
    <col min="14918" max="14920" width="10.7109375" style="60" customWidth="1"/>
    <col min="14921" max="14921" width="48.42578125" style="60" customWidth="1"/>
    <col min="14922" max="14922" width="5.28515625" style="60" customWidth="1"/>
    <col min="14923" max="14927" width="10.7109375" style="60" customWidth="1"/>
    <col min="14928" max="14928" width="11.85546875" style="60" bestFit="1" customWidth="1"/>
    <col min="14929" max="14931" width="10.7109375" style="60" customWidth="1"/>
    <col min="14932" max="15110" width="8.28515625" style="60"/>
    <col min="15111" max="15111" width="48.5703125" style="60" customWidth="1"/>
    <col min="15112" max="15112" width="5.28515625" style="60" customWidth="1"/>
    <col min="15113" max="15121" width="10.7109375" style="60" customWidth="1"/>
    <col min="15122" max="15122" width="48.28515625" style="60" customWidth="1"/>
    <col min="15123" max="15123" width="5.28515625" style="60" customWidth="1"/>
    <col min="15124" max="15132" width="10.7109375" style="60" customWidth="1"/>
    <col min="15133" max="15133" width="48.28515625" style="60" customWidth="1"/>
    <col min="15134" max="15134" width="5.28515625" style="60" customWidth="1"/>
    <col min="15135" max="15143" width="10.7109375" style="60" customWidth="1"/>
    <col min="15144" max="15144" width="48.42578125" style="60" customWidth="1"/>
    <col min="15145" max="15145" width="5.28515625" style="60" customWidth="1"/>
    <col min="15146" max="15154" width="10.7109375" style="60" customWidth="1"/>
    <col min="15155" max="15155" width="46.28515625" style="60" bestFit="1" customWidth="1"/>
    <col min="15156" max="15156" width="5.28515625" style="60" customWidth="1"/>
    <col min="15157" max="15165" width="10.7109375" style="60" customWidth="1"/>
    <col min="15166" max="15166" width="48" style="60" customWidth="1"/>
    <col min="15167" max="15167" width="5" style="60" customWidth="1"/>
    <col min="15168" max="15172" width="10.7109375" style="60" customWidth="1"/>
    <col min="15173" max="15173" width="12.28515625" style="60" customWidth="1"/>
    <col min="15174" max="15176" width="10.7109375" style="60" customWidth="1"/>
    <col min="15177" max="15177" width="48.42578125" style="60" customWidth="1"/>
    <col min="15178" max="15178" width="5.28515625" style="60" customWidth="1"/>
    <col min="15179" max="15183" width="10.7109375" style="60" customWidth="1"/>
    <col min="15184" max="15184" width="11.85546875" style="60" bestFit="1" customWidth="1"/>
    <col min="15185" max="15187" width="10.7109375" style="60" customWidth="1"/>
    <col min="15188" max="15366" width="8.28515625" style="60"/>
    <col min="15367" max="15367" width="48.5703125" style="60" customWidth="1"/>
    <col min="15368" max="15368" width="5.28515625" style="60" customWidth="1"/>
    <col min="15369" max="15377" width="10.7109375" style="60" customWidth="1"/>
    <col min="15378" max="15378" width="48.28515625" style="60" customWidth="1"/>
    <col min="15379" max="15379" width="5.28515625" style="60" customWidth="1"/>
    <col min="15380" max="15388" width="10.7109375" style="60" customWidth="1"/>
    <col min="15389" max="15389" width="48.28515625" style="60" customWidth="1"/>
    <col min="15390" max="15390" width="5.28515625" style="60" customWidth="1"/>
    <col min="15391" max="15399" width="10.7109375" style="60" customWidth="1"/>
    <col min="15400" max="15400" width="48.42578125" style="60" customWidth="1"/>
    <col min="15401" max="15401" width="5.28515625" style="60" customWidth="1"/>
    <col min="15402" max="15410" width="10.7109375" style="60" customWidth="1"/>
    <col min="15411" max="15411" width="46.28515625" style="60" bestFit="1" customWidth="1"/>
    <col min="15412" max="15412" width="5.28515625" style="60" customWidth="1"/>
    <col min="15413" max="15421" width="10.7109375" style="60" customWidth="1"/>
    <col min="15422" max="15422" width="48" style="60" customWidth="1"/>
    <col min="15423" max="15423" width="5" style="60" customWidth="1"/>
    <col min="15424" max="15428" width="10.7109375" style="60" customWidth="1"/>
    <col min="15429" max="15429" width="12.28515625" style="60" customWidth="1"/>
    <col min="15430" max="15432" width="10.7109375" style="60" customWidth="1"/>
    <col min="15433" max="15433" width="48.42578125" style="60" customWidth="1"/>
    <col min="15434" max="15434" width="5.28515625" style="60" customWidth="1"/>
    <col min="15435" max="15439" width="10.7109375" style="60" customWidth="1"/>
    <col min="15440" max="15440" width="11.85546875" style="60" bestFit="1" customWidth="1"/>
    <col min="15441" max="15443" width="10.7109375" style="60" customWidth="1"/>
    <col min="15444" max="15622" width="8.28515625" style="60"/>
    <col min="15623" max="15623" width="48.5703125" style="60" customWidth="1"/>
    <col min="15624" max="15624" width="5.28515625" style="60" customWidth="1"/>
    <col min="15625" max="15633" width="10.7109375" style="60" customWidth="1"/>
    <col min="15634" max="15634" width="48.28515625" style="60" customWidth="1"/>
    <col min="15635" max="15635" width="5.28515625" style="60" customWidth="1"/>
    <col min="15636" max="15644" width="10.7109375" style="60" customWidth="1"/>
    <col min="15645" max="15645" width="48.28515625" style="60" customWidth="1"/>
    <col min="15646" max="15646" width="5.28515625" style="60" customWidth="1"/>
    <col min="15647" max="15655" width="10.7109375" style="60" customWidth="1"/>
    <col min="15656" max="15656" width="48.42578125" style="60" customWidth="1"/>
    <col min="15657" max="15657" width="5.28515625" style="60" customWidth="1"/>
    <col min="15658" max="15666" width="10.7109375" style="60" customWidth="1"/>
    <col min="15667" max="15667" width="46.28515625" style="60" bestFit="1" customWidth="1"/>
    <col min="15668" max="15668" width="5.28515625" style="60" customWidth="1"/>
    <col min="15669" max="15677" width="10.7109375" style="60" customWidth="1"/>
    <col min="15678" max="15678" width="48" style="60" customWidth="1"/>
    <col min="15679" max="15679" width="5" style="60" customWidth="1"/>
    <col min="15680" max="15684" width="10.7109375" style="60" customWidth="1"/>
    <col min="15685" max="15685" width="12.28515625" style="60" customWidth="1"/>
    <col min="15686" max="15688" width="10.7109375" style="60" customWidth="1"/>
    <col min="15689" max="15689" width="48.42578125" style="60" customWidth="1"/>
    <col min="15690" max="15690" width="5.28515625" style="60" customWidth="1"/>
    <col min="15691" max="15695" width="10.7109375" style="60" customWidth="1"/>
    <col min="15696" max="15696" width="11.85546875" style="60" bestFit="1" customWidth="1"/>
    <col min="15697" max="15699" width="10.7109375" style="60" customWidth="1"/>
    <col min="15700" max="15878" width="8.28515625" style="60"/>
    <col min="15879" max="15879" width="48.5703125" style="60" customWidth="1"/>
    <col min="15880" max="15880" width="5.28515625" style="60" customWidth="1"/>
    <col min="15881" max="15889" width="10.7109375" style="60" customWidth="1"/>
    <col min="15890" max="15890" width="48.28515625" style="60" customWidth="1"/>
    <col min="15891" max="15891" width="5.28515625" style="60" customWidth="1"/>
    <col min="15892" max="15900" width="10.7109375" style="60" customWidth="1"/>
    <col min="15901" max="15901" width="48.28515625" style="60" customWidth="1"/>
    <col min="15902" max="15902" width="5.28515625" style="60" customWidth="1"/>
    <col min="15903" max="15911" width="10.7109375" style="60" customWidth="1"/>
    <col min="15912" max="15912" width="48.42578125" style="60" customWidth="1"/>
    <col min="15913" max="15913" width="5.28515625" style="60" customWidth="1"/>
    <col min="15914" max="15922" width="10.7109375" style="60" customWidth="1"/>
    <col min="15923" max="15923" width="46.28515625" style="60" bestFit="1" customWidth="1"/>
    <col min="15924" max="15924" width="5.28515625" style="60" customWidth="1"/>
    <col min="15925" max="15933" width="10.7109375" style="60" customWidth="1"/>
    <col min="15934" max="15934" width="48" style="60" customWidth="1"/>
    <col min="15935" max="15935" width="5" style="60" customWidth="1"/>
    <col min="15936" max="15940" width="10.7109375" style="60" customWidth="1"/>
    <col min="15941" max="15941" width="12.28515625" style="60" customWidth="1"/>
    <col min="15942" max="15944" width="10.7109375" style="60" customWidth="1"/>
    <col min="15945" max="15945" width="48.42578125" style="60" customWidth="1"/>
    <col min="15946" max="15946" width="5.28515625" style="60" customWidth="1"/>
    <col min="15947" max="15951" width="10.7109375" style="60" customWidth="1"/>
    <col min="15952" max="15952" width="11.85546875" style="60" bestFit="1" customWidth="1"/>
    <col min="15953" max="15955" width="10.7109375" style="60" customWidth="1"/>
    <col min="15956" max="16134" width="8.28515625" style="60"/>
    <col min="16135" max="16135" width="48.5703125" style="60" customWidth="1"/>
    <col min="16136" max="16136" width="5.28515625" style="60" customWidth="1"/>
    <col min="16137" max="16145" width="10.7109375" style="60" customWidth="1"/>
    <col min="16146" max="16146" width="48.28515625" style="60" customWidth="1"/>
    <col min="16147" max="16147" width="5.28515625" style="60" customWidth="1"/>
    <col min="16148" max="16156" width="10.7109375" style="60" customWidth="1"/>
    <col min="16157" max="16157" width="48.28515625" style="60" customWidth="1"/>
    <col min="16158" max="16158" width="5.28515625" style="60" customWidth="1"/>
    <col min="16159" max="16167" width="10.7109375" style="60" customWidth="1"/>
    <col min="16168" max="16168" width="48.42578125" style="60" customWidth="1"/>
    <col min="16169" max="16169" width="5.28515625" style="60" customWidth="1"/>
    <col min="16170" max="16178" width="10.7109375" style="60" customWidth="1"/>
    <col min="16179" max="16179" width="46.28515625" style="60" bestFit="1" customWidth="1"/>
    <col min="16180" max="16180" width="5.28515625" style="60" customWidth="1"/>
    <col min="16181" max="16189" width="10.7109375" style="60" customWidth="1"/>
    <col min="16190" max="16190" width="48" style="60" customWidth="1"/>
    <col min="16191" max="16191" width="5" style="60" customWidth="1"/>
    <col min="16192" max="16196" width="10.7109375" style="60" customWidth="1"/>
    <col min="16197" max="16197" width="12.28515625" style="60" customWidth="1"/>
    <col min="16198" max="16200" width="10.7109375" style="60" customWidth="1"/>
    <col min="16201" max="16201" width="48.42578125" style="60" customWidth="1"/>
    <col min="16202" max="16202" width="5.28515625" style="60" customWidth="1"/>
    <col min="16203" max="16207" width="10.7109375" style="60" customWidth="1"/>
    <col min="16208" max="16208" width="11.85546875" style="60" bestFit="1" customWidth="1"/>
    <col min="16209" max="16211" width="10.7109375" style="60" customWidth="1"/>
    <col min="16212" max="16384" width="8.28515625" style="60"/>
  </cols>
  <sheetData>
    <row r="1" spans="1:84" x14ac:dyDescent="0.2">
      <c r="A1" s="619" t="s">
        <v>928</v>
      </c>
      <c r="B1" s="619"/>
      <c r="C1" s="619"/>
      <c r="D1" s="619"/>
      <c r="E1" s="619"/>
      <c r="F1" s="619"/>
      <c r="G1" s="619"/>
      <c r="H1" s="619"/>
      <c r="I1" s="619"/>
      <c r="J1" s="619"/>
      <c r="K1" s="619"/>
      <c r="L1" s="320"/>
      <c r="M1" s="619" t="str">
        <f>A1</f>
        <v>Bežné transfery za rok 2023</v>
      </c>
      <c r="N1" s="619"/>
      <c r="O1" s="619"/>
      <c r="P1" s="619"/>
      <c r="Q1" s="619"/>
      <c r="R1" s="619"/>
      <c r="S1" s="619"/>
      <c r="T1" s="619"/>
      <c r="U1" s="619"/>
      <c r="V1" s="619"/>
      <c r="W1" s="619"/>
      <c r="X1" s="320"/>
      <c r="Y1" s="619" t="str">
        <f>A1</f>
        <v>Bežné transfery za rok 2023</v>
      </c>
      <c r="Z1" s="619"/>
      <c r="AA1" s="619"/>
      <c r="AB1" s="619"/>
      <c r="AC1" s="619"/>
      <c r="AD1" s="619"/>
      <c r="AE1" s="619"/>
      <c r="AF1" s="619"/>
      <c r="AG1" s="619"/>
      <c r="AH1" s="619"/>
      <c r="AI1" s="619"/>
      <c r="AJ1" s="320"/>
      <c r="AK1" s="619" t="str">
        <f>A1</f>
        <v>Bežné transfery za rok 2023</v>
      </c>
      <c r="AL1" s="619"/>
      <c r="AM1" s="619"/>
      <c r="AN1" s="619"/>
      <c r="AO1" s="619"/>
      <c r="AP1" s="619"/>
      <c r="AQ1" s="619"/>
      <c r="AR1" s="619"/>
      <c r="AS1" s="619"/>
      <c r="AT1" s="619"/>
      <c r="AU1" s="619"/>
      <c r="AV1" s="320"/>
      <c r="AW1" s="619" t="str">
        <f>A1</f>
        <v>Bežné transfery za rok 2023</v>
      </c>
      <c r="AX1" s="619"/>
      <c r="AY1" s="619"/>
      <c r="AZ1" s="619"/>
      <c r="BA1" s="619"/>
      <c r="BB1" s="619"/>
      <c r="BC1" s="619"/>
      <c r="BD1" s="619"/>
      <c r="BE1" s="619"/>
      <c r="BF1" s="619"/>
      <c r="BG1" s="619"/>
      <c r="BH1" s="320"/>
      <c r="BI1" s="619" t="str">
        <f>A1</f>
        <v>Bežné transfery za rok 2023</v>
      </c>
      <c r="BJ1" s="619"/>
      <c r="BK1" s="619"/>
      <c r="BL1" s="619"/>
      <c r="BM1" s="619"/>
      <c r="BN1" s="619"/>
      <c r="BO1" s="619"/>
      <c r="BP1" s="619"/>
      <c r="BQ1" s="619"/>
      <c r="BR1" s="619"/>
      <c r="BS1" s="619"/>
      <c r="BT1" s="320"/>
      <c r="BU1" s="619" t="str">
        <f>A1</f>
        <v>Bežné transfery za rok 2023</v>
      </c>
      <c r="BV1" s="619"/>
      <c r="BW1" s="619"/>
      <c r="BX1" s="619"/>
      <c r="BY1" s="619"/>
      <c r="BZ1" s="619"/>
      <c r="CA1" s="619"/>
      <c r="CB1" s="619"/>
      <c r="CC1" s="619"/>
      <c r="CD1" s="619"/>
      <c r="CE1" s="619"/>
    </row>
    <row r="2" spans="1:84" x14ac:dyDescent="0.2">
      <c r="A2" s="619" t="s">
        <v>2</v>
      </c>
      <c r="B2" s="619"/>
      <c r="C2" s="619"/>
      <c r="D2" s="619"/>
      <c r="E2" s="619"/>
      <c r="F2" s="619"/>
      <c r="G2" s="619"/>
      <c r="H2" s="619"/>
      <c r="I2" s="619"/>
      <c r="J2" s="619"/>
      <c r="K2" s="619"/>
      <c r="L2" s="320"/>
      <c r="M2" s="619" t="s">
        <v>2</v>
      </c>
      <c r="N2" s="619"/>
      <c r="O2" s="619"/>
      <c r="P2" s="619"/>
      <c r="Q2" s="619"/>
      <c r="R2" s="619"/>
      <c r="S2" s="619"/>
      <c r="T2" s="619"/>
      <c r="U2" s="619"/>
      <c r="V2" s="619"/>
      <c r="W2" s="619"/>
      <c r="X2" s="320"/>
      <c r="Y2" s="619" t="s">
        <v>2</v>
      </c>
      <c r="Z2" s="619"/>
      <c r="AA2" s="619"/>
      <c r="AB2" s="619"/>
      <c r="AC2" s="619"/>
      <c r="AD2" s="619"/>
      <c r="AE2" s="619"/>
      <c r="AF2" s="619"/>
      <c r="AG2" s="619"/>
      <c r="AH2" s="619"/>
      <c r="AI2" s="619"/>
      <c r="AJ2" s="320"/>
      <c r="AK2" s="619" t="s">
        <v>2</v>
      </c>
      <c r="AL2" s="619"/>
      <c r="AM2" s="619"/>
      <c r="AN2" s="619"/>
      <c r="AO2" s="619"/>
      <c r="AP2" s="619"/>
      <c r="AQ2" s="619"/>
      <c r="AR2" s="619"/>
      <c r="AS2" s="619"/>
      <c r="AT2" s="619"/>
      <c r="AU2" s="619"/>
      <c r="AV2" s="320"/>
      <c r="AW2" s="619" t="s">
        <v>2</v>
      </c>
      <c r="AX2" s="619"/>
      <c r="AY2" s="619"/>
      <c r="AZ2" s="619"/>
      <c r="BA2" s="619"/>
      <c r="BB2" s="619"/>
      <c r="BC2" s="619"/>
      <c r="BD2" s="619"/>
      <c r="BE2" s="619"/>
      <c r="BF2" s="619"/>
      <c r="BG2" s="619"/>
      <c r="BH2" s="320"/>
      <c r="BI2" s="619" t="s">
        <v>2</v>
      </c>
      <c r="BJ2" s="619"/>
      <c r="BK2" s="619"/>
      <c r="BL2" s="619"/>
      <c r="BM2" s="619"/>
      <c r="BN2" s="619"/>
      <c r="BO2" s="619"/>
      <c r="BP2" s="619"/>
      <c r="BQ2" s="619"/>
      <c r="BR2" s="619"/>
      <c r="BS2" s="619"/>
      <c r="BT2" s="320"/>
      <c r="BU2" s="619" t="s">
        <v>2</v>
      </c>
      <c r="BV2" s="619"/>
      <c r="BW2" s="619"/>
      <c r="BX2" s="619"/>
      <c r="BY2" s="619"/>
      <c r="BZ2" s="619"/>
      <c r="CA2" s="619"/>
      <c r="CB2" s="619"/>
      <c r="CC2" s="619"/>
      <c r="CD2" s="619"/>
      <c r="CE2" s="619"/>
    </row>
    <row r="3" spans="1:84" x14ac:dyDescent="0.2">
      <c r="A3" s="61"/>
      <c r="B3" s="61"/>
      <c r="C3" s="61"/>
      <c r="D3" s="61"/>
      <c r="E3" s="62"/>
      <c r="F3" s="63"/>
      <c r="G3" s="63"/>
      <c r="H3" s="64"/>
      <c r="I3" s="65"/>
      <c r="J3" s="65"/>
      <c r="K3" s="66"/>
      <c r="L3" s="66"/>
      <c r="M3" s="61"/>
      <c r="N3" s="61"/>
      <c r="O3" s="65"/>
      <c r="P3" s="65"/>
      <c r="Q3" s="66"/>
      <c r="R3" s="67"/>
      <c r="S3" s="65"/>
      <c r="T3" s="66"/>
      <c r="U3" s="65"/>
      <c r="V3" s="67"/>
      <c r="W3" s="66"/>
      <c r="X3" s="66"/>
      <c r="Y3" s="61"/>
      <c r="Z3" s="61"/>
      <c r="AA3" s="65"/>
      <c r="AB3" s="65"/>
      <c r="AC3" s="66"/>
      <c r="AD3" s="65"/>
      <c r="AE3" s="65"/>
      <c r="AF3" s="66"/>
      <c r="AG3" s="65"/>
      <c r="AH3" s="65"/>
      <c r="AI3" s="66"/>
      <c r="AJ3" s="66"/>
      <c r="AK3" s="61"/>
      <c r="AL3" s="61"/>
      <c r="AM3" s="65"/>
      <c r="AN3" s="65"/>
      <c r="AO3" s="66"/>
      <c r="AP3" s="65"/>
      <c r="AQ3" s="65"/>
      <c r="AR3" s="66"/>
      <c r="AS3" s="65"/>
      <c r="AT3" s="65"/>
      <c r="AU3" s="66"/>
      <c r="AV3" s="66"/>
      <c r="AW3" s="61"/>
      <c r="AX3" s="61"/>
      <c r="AY3" s="65"/>
      <c r="AZ3" s="65"/>
      <c r="BA3" s="66"/>
      <c r="BB3" s="65"/>
      <c r="BC3" s="65"/>
      <c r="BD3" s="66"/>
      <c r="BE3" s="65"/>
      <c r="BF3" s="65"/>
      <c r="BG3" s="66"/>
      <c r="BH3" s="66"/>
      <c r="BI3" s="61"/>
      <c r="BJ3" s="61"/>
      <c r="BK3" s="65"/>
      <c r="BL3" s="65"/>
      <c r="BM3" s="66"/>
      <c r="BN3" s="65"/>
      <c r="BO3" s="65"/>
      <c r="BP3" s="66"/>
      <c r="BQ3" s="65"/>
      <c r="BR3" s="65"/>
      <c r="BS3" s="66"/>
      <c r="BT3" s="66"/>
      <c r="BU3" s="61"/>
      <c r="BV3" s="61"/>
      <c r="BW3" s="65"/>
      <c r="BX3" s="65"/>
      <c r="BY3" s="66"/>
      <c r="BZ3" s="65"/>
      <c r="CA3" s="65"/>
      <c r="CB3" s="66"/>
      <c r="CC3" s="65"/>
      <c r="CD3" s="65"/>
      <c r="CE3" s="66"/>
    </row>
    <row r="4" spans="1:84" ht="17.25" customHeight="1" x14ac:dyDescent="0.2">
      <c r="A4" s="604" t="s">
        <v>118</v>
      </c>
      <c r="B4" s="604"/>
      <c r="C4" s="605" t="s">
        <v>823</v>
      </c>
      <c r="D4" s="604" t="s">
        <v>249</v>
      </c>
      <c r="E4" s="604"/>
      <c r="F4" s="604"/>
      <c r="G4" s="604" t="s">
        <v>255</v>
      </c>
      <c r="H4" s="604"/>
      <c r="I4" s="604"/>
      <c r="J4" s="604" t="s">
        <v>256</v>
      </c>
      <c r="K4" s="604"/>
      <c r="L4" s="604"/>
      <c r="M4" s="604" t="s">
        <v>118</v>
      </c>
      <c r="N4" s="604"/>
      <c r="O4" s="605" t="s">
        <v>823</v>
      </c>
      <c r="P4" s="604" t="s">
        <v>257</v>
      </c>
      <c r="Q4" s="604"/>
      <c r="R4" s="604"/>
      <c r="S4" s="604" t="s">
        <v>258</v>
      </c>
      <c r="T4" s="604"/>
      <c r="U4" s="604"/>
      <c r="V4" s="604" t="s">
        <v>929</v>
      </c>
      <c r="W4" s="604"/>
      <c r="X4" s="604"/>
      <c r="Y4" s="604" t="s">
        <v>118</v>
      </c>
      <c r="Z4" s="604"/>
      <c r="AA4" s="605" t="s">
        <v>823</v>
      </c>
      <c r="AB4" s="604" t="s">
        <v>930</v>
      </c>
      <c r="AC4" s="604"/>
      <c r="AD4" s="604"/>
      <c r="AE4" s="604" t="s">
        <v>931</v>
      </c>
      <c r="AF4" s="604"/>
      <c r="AG4" s="604"/>
      <c r="AH4" s="604" t="s">
        <v>259</v>
      </c>
      <c r="AI4" s="604"/>
      <c r="AJ4" s="604"/>
      <c r="AK4" s="604" t="s">
        <v>118</v>
      </c>
      <c r="AL4" s="604"/>
      <c r="AM4" s="605" t="s">
        <v>823</v>
      </c>
      <c r="AN4" s="604" t="s">
        <v>260</v>
      </c>
      <c r="AO4" s="604"/>
      <c r="AP4" s="604"/>
      <c r="AQ4" s="604" t="s">
        <v>261</v>
      </c>
      <c r="AR4" s="604"/>
      <c r="AS4" s="604"/>
      <c r="AT4" s="604" t="s">
        <v>932</v>
      </c>
      <c r="AU4" s="604"/>
      <c r="AV4" s="604"/>
      <c r="AW4" s="604" t="s">
        <v>118</v>
      </c>
      <c r="AX4" s="604"/>
      <c r="AY4" s="605" t="s">
        <v>823</v>
      </c>
      <c r="AZ4" s="604" t="s">
        <v>933</v>
      </c>
      <c r="BA4" s="604"/>
      <c r="BB4" s="604"/>
      <c r="BC4" s="604" t="s">
        <v>262</v>
      </c>
      <c r="BD4" s="604"/>
      <c r="BE4" s="604"/>
      <c r="BF4" s="604" t="s">
        <v>934</v>
      </c>
      <c r="BG4" s="604"/>
      <c r="BH4" s="604"/>
      <c r="BI4" s="604" t="s">
        <v>118</v>
      </c>
      <c r="BJ4" s="604"/>
      <c r="BK4" s="605" t="s">
        <v>823</v>
      </c>
      <c r="BL4" s="604" t="s">
        <v>935</v>
      </c>
      <c r="BM4" s="604"/>
      <c r="BN4" s="604"/>
      <c r="BO4" s="604" t="s">
        <v>263</v>
      </c>
      <c r="BP4" s="604"/>
      <c r="BQ4" s="604"/>
      <c r="BR4" s="604" t="s">
        <v>264</v>
      </c>
      <c r="BS4" s="604"/>
      <c r="BT4" s="604"/>
      <c r="BU4" s="604" t="s">
        <v>118</v>
      </c>
      <c r="BV4" s="604"/>
      <c r="BW4" s="605" t="s">
        <v>823</v>
      </c>
      <c r="BX4" s="604" t="s">
        <v>265</v>
      </c>
      <c r="BY4" s="604"/>
      <c r="BZ4" s="604"/>
      <c r="CA4" s="604" t="s">
        <v>266</v>
      </c>
      <c r="CB4" s="604"/>
      <c r="CC4" s="604"/>
      <c r="CD4" s="604" t="s">
        <v>267</v>
      </c>
      <c r="CE4" s="604"/>
      <c r="CF4" s="604"/>
    </row>
    <row r="5" spans="1:84" x14ac:dyDescent="0.2">
      <c r="A5" s="604"/>
      <c r="B5" s="604"/>
      <c r="C5" s="605"/>
      <c r="D5" s="325" t="s">
        <v>122</v>
      </c>
      <c r="E5" s="325" t="s">
        <v>123</v>
      </c>
      <c r="F5" s="325" t="s">
        <v>124</v>
      </c>
      <c r="G5" s="325" t="s">
        <v>122</v>
      </c>
      <c r="H5" s="325" t="s">
        <v>123</v>
      </c>
      <c r="I5" s="325" t="s">
        <v>124</v>
      </c>
      <c r="J5" s="325" t="s">
        <v>122</v>
      </c>
      <c r="K5" s="325" t="s">
        <v>123</v>
      </c>
      <c r="L5" s="325" t="s">
        <v>124</v>
      </c>
      <c r="M5" s="604"/>
      <c r="N5" s="604"/>
      <c r="O5" s="605"/>
      <c r="P5" s="325" t="s">
        <v>122</v>
      </c>
      <c r="Q5" s="325" t="s">
        <v>123</v>
      </c>
      <c r="R5" s="325" t="s">
        <v>124</v>
      </c>
      <c r="S5" s="325" t="s">
        <v>122</v>
      </c>
      <c r="T5" s="325" t="s">
        <v>123</v>
      </c>
      <c r="U5" s="325" t="s">
        <v>124</v>
      </c>
      <c r="V5" s="325" t="s">
        <v>122</v>
      </c>
      <c r="W5" s="325" t="s">
        <v>123</v>
      </c>
      <c r="X5" s="325" t="s">
        <v>124</v>
      </c>
      <c r="Y5" s="604"/>
      <c r="Z5" s="604"/>
      <c r="AA5" s="605"/>
      <c r="AB5" s="325" t="s">
        <v>122</v>
      </c>
      <c r="AC5" s="325" t="s">
        <v>123</v>
      </c>
      <c r="AD5" s="325" t="s">
        <v>124</v>
      </c>
      <c r="AE5" s="325" t="s">
        <v>122</v>
      </c>
      <c r="AF5" s="325" t="s">
        <v>123</v>
      </c>
      <c r="AG5" s="325" t="s">
        <v>124</v>
      </c>
      <c r="AH5" s="325" t="s">
        <v>122</v>
      </c>
      <c r="AI5" s="325" t="s">
        <v>123</v>
      </c>
      <c r="AJ5" s="325" t="s">
        <v>124</v>
      </c>
      <c r="AK5" s="604"/>
      <c r="AL5" s="604"/>
      <c r="AM5" s="605"/>
      <c r="AN5" s="325" t="s">
        <v>122</v>
      </c>
      <c r="AO5" s="325" t="s">
        <v>123</v>
      </c>
      <c r="AP5" s="325" t="s">
        <v>124</v>
      </c>
      <c r="AQ5" s="325" t="s">
        <v>122</v>
      </c>
      <c r="AR5" s="325" t="s">
        <v>123</v>
      </c>
      <c r="AS5" s="325" t="s">
        <v>124</v>
      </c>
      <c r="AT5" s="325" t="s">
        <v>122</v>
      </c>
      <c r="AU5" s="325" t="s">
        <v>123</v>
      </c>
      <c r="AV5" s="325" t="s">
        <v>124</v>
      </c>
      <c r="AW5" s="604"/>
      <c r="AX5" s="604"/>
      <c r="AY5" s="605"/>
      <c r="AZ5" s="325" t="s">
        <v>122</v>
      </c>
      <c r="BA5" s="325" t="s">
        <v>123</v>
      </c>
      <c r="BB5" s="325" t="s">
        <v>124</v>
      </c>
      <c r="BC5" s="325" t="s">
        <v>122</v>
      </c>
      <c r="BD5" s="325" t="s">
        <v>123</v>
      </c>
      <c r="BE5" s="325" t="s">
        <v>124</v>
      </c>
      <c r="BF5" s="325" t="s">
        <v>122</v>
      </c>
      <c r="BG5" s="325" t="s">
        <v>123</v>
      </c>
      <c r="BH5" s="325" t="s">
        <v>124</v>
      </c>
      <c r="BI5" s="604"/>
      <c r="BJ5" s="604"/>
      <c r="BK5" s="605"/>
      <c r="BL5" s="325" t="s">
        <v>122</v>
      </c>
      <c r="BM5" s="325" t="s">
        <v>123</v>
      </c>
      <c r="BN5" s="325" t="s">
        <v>124</v>
      </c>
      <c r="BO5" s="325" t="s">
        <v>122</v>
      </c>
      <c r="BP5" s="325" t="s">
        <v>123</v>
      </c>
      <c r="BQ5" s="325" t="s">
        <v>124</v>
      </c>
      <c r="BR5" s="325" t="s">
        <v>122</v>
      </c>
      <c r="BS5" s="325" t="s">
        <v>123</v>
      </c>
      <c r="BT5" s="325" t="s">
        <v>124</v>
      </c>
      <c r="BU5" s="604"/>
      <c r="BV5" s="604"/>
      <c r="BW5" s="605"/>
      <c r="BX5" s="325" t="s">
        <v>122</v>
      </c>
      <c r="BY5" s="325" t="s">
        <v>123</v>
      </c>
      <c r="BZ5" s="325" t="s">
        <v>124</v>
      </c>
      <c r="CA5" s="325" t="s">
        <v>122</v>
      </c>
      <c r="CB5" s="325" t="s">
        <v>123</v>
      </c>
      <c r="CC5" s="325" t="s">
        <v>124</v>
      </c>
      <c r="CD5" s="325" t="s">
        <v>122</v>
      </c>
      <c r="CE5" s="325" t="s">
        <v>123</v>
      </c>
      <c r="CF5" s="325" t="s">
        <v>124</v>
      </c>
    </row>
    <row r="6" spans="1:84" ht="13.5" customHeight="1" x14ac:dyDescent="0.2">
      <c r="A6" s="586" t="s">
        <v>125</v>
      </c>
      <c r="B6" s="586"/>
      <c r="C6" s="383" t="s">
        <v>824</v>
      </c>
      <c r="D6" s="355">
        <v>436</v>
      </c>
      <c r="E6" s="355">
        <v>1591</v>
      </c>
      <c r="F6" s="356">
        <v>364.9</v>
      </c>
      <c r="G6" s="355">
        <v>0</v>
      </c>
      <c r="H6" s="355">
        <v>0</v>
      </c>
      <c r="I6" s="356">
        <v>0</v>
      </c>
      <c r="J6" s="355">
        <v>0</v>
      </c>
      <c r="K6" s="355">
        <v>0</v>
      </c>
      <c r="L6" s="356">
        <v>0</v>
      </c>
      <c r="M6" s="586" t="s">
        <v>125</v>
      </c>
      <c r="N6" s="586"/>
      <c r="O6" s="383" t="s">
        <v>824</v>
      </c>
      <c r="P6" s="355">
        <v>0</v>
      </c>
      <c r="Q6" s="355">
        <v>0</v>
      </c>
      <c r="R6" s="356">
        <v>0</v>
      </c>
      <c r="S6" s="355">
        <v>0</v>
      </c>
      <c r="T6" s="355">
        <v>0</v>
      </c>
      <c r="U6" s="356">
        <v>0</v>
      </c>
      <c r="V6" s="355">
        <v>0</v>
      </c>
      <c r="W6" s="355">
        <v>0</v>
      </c>
      <c r="X6" s="356">
        <v>0</v>
      </c>
      <c r="Y6" s="586" t="s">
        <v>125</v>
      </c>
      <c r="Z6" s="586"/>
      <c r="AA6" s="383" t="s">
        <v>824</v>
      </c>
      <c r="AB6" s="355">
        <v>0</v>
      </c>
      <c r="AC6" s="355">
        <v>0</v>
      </c>
      <c r="AD6" s="356">
        <v>0</v>
      </c>
      <c r="AE6" s="355">
        <v>0</v>
      </c>
      <c r="AF6" s="355">
        <v>0</v>
      </c>
      <c r="AG6" s="356">
        <v>0</v>
      </c>
      <c r="AH6" s="355">
        <v>0</v>
      </c>
      <c r="AI6" s="355">
        <v>0</v>
      </c>
      <c r="AJ6" s="356">
        <v>0</v>
      </c>
      <c r="AK6" s="586" t="s">
        <v>125</v>
      </c>
      <c r="AL6" s="586"/>
      <c r="AM6" s="383" t="s">
        <v>824</v>
      </c>
      <c r="AN6" s="355">
        <v>0</v>
      </c>
      <c r="AO6" s="355">
        <v>0</v>
      </c>
      <c r="AP6" s="356">
        <v>0</v>
      </c>
      <c r="AQ6" s="355">
        <v>370</v>
      </c>
      <c r="AR6" s="355">
        <v>1512</v>
      </c>
      <c r="AS6" s="356">
        <v>408.6</v>
      </c>
      <c r="AT6" s="355">
        <v>0</v>
      </c>
      <c r="AU6" s="355">
        <v>0</v>
      </c>
      <c r="AV6" s="356">
        <v>0</v>
      </c>
      <c r="AW6" s="586" t="s">
        <v>125</v>
      </c>
      <c r="AX6" s="586"/>
      <c r="AY6" s="383" t="s">
        <v>824</v>
      </c>
      <c r="AZ6" s="355">
        <v>0</v>
      </c>
      <c r="BA6" s="355">
        <v>0</v>
      </c>
      <c r="BB6" s="356">
        <v>0</v>
      </c>
      <c r="BC6" s="355">
        <v>0</v>
      </c>
      <c r="BD6" s="355">
        <v>0</v>
      </c>
      <c r="BE6" s="356">
        <v>0</v>
      </c>
      <c r="BF6" s="355">
        <v>0</v>
      </c>
      <c r="BG6" s="355">
        <v>0</v>
      </c>
      <c r="BH6" s="356">
        <v>0</v>
      </c>
      <c r="BI6" s="586" t="s">
        <v>125</v>
      </c>
      <c r="BJ6" s="586"/>
      <c r="BK6" s="383" t="s">
        <v>824</v>
      </c>
      <c r="BL6" s="355">
        <v>0</v>
      </c>
      <c r="BM6" s="355">
        <v>0</v>
      </c>
      <c r="BN6" s="356">
        <v>0</v>
      </c>
      <c r="BO6" s="355">
        <v>0</v>
      </c>
      <c r="BP6" s="355">
        <v>0</v>
      </c>
      <c r="BQ6" s="356">
        <v>0</v>
      </c>
      <c r="BR6" s="355">
        <v>0</v>
      </c>
      <c r="BS6" s="355">
        <v>0</v>
      </c>
      <c r="BT6" s="356">
        <v>0</v>
      </c>
      <c r="BU6" s="586" t="s">
        <v>125</v>
      </c>
      <c r="BV6" s="586"/>
      <c r="BW6" s="383" t="s">
        <v>824</v>
      </c>
      <c r="BX6" s="355">
        <v>66</v>
      </c>
      <c r="BY6" s="355">
        <v>79</v>
      </c>
      <c r="BZ6" s="356">
        <v>119.7</v>
      </c>
      <c r="CA6" s="355">
        <v>66</v>
      </c>
      <c r="CB6" s="355">
        <v>79</v>
      </c>
      <c r="CC6" s="356">
        <v>119.7</v>
      </c>
      <c r="CD6" s="355">
        <v>0</v>
      </c>
      <c r="CE6" s="355">
        <v>0</v>
      </c>
      <c r="CF6" s="356">
        <v>0</v>
      </c>
    </row>
    <row r="7" spans="1:84" ht="13.5" customHeight="1" x14ac:dyDescent="0.2">
      <c r="A7" s="586" t="s">
        <v>126</v>
      </c>
      <c r="B7" s="586"/>
      <c r="C7" s="383" t="s">
        <v>825</v>
      </c>
      <c r="D7" s="355">
        <v>223</v>
      </c>
      <c r="E7" s="355">
        <v>372</v>
      </c>
      <c r="F7" s="356">
        <v>166.8</v>
      </c>
      <c r="G7" s="355">
        <v>0</v>
      </c>
      <c r="H7" s="355">
        <v>0</v>
      </c>
      <c r="I7" s="356">
        <v>0</v>
      </c>
      <c r="J7" s="355">
        <v>0</v>
      </c>
      <c r="K7" s="355">
        <v>0</v>
      </c>
      <c r="L7" s="356">
        <v>0</v>
      </c>
      <c r="M7" s="586" t="s">
        <v>126</v>
      </c>
      <c r="N7" s="586"/>
      <c r="O7" s="383" t="s">
        <v>825</v>
      </c>
      <c r="P7" s="355">
        <v>0</v>
      </c>
      <c r="Q7" s="355">
        <v>0</v>
      </c>
      <c r="R7" s="356">
        <v>0</v>
      </c>
      <c r="S7" s="355">
        <v>0</v>
      </c>
      <c r="T7" s="355">
        <v>0</v>
      </c>
      <c r="U7" s="356">
        <v>0</v>
      </c>
      <c r="V7" s="355">
        <v>0</v>
      </c>
      <c r="W7" s="355">
        <v>0</v>
      </c>
      <c r="X7" s="356">
        <v>0</v>
      </c>
      <c r="Y7" s="586" t="s">
        <v>126</v>
      </c>
      <c r="Z7" s="586"/>
      <c r="AA7" s="383" t="s">
        <v>825</v>
      </c>
      <c r="AB7" s="355">
        <v>0</v>
      </c>
      <c r="AC7" s="355">
        <v>0</v>
      </c>
      <c r="AD7" s="356">
        <v>0</v>
      </c>
      <c r="AE7" s="355">
        <v>0</v>
      </c>
      <c r="AF7" s="355">
        <v>0</v>
      </c>
      <c r="AG7" s="356">
        <v>0</v>
      </c>
      <c r="AH7" s="355">
        <v>0</v>
      </c>
      <c r="AI7" s="355">
        <v>0</v>
      </c>
      <c r="AJ7" s="356">
        <v>0</v>
      </c>
      <c r="AK7" s="586" t="s">
        <v>126</v>
      </c>
      <c r="AL7" s="586"/>
      <c r="AM7" s="383" t="s">
        <v>825</v>
      </c>
      <c r="AN7" s="355">
        <v>0</v>
      </c>
      <c r="AO7" s="355">
        <v>0</v>
      </c>
      <c r="AP7" s="356">
        <v>0</v>
      </c>
      <c r="AQ7" s="355">
        <v>223</v>
      </c>
      <c r="AR7" s="355">
        <v>372</v>
      </c>
      <c r="AS7" s="356">
        <v>166.8</v>
      </c>
      <c r="AT7" s="355">
        <v>0</v>
      </c>
      <c r="AU7" s="355">
        <v>0</v>
      </c>
      <c r="AV7" s="356">
        <v>0</v>
      </c>
      <c r="AW7" s="586" t="s">
        <v>126</v>
      </c>
      <c r="AX7" s="586"/>
      <c r="AY7" s="383" t="s">
        <v>825</v>
      </c>
      <c r="AZ7" s="355">
        <v>0</v>
      </c>
      <c r="BA7" s="355">
        <v>0</v>
      </c>
      <c r="BB7" s="356">
        <v>0</v>
      </c>
      <c r="BC7" s="355">
        <v>0</v>
      </c>
      <c r="BD7" s="355">
        <v>0</v>
      </c>
      <c r="BE7" s="356">
        <v>0</v>
      </c>
      <c r="BF7" s="355">
        <v>0</v>
      </c>
      <c r="BG7" s="355">
        <v>0</v>
      </c>
      <c r="BH7" s="356">
        <v>0</v>
      </c>
      <c r="BI7" s="586" t="s">
        <v>126</v>
      </c>
      <c r="BJ7" s="586"/>
      <c r="BK7" s="383" t="s">
        <v>825</v>
      </c>
      <c r="BL7" s="355">
        <v>0</v>
      </c>
      <c r="BM7" s="355">
        <v>0</v>
      </c>
      <c r="BN7" s="356">
        <v>0</v>
      </c>
      <c r="BO7" s="355">
        <v>0</v>
      </c>
      <c r="BP7" s="355">
        <v>0</v>
      </c>
      <c r="BQ7" s="356">
        <v>0</v>
      </c>
      <c r="BR7" s="355">
        <v>0</v>
      </c>
      <c r="BS7" s="355">
        <v>0</v>
      </c>
      <c r="BT7" s="356">
        <v>0</v>
      </c>
      <c r="BU7" s="586" t="s">
        <v>126</v>
      </c>
      <c r="BV7" s="586"/>
      <c r="BW7" s="383" t="s">
        <v>825</v>
      </c>
      <c r="BX7" s="355">
        <v>0</v>
      </c>
      <c r="BY7" s="355">
        <v>0</v>
      </c>
      <c r="BZ7" s="356">
        <v>0</v>
      </c>
      <c r="CA7" s="355">
        <v>0</v>
      </c>
      <c r="CB7" s="355">
        <v>0</v>
      </c>
      <c r="CC7" s="356">
        <v>0</v>
      </c>
      <c r="CD7" s="355">
        <v>0</v>
      </c>
      <c r="CE7" s="355">
        <v>0</v>
      </c>
      <c r="CF7" s="356">
        <v>0</v>
      </c>
    </row>
    <row r="8" spans="1:84" ht="13.5" customHeight="1" x14ac:dyDescent="0.2">
      <c r="A8" s="586" t="s">
        <v>127</v>
      </c>
      <c r="B8" s="586"/>
      <c r="C8" s="383" t="s">
        <v>826</v>
      </c>
      <c r="D8" s="355">
        <v>105023</v>
      </c>
      <c r="E8" s="355">
        <v>43654</v>
      </c>
      <c r="F8" s="356">
        <v>41.6</v>
      </c>
      <c r="G8" s="355">
        <v>1300</v>
      </c>
      <c r="H8" s="355">
        <v>24322</v>
      </c>
      <c r="I8" s="356">
        <v>1870.9</v>
      </c>
      <c r="J8" s="355">
        <v>0</v>
      </c>
      <c r="K8" s="355">
        <v>297</v>
      </c>
      <c r="L8" s="356">
        <v>0</v>
      </c>
      <c r="M8" s="586" t="s">
        <v>127</v>
      </c>
      <c r="N8" s="586"/>
      <c r="O8" s="383" t="s">
        <v>826</v>
      </c>
      <c r="P8" s="355">
        <v>0</v>
      </c>
      <c r="Q8" s="355">
        <v>0</v>
      </c>
      <c r="R8" s="356">
        <v>0</v>
      </c>
      <c r="S8" s="355">
        <v>0</v>
      </c>
      <c r="T8" s="355">
        <v>0</v>
      </c>
      <c r="U8" s="356">
        <v>0</v>
      </c>
      <c r="V8" s="355">
        <v>0</v>
      </c>
      <c r="W8" s="355">
        <v>0</v>
      </c>
      <c r="X8" s="356">
        <v>0</v>
      </c>
      <c r="Y8" s="586" t="s">
        <v>127</v>
      </c>
      <c r="Z8" s="586"/>
      <c r="AA8" s="383" t="s">
        <v>826</v>
      </c>
      <c r="AB8" s="355">
        <v>0</v>
      </c>
      <c r="AC8" s="355">
        <v>2708</v>
      </c>
      <c r="AD8" s="356">
        <v>0</v>
      </c>
      <c r="AE8" s="355">
        <v>650</v>
      </c>
      <c r="AF8" s="355">
        <v>19443</v>
      </c>
      <c r="AG8" s="356">
        <v>2991.2</v>
      </c>
      <c r="AH8" s="355">
        <v>650</v>
      </c>
      <c r="AI8" s="355">
        <v>42</v>
      </c>
      <c r="AJ8" s="356">
        <v>6.5</v>
      </c>
      <c r="AK8" s="586" t="s">
        <v>127</v>
      </c>
      <c r="AL8" s="586"/>
      <c r="AM8" s="383" t="s">
        <v>826</v>
      </c>
      <c r="AN8" s="355">
        <v>0</v>
      </c>
      <c r="AO8" s="355">
        <v>5</v>
      </c>
      <c r="AP8" s="356">
        <v>0</v>
      </c>
      <c r="AQ8" s="355">
        <v>1366</v>
      </c>
      <c r="AR8" s="355">
        <v>3972</v>
      </c>
      <c r="AS8" s="356">
        <v>290.8</v>
      </c>
      <c r="AT8" s="355">
        <v>0</v>
      </c>
      <c r="AU8" s="355">
        <v>764</v>
      </c>
      <c r="AV8" s="356">
        <v>0</v>
      </c>
      <c r="AW8" s="586" t="s">
        <v>127</v>
      </c>
      <c r="AX8" s="586"/>
      <c r="AY8" s="383" t="s">
        <v>826</v>
      </c>
      <c r="AZ8" s="355">
        <v>0</v>
      </c>
      <c r="BA8" s="355">
        <v>0</v>
      </c>
      <c r="BB8" s="356">
        <v>0</v>
      </c>
      <c r="BC8" s="355">
        <v>102357</v>
      </c>
      <c r="BD8" s="355">
        <v>15300</v>
      </c>
      <c r="BE8" s="356">
        <v>14.9</v>
      </c>
      <c r="BF8" s="355">
        <v>0</v>
      </c>
      <c r="BG8" s="355">
        <v>15300</v>
      </c>
      <c r="BH8" s="356">
        <v>0</v>
      </c>
      <c r="BI8" s="586" t="s">
        <v>127</v>
      </c>
      <c r="BJ8" s="586"/>
      <c r="BK8" s="383" t="s">
        <v>826</v>
      </c>
      <c r="BL8" s="355">
        <v>102357</v>
      </c>
      <c r="BM8" s="355">
        <v>0</v>
      </c>
      <c r="BN8" s="356">
        <v>0</v>
      </c>
      <c r="BO8" s="355">
        <v>0</v>
      </c>
      <c r="BP8" s="355">
        <v>0</v>
      </c>
      <c r="BQ8" s="356">
        <v>0</v>
      </c>
      <c r="BR8" s="355">
        <v>0</v>
      </c>
      <c r="BS8" s="355">
        <v>0</v>
      </c>
      <c r="BT8" s="356">
        <v>0</v>
      </c>
      <c r="BU8" s="586" t="s">
        <v>127</v>
      </c>
      <c r="BV8" s="586"/>
      <c r="BW8" s="383" t="s">
        <v>826</v>
      </c>
      <c r="BX8" s="355">
        <v>0</v>
      </c>
      <c r="BY8" s="355">
        <v>60</v>
      </c>
      <c r="BZ8" s="356">
        <v>0</v>
      </c>
      <c r="CA8" s="355">
        <v>0</v>
      </c>
      <c r="CB8" s="355">
        <v>60</v>
      </c>
      <c r="CC8" s="356">
        <v>0</v>
      </c>
      <c r="CD8" s="355">
        <v>0</v>
      </c>
      <c r="CE8" s="355">
        <v>0</v>
      </c>
      <c r="CF8" s="356">
        <v>0</v>
      </c>
    </row>
    <row r="9" spans="1:84" ht="13.5" customHeight="1" x14ac:dyDescent="0.2">
      <c r="A9" s="586" t="s">
        <v>827</v>
      </c>
      <c r="B9" s="586"/>
      <c r="C9" s="383" t="s">
        <v>828</v>
      </c>
      <c r="D9" s="355">
        <v>87458</v>
      </c>
      <c r="E9" s="355">
        <v>406401</v>
      </c>
      <c r="F9" s="356">
        <v>464.7</v>
      </c>
      <c r="G9" s="355">
        <v>39834</v>
      </c>
      <c r="H9" s="355">
        <v>204219</v>
      </c>
      <c r="I9" s="356">
        <v>512.70000000000005</v>
      </c>
      <c r="J9" s="355">
        <v>38180</v>
      </c>
      <c r="K9" s="355">
        <v>47375</v>
      </c>
      <c r="L9" s="356">
        <v>124.1</v>
      </c>
      <c r="M9" s="586" t="s">
        <v>827</v>
      </c>
      <c r="N9" s="586"/>
      <c r="O9" s="383" t="s">
        <v>828</v>
      </c>
      <c r="P9" s="355">
        <v>0</v>
      </c>
      <c r="Q9" s="355">
        <v>6543</v>
      </c>
      <c r="R9" s="356">
        <v>0</v>
      </c>
      <c r="S9" s="355">
        <v>0</v>
      </c>
      <c r="T9" s="355">
        <v>464</v>
      </c>
      <c r="U9" s="356">
        <v>0</v>
      </c>
      <c r="V9" s="355">
        <v>0</v>
      </c>
      <c r="W9" s="355">
        <v>186</v>
      </c>
      <c r="X9" s="356">
        <v>0</v>
      </c>
      <c r="Y9" s="586" t="s">
        <v>827</v>
      </c>
      <c r="Z9" s="586"/>
      <c r="AA9" s="383" t="s">
        <v>828</v>
      </c>
      <c r="AB9" s="355">
        <v>0</v>
      </c>
      <c r="AC9" s="355">
        <v>6561</v>
      </c>
      <c r="AD9" s="356">
        <v>0</v>
      </c>
      <c r="AE9" s="355">
        <v>0</v>
      </c>
      <c r="AF9" s="355">
        <v>133359</v>
      </c>
      <c r="AG9" s="356">
        <v>0</v>
      </c>
      <c r="AH9" s="355">
        <v>1654</v>
      </c>
      <c r="AI9" s="355">
        <v>6720</v>
      </c>
      <c r="AJ9" s="356">
        <v>406.3</v>
      </c>
      <c r="AK9" s="586" t="s">
        <v>827</v>
      </c>
      <c r="AL9" s="586"/>
      <c r="AM9" s="383" t="s">
        <v>828</v>
      </c>
      <c r="AN9" s="355">
        <v>0</v>
      </c>
      <c r="AO9" s="355">
        <v>2903</v>
      </c>
      <c r="AP9" s="356">
        <v>0</v>
      </c>
      <c r="AQ9" s="355">
        <v>37093</v>
      </c>
      <c r="AR9" s="355">
        <v>82685</v>
      </c>
      <c r="AS9" s="356">
        <v>222.9</v>
      </c>
      <c r="AT9" s="355">
        <v>0</v>
      </c>
      <c r="AU9" s="355">
        <v>55834</v>
      </c>
      <c r="AV9" s="356">
        <v>0</v>
      </c>
      <c r="AW9" s="586" t="s">
        <v>827</v>
      </c>
      <c r="AX9" s="586"/>
      <c r="AY9" s="383" t="s">
        <v>828</v>
      </c>
      <c r="AZ9" s="355">
        <v>0</v>
      </c>
      <c r="BA9" s="355">
        <v>0</v>
      </c>
      <c r="BB9" s="356">
        <v>0</v>
      </c>
      <c r="BC9" s="355">
        <v>10006</v>
      </c>
      <c r="BD9" s="355">
        <v>4986</v>
      </c>
      <c r="BE9" s="356">
        <v>49.8</v>
      </c>
      <c r="BF9" s="355">
        <v>0</v>
      </c>
      <c r="BG9" s="355">
        <v>779</v>
      </c>
      <c r="BH9" s="356">
        <v>0</v>
      </c>
      <c r="BI9" s="586" t="s">
        <v>827</v>
      </c>
      <c r="BJ9" s="586"/>
      <c r="BK9" s="383" t="s">
        <v>828</v>
      </c>
      <c r="BL9" s="355">
        <v>10006</v>
      </c>
      <c r="BM9" s="355">
        <v>3585</v>
      </c>
      <c r="BN9" s="356">
        <v>35.799999999999997</v>
      </c>
      <c r="BO9" s="355">
        <v>0</v>
      </c>
      <c r="BP9" s="355">
        <v>622</v>
      </c>
      <c r="BQ9" s="356">
        <v>0</v>
      </c>
      <c r="BR9" s="355">
        <v>0</v>
      </c>
      <c r="BS9" s="355">
        <v>104227</v>
      </c>
      <c r="BT9" s="356">
        <v>0</v>
      </c>
      <c r="BU9" s="586" t="s">
        <v>827</v>
      </c>
      <c r="BV9" s="586"/>
      <c r="BW9" s="383" t="s">
        <v>828</v>
      </c>
      <c r="BX9" s="355">
        <v>526</v>
      </c>
      <c r="BY9" s="355">
        <v>10283</v>
      </c>
      <c r="BZ9" s="356">
        <v>1954.9</v>
      </c>
      <c r="CA9" s="355">
        <v>49</v>
      </c>
      <c r="CB9" s="355">
        <v>14</v>
      </c>
      <c r="CC9" s="356">
        <v>28.6</v>
      </c>
      <c r="CD9" s="355">
        <v>0</v>
      </c>
      <c r="CE9" s="355">
        <v>0</v>
      </c>
      <c r="CF9" s="356">
        <v>0</v>
      </c>
    </row>
    <row r="10" spans="1:84" ht="13.5" customHeight="1" x14ac:dyDescent="0.2">
      <c r="A10" s="586" t="s">
        <v>130</v>
      </c>
      <c r="B10" s="586"/>
      <c r="C10" s="383" t="s">
        <v>829</v>
      </c>
      <c r="D10" s="355">
        <v>452</v>
      </c>
      <c r="E10" s="355">
        <v>604</v>
      </c>
      <c r="F10" s="356">
        <v>133.6</v>
      </c>
      <c r="G10" s="355">
        <v>0</v>
      </c>
      <c r="H10" s="355">
        <v>0</v>
      </c>
      <c r="I10" s="356">
        <v>0</v>
      </c>
      <c r="J10" s="355">
        <v>0</v>
      </c>
      <c r="K10" s="355">
        <v>0</v>
      </c>
      <c r="L10" s="356">
        <v>0</v>
      </c>
      <c r="M10" s="586" t="s">
        <v>130</v>
      </c>
      <c r="N10" s="586"/>
      <c r="O10" s="383" t="s">
        <v>829</v>
      </c>
      <c r="P10" s="355">
        <v>0</v>
      </c>
      <c r="Q10" s="355">
        <v>0</v>
      </c>
      <c r="R10" s="356">
        <v>0</v>
      </c>
      <c r="S10" s="355">
        <v>0</v>
      </c>
      <c r="T10" s="355">
        <v>0</v>
      </c>
      <c r="U10" s="356">
        <v>0</v>
      </c>
      <c r="V10" s="355">
        <v>0</v>
      </c>
      <c r="W10" s="355">
        <v>0</v>
      </c>
      <c r="X10" s="356">
        <v>0</v>
      </c>
      <c r="Y10" s="586" t="s">
        <v>130</v>
      </c>
      <c r="Z10" s="586"/>
      <c r="AA10" s="383" t="s">
        <v>829</v>
      </c>
      <c r="AB10" s="355">
        <v>0</v>
      </c>
      <c r="AC10" s="355">
        <v>0</v>
      </c>
      <c r="AD10" s="356">
        <v>0</v>
      </c>
      <c r="AE10" s="355">
        <v>0</v>
      </c>
      <c r="AF10" s="355">
        <v>0</v>
      </c>
      <c r="AG10" s="356">
        <v>0</v>
      </c>
      <c r="AH10" s="355">
        <v>0</v>
      </c>
      <c r="AI10" s="355">
        <v>0</v>
      </c>
      <c r="AJ10" s="356">
        <v>0</v>
      </c>
      <c r="AK10" s="586" t="s">
        <v>130</v>
      </c>
      <c r="AL10" s="586"/>
      <c r="AM10" s="383" t="s">
        <v>829</v>
      </c>
      <c r="AN10" s="355">
        <v>0</v>
      </c>
      <c r="AO10" s="355">
        <v>0</v>
      </c>
      <c r="AP10" s="356">
        <v>0</v>
      </c>
      <c r="AQ10" s="355">
        <v>452</v>
      </c>
      <c r="AR10" s="355">
        <v>604</v>
      </c>
      <c r="AS10" s="356">
        <v>133.6</v>
      </c>
      <c r="AT10" s="355">
        <v>0</v>
      </c>
      <c r="AU10" s="355">
        <v>0</v>
      </c>
      <c r="AV10" s="356">
        <v>0</v>
      </c>
      <c r="AW10" s="586" t="s">
        <v>130</v>
      </c>
      <c r="AX10" s="586"/>
      <c r="AY10" s="383" t="s">
        <v>829</v>
      </c>
      <c r="AZ10" s="355">
        <v>0</v>
      </c>
      <c r="BA10" s="355">
        <v>0</v>
      </c>
      <c r="BB10" s="356">
        <v>0</v>
      </c>
      <c r="BC10" s="355">
        <v>0</v>
      </c>
      <c r="BD10" s="355">
        <v>0</v>
      </c>
      <c r="BE10" s="356">
        <v>0</v>
      </c>
      <c r="BF10" s="355">
        <v>0</v>
      </c>
      <c r="BG10" s="355">
        <v>0</v>
      </c>
      <c r="BH10" s="356">
        <v>0</v>
      </c>
      <c r="BI10" s="586" t="s">
        <v>130</v>
      </c>
      <c r="BJ10" s="586"/>
      <c r="BK10" s="383" t="s">
        <v>829</v>
      </c>
      <c r="BL10" s="355">
        <v>0</v>
      </c>
      <c r="BM10" s="355">
        <v>0</v>
      </c>
      <c r="BN10" s="356">
        <v>0</v>
      </c>
      <c r="BO10" s="355">
        <v>0</v>
      </c>
      <c r="BP10" s="355">
        <v>0</v>
      </c>
      <c r="BQ10" s="356">
        <v>0</v>
      </c>
      <c r="BR10" s="355">
        <v>0</v>
      </c>
      <c r="BS10" s="355">
        <v>0</v>
      </c>
      <c r="BT10" s="356">
        <v>0</v>
      </c>
      <c r="BU10" s="586" t="s">
        <v>130</v>
      </c>
      <c r="BV10" s="586"/>
      <c r="BW10" s="383" t="s">
        <v>829</v>
      </c>
      <c r="BX10" s="355">
        <v>0</v>
      </c>
      <c r="BY10" s="355">
        <v>0</v>
      </c>
      <c r="BZ10" s="356">
        <v>0</v>
      </c>
      <c r="CA10" s="355">
        <v>0</v>
      </c>
      <c r="CB10" s="355">
        <v>0</v>
      </c>
      <c r="CC10" s="356">
        <v>0</v>
      </c>
      <c r="CD10" s="355">
        <v>0</v>
      </c>
      <c r="CE10" s="355">
        <v>0</v>
      </c>
      <c r="CF10" s="356">
        <v>0</v>
      </c>
    </row>
    <row r="11" spans="1:84" ht="13.5" customHeight="1" x14ac:dyDescent="0.2">
      <c r="A11" s="586" t="s">
        <v>131</v>
      </c>
      <c r="B11" s="586"/>
      <c r="C11" s="383" t="s">
        <v>830</v>
      </c>
      <c r="D11" s="355">
        <v>137</v>
      </c>
      <c r="E11" s="355">
        <v>370</v>
      </c>
      <c r="F11" s="356">
        <v>270.10000000000002</v>
      </c>
      <c r="G11" s="355">
        <v>0</v>
      </c>
      <c r="H11" s="355">
        <v>0</v>
      </c>
      <c r="I11" s="356">
        <v>0</v>
      </c>
      <c r="J11" s="355">
        <v>0</v>
      </c>
      <c r="K11" s="355">
        <v>0</v>
      </c>
      <c r="L11" s="356">
        <v>0</v>
      </c>
      <c r="M11" s="586" t="s">
        <v>131</v>
      </c>
      <c r="N11" s="586"/>
      <c r="O11" s="383" t="s">
        <v>830</v>
      </c>
      <c r="P11" s="355">
        <v>0</v>
      </c>
      <c r="Q11" s="355">
        <v>0</v>
      </c>
      <c r="R11" s="356">
        <v>0</v>
      </c>
      <c r="S11" s="355">
        <v>0</v>
      </c>
      <c r="T11" s="355">
        <v>0</v>
      </c>
      <c r="U11" s="356">
        <v>0</v>
      </c>
      <c r="V11" s="355">
        <v>0</v>
      </c>
      <c r="W11" s="355">
        <v>0</v>
      </c>
      <c r="X11" s="356">
        <v>0</v>
      </c>
      <c r="Y11" s="586" t="s">
        <v>131</v>
      </c>
      <c r="Z11" s="586"/>
      <c r="AA11" s="383" t="s">
        <v>830</v>
      </c>
      <c r="AB11" s="355">
        <v>0</v>
      </c>
      <c r="AC11" s="355">
        <v>0</v>
      </c>
      <c r="AD11" s="356">
        <v>0</v>
      </c>
      <c r="AE11" s="355">
        <v>0</v>
      </c>
      <c r="AF11" s="355">
        <v>0</v>
      </c>
      <c r="AG11" s="356">
        <v>0</v>
      </c>
      <c r="AH11" s="355">
        <v>0</v>
      </c>
      <c r="AI11" s="355">
        <v>0</v>
      </c>
      <c r="AJ11" s="356">
        <v>0</v>
      </c>
      <c r="AK11" s="586" t="s">
        <v>131</v>
      </c>
      <c r="AL11" s="586"/>
      <c r="AM11" s="383" t="s">
        <v>830</v>
      </c>
      <c r="AN11" s="355">
        <v>0</v>
      </c>
      <c r="AO11" s="355">
        <v>0</v>
      </c>
      <c r="AP11" s="356">
        <v>0</v>
      </c>
      <c r="AQ11" s="355">
        <v>135</v>
      </c>
      <c r="AR11" s="355">
        <v>368</v>
      </c>
      <c r="AS11" s="356">
        <v>272.60000000000002</v>
      </c>
      <c r="AT11" s="355">
        <v>0</v>
      </c>
      <c r="AU11" s="355">
        <v>0</v>
      </c>
      <c r="AV11" s="356">
        <v>0</v>
      </c>
      <c r="AW11" s="586" t="s">
        <v>131</v>
      </c>
      <c r="AX11" s="586"/>
      <c r="AY11" s="383" t="s">
        <v>830</v>
      </c>
      <c r="AZ11" s="355">
        <v>0</v>
      </c>
      <c r="BA11" s="355">
        <v>0</v>
      </c>
      <c r="BB11" s="356">
        <v>0</v>
      </c>
      <c r="BC11" s="355">
        <v>0</v>
      </c>
      <c r="BD11" s="355">
        <v>0</v>
      </c>
      <c r="BE11" s="356">
        <v>0</v>
      </c>
      <c r="BF11" s="355">
        <v>0</v>
      </c>
      <c r="BG11" s="355">
        <v>0</v>
      </c>
      <c r="BH11" s="356">
        <v>0</v>
      </c>
      <c r="BI11" s="586" t="s">
        <v>131</v>
      </c>
      <c r="BJ11" s="586"/>
      <c r="BK11" s="383" t="s">
        <v>830</v>
      </c>
      <c r="BL11" s="355">
        <v>0</v>
      </c>
      <c r="BM11" s="355">
        <v>0</v>
      </c>
      <c r="BN11" s="356">
        <v>0</v>
      </c>
      <c r="BO11" s="355">
        <v>0</v>
      </c>
      <c r="BP11" s="355">
        <v>0</v>
      </c>
      <c r="BQ11" s="356">
        <v>0</v>
      </c>
      <c r="BR11" s="355">
        <v>0</v>
      </c>
      <c r="BS11" s="355">
        <v>0</v>
      </c>
      <c r="BT11" s="356">
        <v>0</v>
      </c>
      <c r="BU11" s="586" t="s">
        <v>131</v>
      </c>
      <c r="BV11" s="586"/>
      <c r="BW11" s="383" t="s">
        <v>830</v>
      </c>
      <c r="BX11" s="355">
        <v>2</v>
      </c>
      <c r="BY11" s="355">
        <v>2</v>
      </c>
      <c r="BZ11" s="356">
        <v>100</v>
      </c>
      <c r="CA11" s="355">
        <v>2</v>
      </c>
      <c r="CB11" s="355">
        <v>2</v>
      </c>
      <c r="CC11" s="356">
        <v>100</v>
      </c>
      <c r="CD11" s="355">
        <v>0</v>
      </c>
      <c r="CE11" s="355">
        <v>0</v>
      </c>
      <c r="CF11" s="356">
        <v>0</v>
      </c>
    </row>
    <row r="12" spans="1:84" ht="13.5" customHeight="1" x14ac:dyDescent="0.2">
      <c r="A12" s="586" t="s">
        <v>132</v>
      </c>
      <c r="B12" s="586"/>
      <c r="C12" s="383" t="s">
        <v>831</v>
      </c>
      <c r="D12" s="355">
        <v>4782</v>
      </c>
      <c r="E12" s="355">
        <v>7381</v>
      </c>
      <c r="F12" s="356">
        <v>154.30000000000001</v>
      </c>
      <c r="G12" s="355">
        <v>0</v>
      </c>
      <c r="H12" s="355">
        <v>0</v>
      </c>
      <c r="I12" s="356">
        <v>0</v>
      </c>
      <c r="J12" s="355">
        <v>0</v>
      </c>
      <c r="K12" s="355">
        <v>0</v>
      </c>
      <c r="L12" s="356">
        <v>0</v>
      </c>
      <c r="M12" s="586" t="s">
        <v>132</v>
      </c>
      <c r="N12" s="586"/>
      <c r="O12" s="383" t="s">
        <v>831</v>
      </c>
      <c r="P12" s="355">
        <v>0</v>
      </c>
      <c r="Q12" s="355">
        <v>0</v>
      </c>
      <c r="R12" s="356">
        <v>0</v>
      </c>
      <c r="S12" s="355">
        <v>0</v>
      </c>
      <c r="T12" s="355">
        <v>0</v>
      </c>
      <c r="U12" s="356">
        <v>0</v>
      </c>
      <c r="V12" s="355">
        <v>0</v>
      </c>
      <c r="W12" s="355">
        <v>0</v>
      </c>
      <c r="X12" s="356">
        <v>0</v>
      </c>
      <c r="Y12" s="586" t="s">
        <v>132</v>
      </c>
      <c r="Z12" s="586"/>
      <c r="AA12" s="383" t="s">
        <v>831</v>
      </c>
      <c r="AB12" s="355">
        <v>0</v>
      </c>
      <c r="AC12" s="355">
        <v>0</v>
      </c>
      <c r="AD12" s="356">
        <v>0</v>
      </c>
      <c r="AE12" s="355">
        <v>0</v>
      </c>
      <c r="AF12" s="355">
        <v>0</v>
      </c>
      <c r="AG12" s="356">
        <v>0</v>
      </c>
      <c r="AH12" s="355">
        <v>0</v>
      </c>
      <c r="AI12" s="355">
        <v>0</v>
      </c>
      <c r="AJ12" s="356">
        <v>0</v>
      </c>
      <c r="AK12" s="586" t="s">
        <v>132</v>
      </c>
      <c r="AL12" s="586"/>
      <c r="AM12" s="383" t="s">
        <v>831</v>
      </c>
      <c r="AN12" s="355">
        <v>0</v>
      </c>
      <c r="AO12" s="355">
        <v>0</v>
      </c>
      <c r="AP12" s="356">
        <v>0</v>
      </c>
      <c r="AQ12" s="355">
        <v>4782</v>
      </c>
      <c r="AR12" s="355">
        <v>7381</v>
      </c>
      <c r="AS12" s="356">
        <v>154.30000000000001</v>
      </c>
      <c r="AT12" s="355">
        <v>0</v>
      </c>
      <c r="AU12" s="355">
        <v>0</v>
      </c>
      <c r="AV12" s="356">
        <v>0</v>
      </c>
      <c r="AW12" s="586" t="s">
        <v>132</v>
      </c>
      <c r="AX12" s="586"/>
      <c r="AY12" s="383" t="s">
        <v>831</v>
      </c>
      <c r="AZ12" s="355">
        <v>0</v>
      </c>
      <c r="BA12" s="355">
        <v>0</v>
      </c>
      <c r="BB12" s="356">
        <v>0</v>
      </c>
      <c r="BC12" s="355">
        <v>0</v>
      </c>
      <c r="BD12" s="355">
        <v>0</v>
      </c>
      <c r="BE12" s="356">
        <v>0</v>
      </c>
      <c r="BF12" s="355">
        <v>0</v>
      </c>
      <c r="BG12" s="355">
        <v>0</v>
      </c>
      <c r="BH12" s="356">
        <v>0</v>
      </c>
      <c r="BI12" s="586" t="s">
        <v>132</v>
      </c>
      <c r="BJ12" s="586"/>
      <c r="BK12" s="383" t="s">
        <v>831</v>
      </c>
      <c r="BL12" s="355">
        <v>0</v>
      </c>
      <c r="BM12" s="355">
        <v>0</v>
      </c>
      <c r="BN12" s="356">
        <v>0</v>
      </c>
      <c r="BO12" s="355">
        <v>0</v>
      </c>
      <c r="BP12" s="355">
        <v>0</v>
      </c>
      <c r="BQ12" s="356">
        <v>0</v>
      </c>
      <c r="BR12" s="355">
        <v>0</v>
      </c>
      <c r="BS12" s="355">
        <v>0</v>
      </c>
      <c r="BT12" s="356">
        <v>0</v>
      </c>
      <c r="BU12" s="586" t="s">
        <v>132</v>
      </c>
      <c r="BV12" s="586"/>
      <c r="BW12" s="383" t="s">
        <v>831</v>
      </c>
      <c r="BX12" s="355">
        <v>0</v>
      </c>
      <c r="BY12" s="355">
        <v>0</v>
      </c>
      <c r="BZ12" s="356">
        <v>0</v>
      </c>
      <c r="CA12" s="355">
        <v>0</v>
      </c>
      <c r="CB12" s="355">
        <v>0</v>
      </c>
      <c r="CC12" s="356">
        <v>0</v>
      </c>
      <c r="CD12" s="355">
        <v>0</v>
      </c>
      <c r="CE12" s="355">
        <v>0</v>
      </c>
      <c r="CF12" s="356">
        <v>0</v>
      </c>
    </row>
    <row r="13" spans="1:84" ht="13.5" customHeight="1" x14ac:dyDescent="0.2">
      <c r="A13" s="586" t="s">
        <v>133</v>
      </c>
      <c r="B13" s="586"/>
      <c r="C13" s="383" t="s">
        <v>832</v>
      </c>
      <c r="D13" s="355">
        <v>105</v>
      </c>
      <c r="E13" s="355">
        <v>307</v>
      </c>
      <c r="F13" s="356">
        <v>292.39999999999998</v>
      </c>
      <c r="G13" s="355">
        <v>0</v>
      </c>
      <c r="H13" s="355">
        <v>0</v>
      </c>
      <c r="I13" s="356">
        <v>0</v>
      </c>
      <c r="J13" s="355">
        <v>0</v>
      </c>
      <c r="K13" s="355">
        <v>0</v>
      </c>
      <c r="L13" s="356">
        <v>0</v>
      </c>
      <c r="M13" s="586" t="s">
        <v>133</v>
      </c>
      <c r="N13" s="586"/>
      <c r="O13" s="383" t="s">
        <v>832</v>
      </c>
      <c r="P13" s="355">
        <v>0</v>
      </c>
      <c r="Q13" s="355">
        <v>0</v>
      </c>
      <c r="R13" s="356">
        <v>0</v>
      </c>
      <c r="S13" s="355">
        <v>0</v>
      </c>
      <c r="T13" s="355">
        <v>0</v>
      </c>
      <c r="U13" s="356">
        <v>0</v>
      </c>
      <c r="V13" s="355">
        <v>0</v>
      </c>
      <c r="W13" s="355">
        <v>0</v>
      </c>
      <c r="X13" s="356">
        <v>0</v>
      </c>
      <c r="Y13" s="586" t="s">
        <v>133</v>
      </c>
      <c r="Z13" s="586"/>
      <c r="AA13" s="383" t="s">
        <v>832</v>
      </c>
      <c r="AB13" s="355">
        <v>0</v>
      </c>
      <c r="AC13" s="355">
        <v>0</v>
      </c>
      <c r="AD13" s="356">
        <v>0</v>
      </c>
      <c r="AE13" s="355">
        <v>0</v>
      </c>
      <c r="AF13" s="355">
        <v>0</v>
      </c>
      <c r="AG13" s="356">
        <v>0</v>
      </c>
      <c r="AH13" s="355">
        <v>0</v>
      </c>
      <c r="AI13" s="355">
        <v>0</v>
      </c>
      <c r="AJ13" s="356">
        <v>0</v>
      </c>
      <c r="AK13" s="586" t="s">
        <v>133</v>
      </c>
      <c r="AL13" s="586"/>
      <c r="AM13" s="383" t="s">
        <v>832</v>
      </c>
      <c r="AN13" s="355">
        <v>0</v>
      </c>
      <c r="AO13" s="355">
        <v>0</v>
      </c>
      <c r="AP13" s="356">
        <v>0</v>
      </c>
      <c r="AQ13" s="355">
        <v>100</v>
      </c>
      <c r="AR13" s="355">
        <v>303</v>
      </c>
      <c r="AS13" s="356">
        <v>303</v>
      </c>
      <c r="AT13" s="355">
        <v>0</v>
      </c>
      <c r="AU13" s="355">
        <v>0</v>
      </c>
      <c r="AV13" s="356">
        <v>0</v>
      </c>
      <c r="AW13" s="586" t="s">
        <v>133</v>
      </c>
      <c r="AX13" s="586"/>
      <c r="AY13" s="383" t="s">
        <v>832</v>
      </c>
      <c r="AZ13" s="355">
        <v>0</v>
      </c>
      <c r="BA13" s="355">
        <v>0</v>
      </c>
      <c r="BB13" s="356">
        <v>0</v>
      </c>
      <c r="BC13" s="355">
        <v>0</v>
      </c>
      <c r="BD13" s="355">
        <v>0</v>
      </c>
      <c r="BE13" s="356">
        <v>0</v>
      </c>
      <c r="BF13" s="355">
        <v>0</v>
      </c>
      <c r="BG13" s="355">
        <v>0</v>
      </c>
      <c r="BH13" s="356">
        <v>0</v>
      </c>
      <c r="BI13" s="586" t="s">
        <v>133</v>
      </c>
      <c r="BJ13" s="586"/>
      <c r="BK13" s="383" t="s">
        <v>832</v>
      </c>
      <c r="BL13" s="355">
        <v>0</v>
      </c>
      <c r="BM13" s="355">
        <v>0</v>
      </c>
      <c r="BN13" s="356">
        <v>0</v>
      </c>
      <c r="BO13" s="355">
        <v>0</v>
      </c>
      <c r="BP13" s="355">
        <v>0</v>
      </c>
      <c r="BQ13" s="356">
        <v>0</v>
      </c>
      <c r="BR13" s="355">
        <v>0</v>
      </c>
      <c r="BS13" s="355">
        <v>0</v>
      </c>
      <c r="BT13" s="356">
        <v>0</v>
      </c>
      <c r="BU13" s="586" t="s">
        <v>133</v>
      </c>
      <c r="BV13" s="586"/>
      <c r="BW13" s="383" t="s">
        <v>832</v>
      </c>
      <c r="BX13" s="355">
        <v>4</v>
      </c>
      <c r="BY13" s="355">
        <v>5</v>
      </c>
      <c r="BZ13" s="356">
        <v>125</v>
      </c>
      <c r="CA13" s="355">
        <v>4</v>
      </c>
      <c r="CB13" s="355">
        <v>5</v>
      </c>
      <c r="CC13" s="356">
        <v>125</v>
      </c>
      <c r="CD13" s="355">
        <v>0</v>
      </c>
      <c r="CE13" s="355">
        <v>0</v>
      </c>
      <c r="CF13" s="356">
        <v>0</v>
      </c>
    </row>
    <row r="14" spans="1:84" ht="13.5" customHeight="1" x14ac:dyDescent="0.2">
      <c r="A14" s="586" t="s">
        <v>134</v>
      </c>
      <c r="B14" s="586"/>
      <c r="C14" s="383" t="s">
        <v>833</v>
      </c>
      <c r="D14" s="355">
        <v>0</v>
      </c>
      <c r="E14" s="355">
        <v>0</v>
      </c>
      <c r="F14" s="356">
        <v>0</v>
      </c>
      <c r="G14" s="355">
        <v>0</v>
      </c>
      <c r="H14" s="355">
        <v>0</v>
      </c>
      <c r="I14" s="356">
        <v>0</v>
      </c>
      <c r="J14" s="355">
        <v>0</v>
      </c>
      <c r="K14" s="355">
        <v>0</v>
      </c>
      <c r="L14" s="356">
        <v>0</v>
      </c>
      <c r="M14" s="586" t="s">
        <v>134</v>
      </c>
      <c r="N14" s="586"/>
      <c r="O14" s="383" t="s">
        <v>833</v>
      </c>
      <c r="P14" s="355">
        <v>0</v>
      </c>
      <c r="Q14" s="355">
        <v>0</v>
      </c>
      <c r="R14" s="356">
        <v>0</v>
      </c>
      <c r="S14" s="355">
        <v>0</v>
      </c>
      <c r="T14" s="355">
        <v>0</v>
      </c>
      <c r="U14" s="356">
        <v>0</v>
      </c>
      <c r="V14" s="355">
        <v>0</v>
      </c>
      <c r="W14" s="355">
        <v>0</v>
      </c>
      <c r="X14" s="356">
        <v>0</v>
      </c>
      <c r="Y14" s="586" t="s">
        <v>134</v>
      </c>
      <c r="Z14" s="586"/>
      <c r="AA14" s="383" t="s">
        <v>833</v>
      </c>
      <c r="AB14" s="355">
        <v>0</v>
      </c>
      <c r="AC14" s="355">
        <v>0</v>
      </c>
      <c r="AD14" s="356">
        <v>0</v>
      </c>
      <c r="AE14" s="355">
        <v>0</v>
      </c>
      <c r="AF14" s="355">
        <v>0</v>
      </c>
      <c r="AG14" s="356">
        <v>0</v>
      </c>
      <c r="AH14" s="355">
        <v>0</v>
      </c>
      <c r="AI14" s="355">
        <v>0</v>
      </c>
      <c r="AJ14" s="356">
        <v>0</v>
      </c>
      <c r="AK14" s="586" t="s">
        <v>134</v>
      </c>
      <c r="AL14" s="586"/>
      <c r="AM14" s="383" t="s">
        <v>833</v>
      </c>
      <c r="AN14" s="355">
        <v>0</v>
      </c>
      <c r="AO14" s="355">
        <v>0</v>
      </c>
      <c r="AP14" s="356">
        <v>0</v>
      </c>
      <c r="AQ14" s="355">
        <v>0</v>
      </c>
      <c r="AR14" s="355">
        <v>0</v>
      </c>
      <c r="AS14" s="356">
        <v>0</v>
      </c>
      <c r="AT14" s="355">
        <v>0</v>
      </c>
      <c r="AU14" s="355">
        <v>0</v>
      </c>
      <c r="AV14" s="356">
        <v>0</v>
      </c>
      <c r="AW14" s="586" t="s">
        <v>134</v>
      </c>
      <c r="AX14" s="586"/>
      <c r="AY14" s="383" t="s">
        <v>833</v>
      </c>
      <c r="AZ14" s="355">
        <v>0</v>
      </c>
      <c r="BA14" s="355">
        <v>0</v>
      </c>
      <c r="BB14" s="356">
        <v>0</v>
      </c>
      <c r="BC14" s="355">
        <v>0</v>
      </c>
      <c r="BD14" s="355">
        <v>0</v>
      </c>
      <c r="BE14" s="356">
        <v>0</v>
      </c>
      <c r="BF14" s="355">
        <v>0</v>
      </c>
      <c r="BG14" s="355">
        <v>0</v>
      </c>
      <c r="BH14" s="356">
        <v>0</v>
      </c>
      <c r="BI14" s="586" t="s">
        <v>134</v>
      </c>
      <c r="BJ14" s="586"/>
      <c r="BK14" s="383" t="s">
        <v>833</v>
      </c>
      <c r="BL14" s="355">
        <v>0</v>
      </c>
      <c r="BM14" s="355">
        <v>0</v>
      </c>
      <c r="BN14" s="356">
        <v>0</v>
      </c>
      <c r="BO14" s="355">
        <v>0</v>
      </c>
      <c r="BP14" s="355">
        <v>0</v>
      </c>
      <c r="BQ14" s="356">
        <v>0</v>
      </c>
      <c r="BR14" s="355">
        <v>0</v>
      </c>
      <c r="BS14" s="355">
        <v>0</v>
      </c>
      <c r="BT14" s="356">
        <v>0</v>
      </c>
      <c r="BU14" s="586" t="s">
        <v>134</v>
      </c>
      <c r="BV14" s="586"/>
      <c r="BW14" s="383" t="s">
        <v>833</v>
      </c>
      <c r="BX14" s="355">
        <v>0</v>
      </c>
      <c r="BY14" s="355">
        <v>0</v>
      </c>
      <c r="BZ14" s="356">
        <v>0</v>
      </c>
      <c r="CA14" s="355">
        <v>0</v>
      </c>
      <c r="CB14" s="355">
        <v>0</v>
      </c>
      <c r="CC14" s="356">
        <v>0</v>
      </c>
      <c r="CD14" s="355">
        <v>0</v>
      </c>
      <c r="CE14" s="355">
        <v>0</v>
      </c>
      <c r="CF14" s="356">
        <v>0</v>
      </c>
    </row>
    <row r="15" spans="1:84" ht="13.5" customHeight="1" x14ac:dyDescent="0.2">
      <c r="A15" s="586" t="s">
        <v>834</v>
      </c>
      <c r="B15" s="586"/>
      <c r="C15" s="383" t="s">
        <v>835</v>
      </c>
      <c r="D15" s="355">
        <v>34591</v>
      </c>
      <c r="E15" s="355">
        <v>32028</v>
      </c>
      <c r="F15" s="356">
        <v>92.6</v>
      </c>
      <c r="G15" s="355">
        <v>2256</v>
      </c>
      <c r="H15" s="355">
        <v>2586</v>
      </c>
      <c r="I15" s="356">
        <v>114.6</v>
      </c>
      <c r="J15" s="355">
        <v>2256</v>
      </c>
      <c r="K15" s="355">
        <v>2482</v>
      </c>
      <c r="L15" s="356">
        <v>110</v>
      </c>
      <c r="M15" s="586" t="s">
        <v>834</v>
      </c>
      <c r="N15" s="586"/>
      <c r="O15" s="383" t="s">
        <v>835</v>
      </c>
      <c r="P15" s="355">
        <v>0</v>
      </c>
      <c r="Q15" s="355">
        <v>0</v>
      </c>
      <c r="R15" s="356">
        <v>0</v>
      </c>
      <c r="S15" s="355">
        <v>0</v>
      </c>
      <c r="T15" s="355">
        <v>0</v>
      </c>
      <c r="U15" s="356">
        <v>0</v>
      </c>
      <c r="V15" s="355">
        <v>0</v>
      </c>
      <c r="W15" s="355">
        <v>0</v>
      </c>
      <c r="X15" s="356">
        <v>0</v>
      </c>
      <c r="Y15" s="586" t="s">
        <v>834</v>
      </c>
      <c r="Z15" s="586"/>
      <c r="AA15" s="383" t="s">
        <v>835</v>
      </c>
      <c r="AB15" s="355">
        <v>0</v>
      </c>
      <c r="AC15" s="355">
        <v>104</v>
      </c>
      <c r="AD15" s="356">
        <v>0</v>
      </c>
      <c r="AE15" s="355">
        <v>0</v>
      </c>
      <c r="AF15" s="355">
        <v>0</v>
      </c>
      <c r="AG15" s="356">
        <v>0</v>
      </c>
      <c r="AH15" s="355">
        <v>0</v>
      </c>
      <c r="AI15" s="355">
        <v>0</v>
      </c>
      <c r="AJ15" s="356">
        <v>0</v>
      </c>
      <c r="AK15" s="586" t="s">
        <v>834</v>
      </c>
      <c r="AL15" s="586"/>
      <c r="AM15" s="383" t="s">
        <v>835</v>
      </c>
      <c r="AN15" s="355">
        <v>0</v>
      </c>
      <c r="AO15" s="355">
        <v>0</v>
      </c>
      <c r="AP15" s="356">
        <v>0</v>
      </c>
      <c r="AQ15" s="355">
        <v>752</v>
      </c>
      <c r="AR15" s="355">
        <v>4628</v>
      </c>
      <c r="AS15" s="356">
        <v>615.4</v>
      </c>
      <c r="AT15" s="355">
        <v>0</v>
      </c>
      <c r="AU15" s="355">
        <v>2292</v>
      </c>
      <c r="AV15" s="356">
        <v>0</v>
      </c>
      <c r="AW15" s="586" t="s">
        <v>834</v>
      </c>
      <c r="AX15" s="586"/>
      <c r="AY15" s="383" t="s">
        <v>835</v>
      </c>
      <c r="AZ15" s="355">
        <v>0</v>
      </c>
      <c r="BA15" s="355">
        <v>0</v>
      </c>
      <c r="BB15" s="356">
        <v>0</v>
      </c>
      <c r="BC15" s="355">
        <v>0</v>
      </c>
      <c r="BD15" s="355">
        <v>499</v>
      </c>
      <c r="BE15" s="356">
        <v>0</v>
      </c>
      <c r="BF15" s="355">
        <v>0</v>
      </c>
      <c r="BG15" s="355">
        <v>119</v>
      </c>
      <c r="BH15" s="356">
        <v>0</v>
      </c>
      <c r="BI15" s="586" t="s">
        <v>834</v>
      </c>
      <c r="BJ15" s="586"/>
      <c r="BK15" s="383" t="s">
        <v>835</v>
      </c>
      <c r="BL15" s="355">
        <v>0</v>
      </c>
      <c r="BM15" s="355">
        <v>380</v>
      </c>
      <c r="BN15" s="356">
        <v>0</v>
      </c>
      <c r="BO15" s="355">
        <v>0</v>
      </c>
      <c r="BP15" s="355">
        <v>0</v>
      </c>
      <c r="BQ15" s="356">
        <v>0</v>
      </c>
      <c r="BR15" s="355">
        <v>0</v>
      </c>
      <c r="BS15" s="355">
        <v>0</v>
      </c>
      <c r="BT15" s="356">
        <v>0</v>
      </c>
      <c r="BU15" s="586" t="s">
        <v>834</v>
      </c>
      <c r="BV15" s="586"/>
      <c r="BW15" s="383" t="s">
        <v>835</v>
      </c>
      <c r="BX15" s="355">
        <v>31584</v>
      </c>
      <c r="BY15" s="355">
        <v>24315</v>
      </c>
      <c r="BZ15" s="356">
        <v>77</v>
      </c>
      <c r="CA15" s="355">
        <v>22311</v>
      </c>
      <c r="CB15" s="355">
        <v>20069</v>
      </c>
      <c r="CC15" s="356">
        <v>90</v>
      </c>
      <c r="CD15" s="355">
        <v>0</v>
      </c>
      <c r="CE15" s="355">
        <v>0</v>
      </c>
      <c r="CF15" s="356">
        <v>0</v>
      </c>
    </row>
    <row r="16" spans="1:84" ht="13.5" customHeight="1" x14ac:dyDescent="0.2">
      <c r="A16" s="586" t="s">
        <v>136</v>
      </c>
      <c r="B16" s="586"/>
      <c r="C16" s="383" t="s">
        <v>836</v>
      </c>
      <c r="D16" s="355">
        <v>205930</v>
      </c>
      <c r="E16" s="355">
        <v>250090</v>
      </c>
      <c r="F16" s="356">
        <v>121.4</v>
      </c>
      <c r="G16" s="355">
        <v>25014</v>
      </c>
      <c r="H16" s="355">
        <v>48937</v>
      </c>
      <c r="I16" s="356">
        <v>195.6</v>
      </c>
      <c r="J16" s="355">
        <v>3609</v>
      </c>
      <c r="K16" s="355">
        <v>25895</v>
      </c>
      <c r="L16" s="356">
        <v>717.5</v>
      </c>
      <c r="M16" s="586" t="s">
        <v>136</v>
      </c>
      <c r="N16" s="586"/>
      <c r="O16" s="383" t="s">
        <v>836</v>
      </c>
      <c r="P16" s="355">
        <v>0</v>
      </c>
      <c r="Q16" s="355">
        <v>0</v>
      </c>
      <c r="R16" s="356">
        <v>0</v>
      </c>
      <c r="S16" s="355">
        <v>0</v>
      </c>
      <c r="T16" s="355">
        <v>0</v>
      </c>
      <c r="U16" s="356">
        <v>0</v>
      </c>
      <c r="V16" s="355">
        <v>21406</v>
      </c>
      <c r="W16" s="355">
        <v>22897</v>
      </c>
      <c r="X16" s="356">
        <v>107</v>
      </c>
      <c r="Y16" s="586" t="s">
        <v>136</v>
      </c>
      <c r="Z16" s="586"/>
      <c r="AA16" s="383" t="s">
        <v>836</v>
      </c>
      <c r="AB16" s="355">
        <v>0</v>
      </c>
      <c r="AC16" s="355">
        <v>0</v>
      </c>
      <c r="AD16" s="356">
        <v>0</v>
      </c>
      <c r="AE16" s="355">
        <v>0</v>
      </c>
      <c r="AF16" s="355">
        <v>145</v>
      </c>
      <c r="AG16" s="356">
        <v>0</v>
      </c>
      <c r="AH16" s="355">
        <v>0</v>
      </c>
      <c r="AI16" s="355">
        <v>0</v>
      </c>
      <c r="AJ16" s="356">
        <v>0</v>
      </c>
      <c r="AK16" s="586" t="s">
        <v>136</v>
      </c>
      <c r="AL16" s="586"/>
      <c r="AM16" s="383" t="s">
        <v>836</v>
      </c>
      <c r="AN16" s="355">
        <v>0</v>
      </c>
      <c r="AO16" s="355">
        <v>0</v>
      </c>
      <c r="AP16" s="356">
        <v>0</v>
      </c>
      <c r="AQ16" s="355">
        <v>132185</v>
      </c>
      <c r="AR16" s="355">
        <v>144478</v>
      </c>
      <c r="AS16" s="356">
        <v>109.3</v>
      </c>
      <c r="AT16" s="355">
        <v>470</v>
      </c>
      <c r="AU16" s="355">
        <v>321</v>
      </c>
      <c r="AV16" s="356">
        <v>68.3</v>
      </c>
      <c r="AW16" s="586" t="s">
        <v>136</v>
      </c>
      <c r="AX16" s="586"/>
      <c r="AY16" s="383" t="s">
        <v>836</v>
      </c>
      <c r="AZ16" s="355">
        <v>0</v>
      </c>
      <c r="BA16" s="355">
        <v>0</v>
      </c>
      <c r="BB16" s="356">
        <v>0</v>
      </c>
      <c r="BC16" s="355">
        <v>6700</v>
      </c>
      <c r="BD16" s="355">
        <v>6680</v>
      </c>
      <c r="BE16" s="356">
        <v>99.7</v>
      </c>
      <c r="BF16" s="355">
        <v>3200</v>
      </c>
      <c r="BG16" s="355">
        <v>4376</v>
      </c>
      <c r="BH16" s="356">
        <v>136.80000000000001</v>
      </c>
      <c r="BI16" s="586" t="s">
        <v>136</v>
      </c>
      <c r="BJ16" s="586"/>
      <c r="BK16" s="383" t="s">
        <v>836</v>
      </c>
      <c r="BL16" s="355">
        <v>3500</v>
      </c>
      <c r="BM16" s="355">
        <v>2304</v>
      </c>
      <c r="BN16" s="356">
        <v>65.8</v>
      </c>
      <c r="BO16" s="355">
        <v>0</v>
      </c>
      <c r="BP16" s="355">
        <v>0</v>
      </c>
      <c r="BQ16" s="356">
        <v>0</v>
      </c>
      <c r="BR16" s="355">
        <v>0</v>
      </c>
      <c r="BS16" s="355">
        <v>0</v>
      </c>
      <c r="BT16" s="356">
        <v>0</v>
      </c>
      <c r="BU16" s="586" t="s">
        <v>136</v>
      </c>
      <c r="BV16" s="586"/>
      <c r="BW16" s="383" t="s">
        <v>836</v>
      </c>
      <c r="BX16" s="355">
        <v>42031</v>
      </c>
      <c r="BY16" s="355">
        <v>49996</v>
      </c>
      <c r="BZ16" s="356">
        <v>119</v>
      </c>
      <c r="CA16" s="355">
        <v>42031</v>
      </c>
      <c r="CB16" s="355">
        <v>49996</v>
      </c>
      <c r="CC16" s="356">
        <v>119</v>
      </c>
      <c r="CD16" s="355">
        <v>0</v>
      </c>
      <c r="CE16" s="355">
        <v>0</v>
      </c>
      <c r="CF16" s="356">
        <v>0</v>
      </c>
    </row>
    <row r="17" spans="1:84" ht="13.5" customHeight="1" x14ac:dyDescent="0.2">
      <c r="A17" s="586" t="s">
        <v>137</v>
      </c>
      <c r="B17" s="586"/>
      <c r="C17" s="383" t="s">
        <v>837</v>
      </c>
      <c r="D17" s="355">
        <v>87163</v>
      </c>
      <c r="E17" s="355">
        <v>290210</v>
      </c>
      <c r="F17" s="356">
        <v>333</v>
      </c>
      <c r="G17" s="355">
        <v>26206</v>
      </c>
      <c r="H17" s="355">
        <v>183325</v>
      </c>
      <c r="I17" s="356">
        <v>699.6</v>
      </c>
      <c r="J17" s="355">
        <v>1455</v>
      </c>
      <c r="K17" s="355">
        <v>9403</v>
      </c>
      <c r="L17" s="356">
        <v>646.29999999999995</v>
      </c>
      <c r="M17" s="586" t="s">
        <v>137</v>
      </c>
      <c r="N17" s="586"/>
      <c r="O17" s="383" t="s">
        <v>837</v>
      </c>
      <c r="P17" s="355">
        <v>0</v>
      </c>
      <c r="Q17" s="355">
        <v>0</v>
      </c>
      <c r="R17" s="356">
        <v>0</v>
      </c>
      <c r="S17" s="355">
        <v>0</v>
      </c>
      <c r="T17" s="355">
        <v>0</v>
      </c>
      <c r="U17" s="356">
        <v>0</v>
      </c>
      <c r="V17" s="355">
        <v>10977</v>
      </c>
      <c r="W17" s="355">
        <v>31686</v>
      </c>
      <c r="X17" s="356">
        <v>288.7</v>
      </c>
      <c r="Y17" s="586" t="s">
        <v>137</v>
      </c>
      <c r="Z17" s="586"/>
      <c r="AA17" s="383" t="s">
        <v>837</v>
      </c>
      <c r="AB17" s="355">
        <v>0</v>
      </c>
      <c r="AC17" s="355">
        <v>866</v>
      </c>
      <c r="AD17" s="356">
        <v>0</v>
      </c>
      <c r="AE17" s="355">
        <v>602</v>
      </c>
      <c r="AF17" s="355">
        <v>115908</v>
      </c>
      <c r="AG17" s="356">
        <v>19253.8</v>
      </c>
      <c r="AH17" s="355">
        <v>0</v>
      </c>
      <c r="AI17" s="355">
        <v>3847</v>
      </c>
      <c r="AJ17" s="356">
        <v>0</v>
      </c>
      <c r="AK17" s="586" t="s">
        <v>137</v>
      </c>
      <c r="AL17" s="586"/>
      <c r="AM17" s="383" t="s">
        <v>837</v>
      </c>
      <c r="AN17" s="355">
        <v>0</v>
      </c>
      <c r="AO17" s="355">
        <v>0</v>
      </c>
      <c r="AP17" s="356">
        <v>0</v>
      </c>
      <c r="AQ17" s="355">
        <v>59882</v>
      </c>
      <c r="AR17" s="355">
        <v>58614</v>
      </c>
      <c r="AS17" s="356">
        <v>97.9</v>
      </c>
      <c r="AT17" s="355">
        <v>6100</v>
      </c>
      <c r="AU17" s="355">
        <v>8618</v>
      </c>
      <c r="AV17" s="356">
        <v>141.30000000000001</v>
      </c>
      <c r="AW17" s="586" t="s">
        <v>137</v>
      </c>
      <c r="AX17" s="586"/>
      <c r="AY17" s="383" t="s">
        <v>837</v>
      </c>
      <c r="AZ17" s="355">
        <v>0</v>
      </c>
      <c r="BA17" s="355">
        <v>0</v>
      </c>
      <c r="BB17" s="356">
        <v>0</v>
      </c>
      <c r="BC17" s="355">
        <v>0</v>
      </c>
      <c r="BD17" s="355">
        <v>47242</v>
      </c>
      <c r="BE17" s="356">
        <v>0</v>
      </c>
      <c r="BF17" s="355">
        <v>0</v>
      </c>
      <c r="BG17" s="355">
        <v>42853</v>
      </c>
      <c r="BH17" s="356">
        <v>0</v>
      </c>
      <c r="BI17" s="586" t="s">
        <v>137</v>
      </c>
      <c r="BJ17" s="586"/>
      <c r="BK17" s="383" t="s">
        <v>837</v>
      </c>
      <c r="BL17" s="355">
        <v>0</v>
      </c>
      <c r="BM17" s="355">
        <v>4389</v>
      </c>
      <c r="BN17" s="356">
        <v>0</v>
      </c>
      <c r="BO17" s="355">
        <v>0</v>
      </c>
      <c r="BP17" s="355">
        <v>0</v>
      </c>
      <c r="BQ17" s="356">
        <v>0</v>
      </c>
      <c r="BR17" s="355">
        <v>0</v>
      </c>
      <c r="BS17" s="355">
        <v>0</v>
      </c>
      <c r="BT17" s="356">
        <v>0</v>
      </c>
      <c r="BU17" s="586" t="s">
        <v>137</v>
      </c>
      <c r="BV17" s="586"/>
      <c r="BW17" s="383" t="s">
        <v>837</v>
      </c>
      <c r="BX17" s="355">
        <v>1075</v>
      </c>
      <c r="BY17" s="355">
        <v>1029</v>
      </c>
      <c r="BZ17" s="356">
        <v>95.7</v>
      </c>
      <c r="CA17" s="355">
        <v>1025</v>
      </c>
      <c r="CB17" s="355">
        <v>994</v>
      </c>
      <c r="CC17" s="356">
        <v>97</v>
      </c>
      <c r="CD17" s="355">
        <v>0</v>
      </c>
      <c r="CE17" s="355">
        <v>0</v>
      </c>
      <c r="CF17" s="356">
        <v>0</v>
      </c>
    </row>
    <row r="18" spans="1:84" ht="13.5" customHeight="1" x14ac:dyDescent="0.2">
      <c r="A18" s="586" t="s">
        <v>138</v>
      </c>
      <c r="B18" s="586"/>
      <c r="C18" s="383" t="s">
        <v>838</v>
      </c>
      <c r="D18" s="355">
        <v>24144</v>
      </c>
      <c r="E18" s="355">
        <v>42468</v>
      </c>
      <c r="F18" s="356">
        <v>175.9</v>
      </c>
      <c r="G18" s="355">
        <v>1770</v>
      </c>
      <c r="H18" s="355">
        <v>5931</v>
      </c>
      <c r="I18" s="356">
        <v>335.1</v>
      </c>
      <c r="J18" s="355">
        <v>0</v>
      </c>
      <c r="K18" s="355">
        <v>0</v>
      </c>
      <c r="L18" s="356">
        <v>0</v>
      </c>
      <c r="M18" s="586" t="s">
        <v>138</v>
      </c>
      <c r="N18" s="586"/>
      <c r="O18" s="383" t="s">
        <v>838</v>
      </c>
      <c r="P18" s="355">
        <v>0</v>
      </c>
      <c r="Q18" s="355">
        <v>0</v>
      </c>
      <c r="R18" s="356">
        <v>0</v>
      </c>
      <c r="S18" s="355">
        <v>0</v>
      </c>
      <c r="T18" s="355">
        <v>0</v>
      </c>
      <c r="U18" s="356">
        <v>0</v>
      </c>
      <c r="V18" s="355">
        <v>1770</v>
      </c>
      <c r="W18" s="355">
        <v>5918</v>
      </c>
      <c r="X18" s="356">
        <v>334.4</v>
      </c>
      <c r="Y18" s="586" t="s">
        <v>138</v>
      </c>
      <c r="Z18" s="586"/>
      <c r="AA18" s="383" t="s">
        <v>838</v>
      </c>
      <c r="AB18" s="355">
        <v>0</v>
      </c>
      <c r="AC18" s="355">
        <v>13</v>
      </c>
      <c r="AD18" s="356">
        <v>0</v>
      </c>
      <c r="AE18" s="355">
        <v>0</v>
      </c>
      <c r="AF18" s="355">
        <v>0</v>
      </c>
      <c r="AG18" s="356">
        <v>0</v>
      </c>
      <c r="AH18" s="355">
        <v>0</v>
      </c>
      <c r="AI18" s="355">
        <v>0</v>
      </c>
      <c r="AJ18" s="356">
        <v>0</v>
      </c>
      <c r="AK18" s="586" t="s">
        <v>138</v>
      </c>
      <c r="AL18" s="586"/>
      <c r="AM18" s="383" t="s">
        <v>838</v>
      </c>
      <c r="AN18" s="355">
        <v>0</v>
      </c>
      <c r="AO18" s="355">
        <v>0</v>
      </c>
      <c r="AP18" s="356">
        <v>0</v>
      </c>
      <c r="AQ18" s="355">
        <v>22293</v>
      </c>
      <c r="AR18" s="355">
        <v>36313</v>
      </c>
      <c r="AS18" s="356">
        <v>162.9</v>
      </c>
      <c r="AT18" s="355">
        <v>2520</v>
      </c>
      <c r="AU18" s="355">
        <v>1725</v>
      </c>
      <c r="AV18" s="356">
        <v>68.5</v>
      </c>
      <c r="AW18" s="586" t="s">
        <v>138</v>
      </c>
      <c r="AX18" s="586"/>
      <c r="AY18" s="383" t="s">
        <v>838</v>
      </c>
      <c r="AZ18" s="355">
        <v>0</v>
      </c>
      <c r="BA18" s="355">
        <v>0</v>
      </c>
      <c r="BB18" s="356">
        <v>0</v>
      </c>
      <c r="BC18" s="355">
        <v>60</v>
      </c>
      <c r="BD18" s="355">
        <v>189</v>
      </c>
      <c r="BE18" s="356">
        <v>315</v>
      </c>
      <c r="BF18" s="355">
        <v>0</v>
      </c>
      <c r="BG18" s="355">
        <v>0</v>
      </c>
      <c r="BH18" s="356">
        <v>0</v>
      </c>
      <c r="BI18" s="586" t="s">
        <v>138</v>
      </c>
      <c r="BJ18" s="586"/>
      <c r="BK18" s="383" t="s">
        <v>838</v>
      </c>
      <c r="BL18" s="355">
        <v>60</v>
      </c>
      <c r="BM18" s="355">
        <v>189</v>
      </c>
      <c r="BN18" s="356">
        <v>315</v>
      </c>
      <c r="BO18" s="355">
        <v>0</v>
      </c>
      <c r="BP18" s="355">
        <v>0</v>
      </c>
      <c r="BQ18" s="356">
        <v>0</v>
      </c>
      <c r="BR18" s="355">
        <v>0</v>
      </c>
      <c r="BS18" s="355">
        <v>0</v>
      </c>
      <c r="BT18" s="356">
        <v>0</v>
      </c>
      <c r="BU18" s="586" t="s">
        <v>138</v>
      </c>
      <c r="BV18" s="586"/>
      <c r="BW18" s="383" t="s">
        <v>838</v>
      </c>
      <c r="BX18" s="355">
        <v>21</v>
      </c>
      <c r="BY18" s="355">
        <v>35</v>
      </c>
      <c r="BZ18" s="356">
        <v>166.7</v>
      </c>
      <c r="CA18" s="355">
        <v>21</v>
      </c>
      <c r="CB18" s="355">
        <v>35</v>
      </c>
      <c r="CC18" s="356">
        <v>166.7</v>
      </c>
      <c r="CD18" s="355">
        <v>0</v>
      </c>
      <c r="CE18" s="355">
        <v>0</v>
      </c>
      <c r="CF18" s="356">
        <v>0</v>
      </c>
    </row>
    <row r="19" spans="1:84" ht="13.5" customHeight="1" x14ac:dyDescent="0.2">
      <c r="A19" s="586" t="s">
        <v>139</v>
      </c>
      <c r="B19" s="586"/>
      <c r="C19" s="383" t="s">
        <v>839</v>
      </c>
      <c r="D19" s="355">
        <v>36557</v>
      </c>
      <c r="E19" s="355">
        <v>30306</v>
      </c>
      <c r="F19" s="356">
        <v>82.9</v>
      </c>
      <c r="G19" s="355">
        <v>5338</v>
      </c>
      <c r="H19" s="355">
        <v>7967</v>
      </c>
      <c r="I19" s="356">
        <v>149.30000000000001</v>
      </c>
      <c r="J19" s="355">
        <v>0</v>
      </c>
      <c r="K19" s="355">
        <v>896</v>
      </c>
      <c r="L19" s="356">
        <v>0</v>
      </c>
      <c r="M19" s="586" t="s">
        <v>139</v>
      </c>
      <c r="N19" s="586"/>
      <c r="O19" s="383" t="s">
        <v>839</v>
      </c>
      <c r="P19" s="355">
        <v>0</v>
      </c>
      <c r="Q19" s="355">
        <v>0</v>
      </c>
      <c r="R19" s="356">
        <v>0</v>
      </c>
      <c r="S19" s="355">
        <v>0</v>
      </c>
      <c r="T19" s="355">
        <v>0</v>
      </c>
      <c r="U19" s="356">
        <v>0</v>
      </c>
      <c r="V19" s="355">
        <v>5070</v>
      </c>
      <c r="W19" s="355">
        <v>5070</v>
      </c>
      <c r="X19" s="356">
        <v>100</v>
      </c>
      <c r="Y19" s="586" t="s">
        <v>139</v>
      </c>
      <c r="Z19" s="586"/>
      <c r="AA19" s="383" t="s">
        <v>839</v>
      </c>
      <c r="AB19" s="355">
        <v>0</v>
      </c>
      <c r="AC19" s="355">
        <v>0</v>
      </c>
      <c r="AD19" s="356">
        <v>0</v>
      </c>
      <c r="AE19" s="355">
        <v>0</v>
      </c>
      <c r="AF19" s="355">
        <v>0</v>
      </c>
      <c r="AG19" s="356">
        <v>0</v>
      </c>
      <c r="AH19" s="355">
        <v>0</v>
      </c>
      <c r="AI19" s="355">
        <v>0</v>
      </c>
      <c r="AJ19" s="356">
        <v>0</v>
      </c>
      <c r="AK19" s="586" t="s">
        <v>139</v>
      </c>
      <c r="AL19" s="586"/>
      <c r="AM19" s="383" t="s">
        <v>839</v>
      </c>
      <c r="AN19" s="355">
        <v>268</v>
      </c>
      <c r="AO19" s="355">
        <v>2001</v>
      </c>
      <c r="AP19" s="356">
        <v>746.6</v>
      </c>
      <c r="AQ19" s="355">
        <v>15515</v>
      </c>
      <c r="AR19" s="355">
        <v>13802</v>
      </c>
      <c r="AS19" s="356">
        <v>89</v>
      </c>
      <c r="AT19" s="355">
        <v>0</v>
      </c>
      <c r="AU19" s="355">
        <v>0</v>
      </c>
      <c r="AV19" s="356">
        <v>0</v>
      </c>
      <c r="AW19" s="586" t="s">
        <v>139</v>
      </c>
      <c r="AX19" s="586"/>
      <c r="AY19" s="383" t="s">
        <v>839</v>
      </c>
      <c r="AZ19" s="355">
        <v>0</v>
      </c>
      <c r="BA19" s="355">
        <v>0</v>
      </c>
      <c r="BB19" s="356">
        <v>0</v>
      </c>
      <c r="BC19" s="355">
        <v>2783</v>
      </c>
      <c r="BD19" s="355">
        <v>0</v>
      </c>
      <c r="BE19" s="356">
        <v>0</v>
      </c>
      <c r="BF19" s="355">
        <v>2783</v>
      </c>
      <c r="BG19" s="355">
        <v>0</v>
      </c>
      <c r="BH19" s="356">
        <v>0</v>
      </c>
      <c r="BI19" s="586" t="s">
        <v>139</v>
      </c>
      <c r="BJ19" s="586"/>
      <c r="BK19" s="383" t="s">
        <v>839</v>
      </c>
      <c r="BL19" s="355">
        <v>0</v>
      </c>
      <c r="BM19" s="355">
        <v>0</v>
      </c>
      <c r="BN19" s="356">
        <v>0</v>
      </c>
      <c r="BO19" s="355">
        <v>0</v>
      </c>
      <c r="BP19" s="355">
        <v>0</v>
      </c>
      <c r="BQ19" s="356">
        <v>0</v>
      </c>
      <c r="BR19" s="355">
        <v>6671</v>
      </c>
      <c r="BS19" s="355">
        <v>2410</v>
      </c>
      <c r="BT19" s="356">
        <v>36.1</v>
      </c>
      <c r="BU19" s="586" t="s">
        <v>139</v>
      </c>
      <c r="BV19" s="586"/>
      <c r="BW19" s="383" t="s">
        <v>839</v>
      </c>
      <c r="BX19" s="355">
        <v>6250</v>
      </c>
      <c r="BY19" s="355">
        <v>6127</v>
      </c>
      <c r="BZ19" s="356">
        <v>98</v>
      </c>
      <c r="CA19" s="355">
        <v>6062</v>
      </c>
      <c r="CB19" s="355">
        <v>5945</v>
      </c>
      <c r="CC19" s="356">
        <v>98.1</v>
      </c>
      <c r="CD19" s="355">
        <v>0</v>
      </c>
      <c r="CE19" s="355">
        <v>0</v>
      </c>
      <c r="CF19" s="356">
        <v>0</v>
      </c>
    </row>
    <row r="20" spans="1:84" ht="13.5" customHeight="1" x14ac:dyDescent="0.2">
      <c r="A20" s="586" t="s">
        <v>140</v>
      </c>
      <c r="B20" s="586"/>
      <c r="C20" s="383" t="s">
        <v>840</v>
      </c>
      <c r="D20" s="355">
        <v>46686</v>
      </c>
      <c r="E20" s="355">
        <v>174521</v>
      </c>
      <c r="F20" s="356">
        <v>373.8</v>
      </c>
      <c r="G20" s="355">
        <v>37558</v>
      </c>
      <c r="H20" s="355">
        <v>165143</v>
      </c>
      <c r="I20" s="356">
        <v>439.7</v>
      </c>
      <c r="J20" s="355">
        <v>35038</v>
      </c>
      <c r="K20" s="355">
        <v>133147</v>
      </c>
      <c r="L20" s="356">
        <v>380</v>
      </c>
      <c r="M20" s="586" t="s">
        <v>140</v>
      </c>
      <c r="N20" s="586"/>
      <c r="O20" s="383" t="s">
        <v>840</v>
      </c>
      <c r="P20" s="355">
        <v>0</v>
      </c>
      <c r="Q20" s="355">
        <v>0</v>
      </c>
      <c r="R20" s="356">
        <v>0</v>
      </c>
      <c r="S20" s="355">
        <v>0</v>
      </c>
      <c r="T20" s="355">
        <v>0</v>
      </c>
      <c r="U20" s="356">
        <v>0</v>
      </c>
      <c r="V20" s="355">
        <v>0</v>
      </c>
      <c r="W20" s="355">
        <v>25</v>
      </c>
      <c r="X20" s="356">
        <v>0</v>
      </c>
      <c r="Y20" s="586" t="s">
        <v>140</v>
      </c>
      <c r="Z20" s="586"/>
      <c r="AA20" s="383" t="s">
        <v>840</v>
      </c>
      <c r="AB20" s="355">
        <v>0</v>
      </c>
      <c r="AC20" s="355">
        <v>440</v>
      </c>
      <c r="AD20" s="356">
        <v>0</v>
      </c>
      <c r="AE20" s="355">
        <v>0</v>
      </c>
      <c r="AF20" s="355">
        <v>1836</v>
      </c>
      <c r="AG20" s="356">
        <v>0</v>
      </c>
      <c r="AH20" s="355">
        <v>0</v>
      </c>
      <c r="AI20" s="355">
        <v>88</v>
      </c>
      <c r="AJ20" s="356">
        <v>0</v>
      </c>
      <c r="AK20" s="586" t="s">
        <v>140</v>
      </c>
      <c r="AL20" s="586"/>
      <c r="AM20" s="383" t="s">
        <v>840</v>
      </c>
      <c r="AN20" s="355">
        <v>2520</v>
      </c>
      <c r="AO20" s="355">
        <v>29608</v>
      </c>
      <c r="AP20" s="356">
        <v>1174.9000000000001</v>
      </c>
      <c r="AQ20" s="355">
        <v>744</v>
      </c>
      <c r="AR20" s="355">
        <v>4361</v>
      </c>
      <c r="AS20" s="356">
        <v>586.20000000000005</v>
      </c>
      <c r="AT20" s="355">
        <v>0</v>
      </c>
      <c r="AU20" s="355">
        <v>2695</v>
      </c>
      <c r="AV20" s="356">
        <v>0</v>
      </c>
      <c r="AW20" s="586" t="s">
        <v>140</v>
      </c>
      <c r="AX20" s="586"/>
      <c r="AY20" s="383" t="s">
        <v>840</v>
      </c>
      <c r="AZ20" s="355">
        <v>0</v>
      </c>
      <c r="BA20" s="355">
        <v>0</v>
      </c>
      <c r="BB20" s="356">
        <v>0</v>
      </c>
      <c r="BC20" s="355">
        <v>4579</v>
      </c>
      <c r="BD20" s="355">
        <v>1526</v>
      </c>
      <c r="BE20" s="356">
        <v>33.299999999999997</v>
      </c>
      <c r="BF20" s="355">
        <v>0</v>
      </c>
      <c r="BG20" s="355">
        <v>1158</v>
      </c>
      <c r="BH20" s="356">
        <v>0</v>
      </c>
      <c r="BI20" s="586" t="s">
        <v>140</v>
      </c>
      <c r="BJ20" s="586"/>
      <c r="BK20" s="383" t="s">
        <v>840</v>
      </c>
      <c r="BL20" s="355">
        <v>4579</v>
      </c>
      <c r="BM20" s="355">
        <v>362</v>
      </c>
      <c r="BN20" s="356">
        <v>7.9</v>
      </c>
      <c r="BO20" s="355">
        <v>0</v>
      </c>
      <c r="BP20" s="355">
        <v>6</v>
      </c>
      <c r="BQ20" s="356">
        <v>0</v>
      </c>
      <c r="BR20" s="355">
        <v>0</v>
      </c>
      <c r="BS20" s="355">
        <v>0</v>
      </c>
      <c r="BT20" s="356">
        <v>0</v>
      </c>
      <c r="BU20" s="586" t="s">
        <v>140</v>
      </c>
      <c r="BV20" s="586"/>
      <c r="BW20" s="383" t="s">
        <v>840</v>
      </c>
      <c r="BX20" s="355">
        <v>3805</v>
      </c>
      <c r="BY20" s="355">
        <v>3491</v>
      </c>
      <c r="BZ20" s="356">
        <v>91.7</v>
      </c>
      <c r="CA20" s="355">
        <v>3805</v>
      </c>
      <c r="CB20" s="355">
        <v>3491</v>
      </c>
      <c r="CC20" s="356">
        <v>91.7</v>
      </c>
      <c r="CD20" s="355">
        <v>0</v>
      </c>
      <c r="CE20" s="355">
        <v>0</v>
      </c>
      <c r="CF20" s="356">
        <v>0</v>
      </c>
    </row>
    <row r="21" spans="1:84" ht="13.5" customHeight="1" x14ac:dyDescent="0.2">
      <c r="A21" s="586" t="s">
        <v>141</v>
      </c>
      <c r="B21" s="586"/>
      <c r="C21" s="383" t="s">
        <v>841</v>
      </c>
      <c r="D21" s="355">
        <v>3143722</v>
      </c>
      <c r="E21" s="355">
        <v>3468490</v>
      </c>
      <c r="F21" s="356">
        <v>110.3</v>
      </c>
      <c r="G21" s="355">
        <v>2676936</v>
      </c>
      <c r="H21" s="355">
        <v>3006968</v>
      </c>
      <c r="I21" s="356">
        <v>112.3</v>
      </c>
      <c r="J21" s="355">
        <v>29426</v>
      </c>
      <c r="K21" s="355">
        <v>166414</v>
      </c>
      <c r="L21" s="356">
        <v>565.5</v>
      </c>
      <c r="M21" s="586" t="s">
        <v>141</v>
      </c>
      <c r="N21" s="586"/>
      <c r="O21" s="383" t="s">
        <v>841</v>
      </c>
      <c r="P21" s="355">
        <v>0</v>
      </c>
      <c r="Q21" s="355">
        <v>0</v>
      </c>
      <c r="R21" s="356">
        <v>0</v>
      </c>
      <c r="S21" s="355">
        <v>0</v>
      </c>
      <c r="T21" s="355">
        <v>0</v>
      </c>
      <c r="U21" s="356">
        <v>0</v>
      </c>
      <c r="V21" s="355">
        <v>0</v>
      </c>
      <c r="W21" s="355">
        <v>20</v>
      </c>
      <c r="X21" s="356">
        <v>0</v>
      </c>
      <c r="Y21" s="586" t="s">
        <v>141</v>
      </c>
      <c r="Z21" s="586"/>
      <c r="AA21" s="383" t="s">
        <v>841</v>
      </c>
      <c r="AB21" s="355">
        <v>708042</v>
      </c>
      <c r="AC21" s="355">
        <v>731317</v>
      </c>
      <c r="AD21" s="356">
        <v>103.3</v>
      </c>
      <c r="AE21" s="355">
        <v>24296</v>
      </c>
      <c r="AF21" s="355">
        <v>5596</v>
      </c>
      <c r="AG21" s="356">
        <v>23</v>
      </c>
      <c r="AH21" s="355">
        <v>17644</v>
      </c>
      <c r="AI21" s="355">
        <v>6766</v>
      </c>
      <c r="AJ21" s="356">
        <v>38.299999999999997</v>
      </c>
      <c r="AK21" s="586" t="s">
        <v>141</v>
      </c>
      <c r="AL21" s="586"/>
      <c r="AM21" s="383" t="s">
        <v>841</v>
      </c>
      <c r="AN21" s="355">
        <v>22759</v>
      </c>
      <c r="AO21" s="355">
        <v>23425</v>
      </c>
      <c r="AP21" s="356">
        <v>102.9</v>
      </c>
      <c r="AQ21" s="355">
        <v>371787</v>
      </c>
      <c r="AR21" s="355">
        <v>412320</v>
      </c>
      <c r="AS21" s="356">
        <v>110.9</v>
      </c>
      <c r="AT21" s="355">
        <v>80542</v>
      </c>
      <c r="AU21" s="355">
        <v>91980</v>
      </c>
      <c r="AV21" s="356">
        <v>114.2</v>
      </c>
      <c r="AW21" s="586" t="s">
        <v>141</v>
      </c>
      <c r="AX21" s="586"/>
      <c r="AY21" s="383" t="s">
        <v>841</v>
      </c>
      <c r="AZ21" s="355">
        <v>0</v>
      </c>
      <c r="BA21" s="355">
        <v>0</v>
      </c>
      <c r="BB21" s="356">
        <v>0</v>
      </c>
      <c r="BC21" s="355">
        <v>79257</v>
      </c>
      <c r="BD21" s="355">
        <v>31203</v>
      </c>
      <c r="BE21" s="356">
        <v>39.4</v>
      </c>
      <c r="BF21" s="355">
        <v>0</v>
      </c>
      <c r="BG21" s="355">
        <v>76</v>
      </c>
      <c r="BH21" s="356">
        <v>0</v>
      </c>
      <c r="BI21" s="586" t="s">
        <v>141</v>
      </c>
      <c r="BJ21" s="586"/>
      <c r="BK21" s="383" t="s">
        <v>841</v>
      </c>
      <c r="BL21" s="355">
        <v>79257</v>
      </c>
      <c r="BM21" s="355">
        <v>31127</v>
      </c>
      <c r="BN21" s="356">
        <v>39.299999999999997</v>
      </c>
      <c r="BO21" s="355">
        <v>0</v>
      </c>
      <c r="BP21" s="355">
        <v>0</v>
      </c>
      <c r="BQ21" s="356">
        <v>0</v>
      </c>
      <c r="BR21" s="355">
        <v>0</v>
      </c>
      <c r="BS21" s="355">
        <v>0</v>
      </c>
      <c r="BT21" s="356">
        <v>0</v>
      </c>
      <c r="BU21" s="586" t="s">
        <v>141</v>
      </c>
      <c r="BV21" s="586"/>
      <c r="BW21" s="383" t="s">
        <v>841</v>
      </c>
      <c r="BX21" s="355">
        <v>15743</v>
      </c>
      <c r="BY21" s="355">
        <v>17999</v>
      </c>
      <c r="BZ21" s="356">
        <v>114.3</v>
      </c>
      <c r="CA21" s="355">
        <v>15743</v>
      </c>
      <c r="CB21" s="355">
        <v>17999</v>
      </c>
      <c r="CC21" s="356">
        <v>114.3</v>
      </c>
      <c r="CD21" s="355">
        <v>0</v>
      </c>
      <c r="CE21" s="355">
        <v>0</v>
      </c>
      <c r="CF21" s="356">
        <v>0</v>
      </c>
    </row>
    <row r="22" spans="1:84" ht="13.5" customHeight="1" x14ac:dyDescent="0.2">
      <c r="A22" s="586" t="s">
        <v>142</v>
      </c>
      <c r="B22" s="586"/>
      <c r="C22" s="383" t="s">
        <v>842</v>
      </c>
      <c r="D22" s="355">
        <v>1690292</v>
      </c>
      <c r="E22" s="355">
        <v>2177555</v>
      </c>
      <c r="F22" s="356">
        <v>128.80000000000001</v>
      </c>
      <c r="G22" s="355">
        <v>59597</v>
      </c>
      <c r="H22" s="355">
        <v>84076</v>
      </c>
      <c r="I22" s="356">
        <v>141.1</v>
      </c>
      <c r="J22" s="355">
        <v>59527</v>
      </c>
      <c r="K22" s="355">
        <v>67339</v>
      </c>
      <c r="L22" s="356">
        <v>113.1</v>
      </c>
      <c r="M22" s="586" t="s">
        <v>142</v>
      </c>
      <c r="N22" s="586"/>
      <c r="O22" s="383" t="s">
        <v>842</v>
      </c>
      <c r="P22" s="355">
        <v>0</v>
      </c>
      <c r="Q22" s="355">
        <v>0</v>
      </c>
      <c r="R22" s="356">
        <v>0</v>
      </c>
      <c r="S22" s="355">
        <v>70</v>
      </c>
      <c r="T22" s="355">
        <v>12045</v>
      </c>
      <c r="U22" s="356">
        <v>17207.099999999999</v>
      </c>
      <c r="V22" s="355">
        <v>0</v>
      </c>
      <c r="W22" s="355">
        <v>0</v>
      </c>
      <c r="X22" s="356">
        <v>0</v>
      </c>
      <c r="Y22" s="586" t="s">
        <v>142</v>
      </c>
      <c r="Z22" s="586"/>
      <c r="AA22" s="383" t="s">
        <v>842</v>
      </c>
      <c r="AB22" s="355">
        <v>0</v>
      </c>
      <c r="AC22" s="355">
        <v>4367</v>
      </c>
      <c r="AD22" s="356">
        <v>0</v>
      </c>
      <c r="AE22" s="355">
        <v>0</v>
      </c>
      <c r="AF22" s="355">
        <v>0</v>
      </c>
      <c r="AG22" s="356">
        <v>0</v>
      </c>
      <c r="AH22" s="355">
        <v>0</v>
      </c>
      <c r="AI22" s="355">
        <v>0</v>
      </c>
      <c r="AJ22" s="356">
        <v>0</v>
      </c>
      <c r="AK22" s="586" t="s">
        <v>142</v>
      </c>
      <c r="AL22" s="586"/>
      <c r="AM22" s="383" t="s">
        <v>842</v>
      </c>
      <c r="AN22" s="355">
        <v>0</v>
      </c>
      <c r="AO22" s="355">
        <v>301</v>
      </c>
      <c r="AP22" s="356">
        <v>0</v>
      </c>
      <c r="AQ22" s="355">
        <v>1629963</v>
      </c>
      <c r="AR22" s="355">
        <v>2088054</v>
      </c>
      <c r="AS22" s="356">
        <v>128.1</v>
      </c>
      <c r="AT22" s="355">
        <v>0</v>
      </c>
      <c r="AU22" s="355">
        <v>1374</v>
      </c>
      <c r="AV22" s="356">
        <v>0</v>
      </c>
      <c r="AW22" s="586" t="s">
        <v>142</v>
      </c>
      <c r="AX22" s="586"/>
      <c r="AY22" s="383" t="s">
        <v>842</v>
      </c>
      <c r="AZ22" s="355">
        <v>1618069</v>
      </c>
      <c r="BA22" s="355">
        <v>2081400</v>
      </c>
      <c r="BB22" s="356">
        <v>128.6</v>
      </c>
      <c r="BC22" s="355">
        <v>0</v>
      </c>
      <c r="BD22" s="355">
        <v>4681</v>
      </c>
      <c r="BE22" s="356">
        <v>0</v>
      </c>
      <c r="BF22" s="355">
        <v>0</v>
      </c>
      <c r="BG22" s="355">
        <v>0</v>
      </c>
      <c r="BH22" s="356">
        <v>0</v>
      </c>
      <c r="BI22" s="586" t="s">
        <v>142</v>
      </c>
      <c r="BJ22" s="586"/>
      <c r="BK22" s="383" t="s">
        <v>842</v>
      </c>
      <c r="BL22" s="355">
        <v>0</v>
      </c>
      <c r="BM22" s="355">
        <v>4455</v>
      </c>
      <c r="BN22" s="356">
        <v>0</v>
      </c>
      <c r="BO22" s="355">
        <v>0</v>
      </c>
      <c r="BP22" s="355">
        <v>226</v>
      </c>
      <c r="BQ22" s="356">
        <v>0</v>
      </c>
      <c r="BR22" s="355">
        <v>0</v>
      </c>
      <c r="BS22" s="355">
        <v>0</v>
      </c>
      <c r="BT22" s="356">
        <v>0</v>
      </c>
      <c r="BU22" s="586" t="s">
        <v>142</v>
      </c>
      <c r="BV22" s="586"/>
      <c r="BW22" s="383" t="s">
        <v>842</v>
      </c>
      <c r="BX22" s="355">
        <v>732</v>
      </c>
      <c r="BY22" s="355">
        <v>745</v>
      </c>
      <c r="BZ22" s="356">
        <v>101.8</v>
      </c>
      <c r="CA22" s="355">
        <v>732</v>
      </c>
      <c r="CB22" s="355">
        <v>745</v>
      </c>
      <c r="CC22" s="356">
        <v>101.8</v>
      </c>
      <c r="CD22" s="355">
        <v>0</v>
      </c>
      <c r="CE22" s="355">
        <v>0</v>
      </c>
      <c r="CF22" s="356">
        <v>0</v>
      </c>
    </row>
    <row r="23" spans="1:84" ht="13.5" customHeight="1" x14ac:dyDescent="0.2">
      <c r="A23" s="586" t="s">
        <v>143</v>
      </c>
      <c r="B23" s="586"/>
      <c r="C23" s="383" t="s">
        <v>843</v>
      </c>
      <c r="D23" s="355">
        <v>3350939</v>
      </c>
      <c r="E23" s="355">
        <v>4378217</v>
      </c>
      <c r="F23" s="356">
        <v>130.69999999999999</v>
      </c>
      <c r="G23" s="355">
        <v>81717</v>
      </c>
      <c r="H23" s="355">
        <v>258425</v>
      </c>
      <c r="I23" s="356">
        <v>316.2</v>
      </c>
      <c r="J23" s="355">
        <v>610</v>
      </c>
      <c r="K23" s="355">
        <v>4428</v>
      </c>
      <c r="L23" s="356">
        <v>725.9</v>
      </c>
      <c r="M23" s="586" t="s">
        <v>143</v>
      </c>
      <c r="N23" s="586"/>
      <c r="O23" s="383" t="s">
        <v>843</v>
      </c>
      <c r="P23" s="355">
        <v>0</v>
      </c>
      <c r="Q23" s="355">
        <v>0</v>
      </c>
      <c r="R23" s="356">
        <v>0</v>
      </c>
      <c r="S23" s="355">
        <v>0</v>
      </c>
      <c r="T23" s="355">
        <v>0</v>
      </c>
      <c r="U23" s="356">
        <v>0</v>
      </c>
      <c r="V23" s="355">
        <v>117</v>
      </c>
      <c r="W23" s="355">
        <v>9837</v>
      </c>
      <c r="X23" s="356">
        <v>8407.7000000000007</v>
      </c>
      <c r="Y23" s="586" t="s">
        <v>143</v>
      </c>
      <c r="Z23" s="586"/>
      <c r="AA23" s="383" t="s">
        <v>843</v>
      </c>
      <c r="AB23" s="355">
        <v>0</v>
      </c>
      <c r="AC23" s="355">
        <v>221</v>
      </c>
      <c r="AD23" s="356">
        <v>0</v>
      </c>
      <c r="AE23" s="355">
        <v>80640</v>
      </c>
      <c r="AF23" s="355">
        <v>222834</v>
      </c>
      <c r="AG23" s="356">
        <v>276.3</v>
      </c>
      <c r="AH23" s="355">
        <v>350</v>
      </c>
      <c r="AI23" s="355">
        <v>20237</v>
      </c>
      <c r="AJ23" s="356">
        <v>5782</v>
      </c>
      <c r="AK23" s="586" t="s">
        <v>143</v>
      </c>
      <c r="AL23" s="586"/>
      <c r="AM23" s="383" t="s">
        <v>843</v>
      </c>
      <c r="AN23" s="355">
        <v>0</v>
      </c>
      <c r="AO23" s="355">
        <v>696</v>
      </c>
      <c r="AP23" s="356">
        <v>0</v>
      </c>
      <c r="AQ23" s="355">
        <v>3268651</v>
      </c>
      <c r="AR23" s="355">
        <v>4080275</v>
      </c>
      <c r="AS23" s="356">
        <v>124.8</v>
      </c>
      <c r="AT23" s="355">
        <v>20590</v>
      </c>
      <c r="AU23" s="355">
        <v>70740</v>
      </c>
      <c r="AV23" s="356">
        <v>343.6</v>
      </c>
      <c r="AW23" s="586" t="s">
        <v>143</v>
      </c>
      <c r="AX23" s="586"/>
      <c r="AY23" s="383" t="s">
        <v>843</v>
      </c>
      <c r="AZ23" s="355">
        <v>460810</v>
      </c>
      <c r="BA23" s="355">
        <v>451910</v>
      </c>
      <c r="BB23" s="356">
        <v>98.1</v>
      </c>
      <c r="BC23" s="355">
        <v>0</v>
      </c>
      <c r="BD23" s="355">
        <v>38953</v>
      </c>
      <c r="BE23" s="356">
        <v>0</v>
      </c>
      <c r="BF23" s="355">
        <v>0</v>
      </c>
      <c r="BG23" s="355">
        <v>95</v>
      </c>
      <c r="BH23" s="356">
        <v>0</v>
      </c>
      <c r="BI23" s="586" t="s">
        <v>143</v>
      </c>
      <c r="BJ23" s="586"/>
      <c r="BK23" s="383" t="s">
        <v>843</v>
      </c>
      <c r="BL23" s="355">
        <v>0</v>
      </c>
      <c r="BM23" s="355">
        <v>38662</v>
      </c>
      <c r="BN23" s="356">
        <v>0</v>
      </c>
      <c r="BO23" s="355">
        <v>0</v>
      </c>
      <c r="BP23" s="355">
        <v>196</v>
      </c>
      <c r="BQ23" s="356">
        <v>0</v>
      </c>
      <c r="BR23" s="355">
        <v>0</v>
      </c>
      <c r="BS23" s="355">
        <v>0</v>
      </c>
      <c r="BT23" s="356">
        <v>0</v>
      </c>
      <c r="BU23" s="586" t="s">
        <v>143</v>
      </c>
      <c r="BV23" s="586"/>
      <c r="BW23" s="383" t="s">
        <v>843</v>
      </c>
      <c r="BX23" s="355">
        <v>571</v>
      </c>
      <c r="BY23" s="355">
        <v>563</v>
      </c>
      <c r="BZ23" s="356">
        <v>98.6</v>
      </c>
      <c r="CA23" s="355">
        <v>571</v>
      </c>
      <c r="CB23" s="355">
        <v>551</v>
      </c>
      <c r="CC23" s="356">
        <v>96.5</v>
      </c>
      <c r="CD23" s="355">
        <v>0</v>
      </c>
      <c r="CE23" s="355">
        <v>0</v>
      </c>
      <c r="CF23" s="356">
        <v>0</v>
      </c>
    </row>
    <row r="24" spans="1:84" ht="13.5" customHeight="1" x14ac:dyDescent="0.2">
      <c r="A24" s="586" t="s">
        <v>144</v>
      </c>
      <c r="B24" s="586"/>
      <c r="C24" s="383" t="s">
        <v>844</v>
      </c>
      <c r="D24" s="355">
        <v>261692</v>
      </c>
      <c r="E24" s="355">
        <v>347253</v>
      </c>
      <c r="F24" s="356">
        <v>132.69999999999999</v>
      </c>
      <c r="G24" s="355">
        <v>182410</v>
      </c>
      <c r="H24" s="355">
        <v>273375</v>
      </c>
      <c r="I24" s="356">
        <v>149.9</v>
      </c>
      <c r="J24" s="355">
        <v>109320</v>
      </c>
      <c r="K24" s="355">
        <v>114047</v>
      </c>
      <c r="L24" s="356">
        <v>104.3</v>
      </c>
      <c r="M24" s="586" t="s">
        <v>144</v>
      </c>
      <c r="N24" s="586"/>
      <c r="O24" s="383" t="s">
        <v>844</v>
      </c>
      <c r="P24" s="355">
        <v>0</v>
      </c>
      <c r="Q24" s="355">
        <v>0</v>
      </c>
      <c r="R24" s="356">
        <v>0</v>
      </c>
      <c r="S24" s="355">
        <v>0</v>
      </c>
      <c r="T24" s="355">
        <v>0</v>
      </c>
      <c r="U24" s="356">
        <v>0</v>
      </c>
      <c r="V24" s="355">
        <v>0</v>
      </c>
      <c r="W24" s="355">
        <v>0</v>
      </c>
      <c r="X24" s="356">
        <v>0</v>
      </c>
      <c r="Y24" s="586" t="s">
        <v>144</v>
      </c>
      <c r="Z24" s="586"/>
      <c r="AA24" s="383" t="s">
        <v>844</v>
      </c>
      <c r="AB24" s="355">
        <v>0</v>
      </c>
      <c r="AC24" s="355">
        <v>39</v>
      </c>
      <c r="AD24" s="356">
        <v>0</v>
      </c>
      <c r="AE24" s="355">
        <v>0</v>
      </c>
      <c r="AF24" s="355">
        <v>4902</v>
      </c>
      <c r="AG24" s="356">
        <v>0</v>
      </c>
      <c r="AH24" s="355">
        <v>0</v>
      </c>
      <c r="AI24" s="355">
        <v>197</v>
      </c>
      <c r="AJ24" s="356">
        <v>0</v>
      </c>
      <c r="AK24" s="586" t="s">
        <v>144</v>
      </c>
      <c r="AL24" s="586"/>
      <c r="AM24" s="383" t="s">
        <v>844</v>
      </c>
      <c r="AN24" s="355">
        <v>73090</v>
      </c>
      <c r="AO24" s="355">
        <v>154190</v>
      </c>
      <c r="AP24" s="356">
        <v>211</v>
      </c>
      <c r="AQ24" s="355">
        <v>78927</v>
      </c>
      <c r="AR24" s="355">
        <v>71637</v>
      </c>
      <c r="AS24" s="356">
        <v>90.8</v>
      </c>
      <c r="AT24" s="355">
        <v>15296</v>
      </c>
      <c r="AU24" s="355">
        <v>4361</v>
      </c>
      <c r="AV24" s="356">
        <v>28.5</v>
      </c>
      <c r="AW24" s="586" t="s">
        <v>144</v>
      </c>
      <c r="AX24" s="586"/>
      <c r="AY24" s="383" t="s">
        <v>844</v>
      </c>
      <c r="AZ24" s="355">
        <v>0</v>
      </c>
      <c r="BA24" s="355">
        <v>817</v>
      </c>
      <c r="BB24" s="356">
        <v>0</v>
      </c>
      <c r="BC24" s="355">
        <v>0</v>
      </c>
      <c r="BD24" s="355">
        <v>1672</v>
      </c>
      <c r="BE24" s="356">
        <v>0</v>
      </c>
      <c r="BF24" s="355">
        <v>0</v>
      </c>
      <c r="BG24" s="355">
        <v>800</v>
      </c>
      <c r="BH24" s="356">
        <v>0</v>
      </c>
      <c r="BI24" s="586" t="s">
        <v>144</v>
      </c>
      <c r="BJ24" s="586"/>
      <c r="BK24" s="383" t="s">
        <v>844</v>
      </c>
      <c r="BL24" s="355">
        <v>0</v>
      </c>
      <c r="BM24" s="355">
        <v>833</v>
      </c>
      <c r="BN24" s="356">
        <v>0</v>
      </c>
      <c r="BO24" s="355">
        <v>0</v>
      </c>
      <c r="BP24" s="355">
        <v>39</v>
      </c>
      <c r="BQ24" s="356">
        <v>0</v>
      </c>
      <c r="BR24" s="355">
        <v>0</v>
      </c>
      <c r="BS24" s="355">
        <v>0</v>
      </c>
      <c r="BT24" s="356">
        <v>0</v>
      </c>
      <c r="BU24" s="586" t="s">
        <v>144</v>
      </c>
      <c r="BV24" s="586"/>
      <c r="BW24" s="383" t="s">
        <v>844</v>
      </c>
      <c r="BX24" s="355">
        <v>355</v>
      </c>
      <c r="BY24" s="355">
        <v>570</v>
      </c>
      <c r="BZ24" s="356">
        <v>160.6</v>
      </c>
      <c r="CA24" s="355">
        <v>345</v>
      </c>
      <c r="CB24" s="355">
        <v>555</v>
      </c>
      <c r="CC24" s="356">
        <v>160.9</v>
      </c>
      <c r="CD24" s="355">
        <v>0</v>
      </c>
      <c r="CE24" s="355">
        <v>0</v>
      </c>
      <c r="CF24" s="356">
        <v>0</v>
      </c>
    </row>
    <row r="25" spans="1:84" ht="13.5" customHeight="1" x14ac:dyDescent="0.2">
      <c r="A25" s="586" t="s">
        <v>145</v>
      </c>
      <c r="B25" s="586"/>
      <c r="C25" s="383" t="s">
        <v>845</v>
      </c>
      <c r="D25" s="355">
        <v>394053</v>
      </c>
      <c r="E25" s="355">
        <v>3293545</v>
      </c>
      <c r="F25" s="356">
        <v>835.8</v>
      </c>
      <c r="G25" s="355">
        <v>43894</v>
      </c>
      <c r="H25" s="355">
        <v>76249</v>
      </c>
      <c r="I25" s="356">
        <v>173.7</v>
      </c>
      <c r="J25" s="355">
        <v>6448</v>
      </c>
      <c r="K25" s="355">
        <v>23754</v>
      </c>
      <c r="L25" s="356">
        <v>368.4</v>
      </c>
      <c r="M25" s="586" t="s">
        <v>145</v>
      </c>
      <c r="N25" s="586"/>
      <c r="O25" s="383" t="s">
        <v>845</v>
      </c>
      <c r="P25" s="355">
        <v>37446</v>
      </c>
      <c r="Q25" s="355">
        <v>42818</v>
      </c>
      <c r="R25" s="356">
        <v>114.3</v>
      </c>
      <c r="S25" s="355">
        <v>0</v>
      </c>
      <c r="T25" s="355">
        <v>0</v>
      </c>
      <c r="U25" s="356">
        <v>0</v>
      </c>
      <c r="V25" s="355">
        <v>0</v>
      </c>
      <c r="W25" s="355">
        <v>0</v>
      </c>
      <c r="X25" s="356">
        <v>0</v>
      </c>
      <c r="Y25" s="586" t="s">
        <v>145</v>
      </c>
      <c r="Z25" s="586"/>
      <c r="AA25" s="383" t="s">
        <v>845</v>
      </c>
      <c r="AB25" s="355">
        <v>0</v>
      </c>
      <c r="AC25" s="355">
        <v>0</v>
      </c>
      <c r="AD25" s="356">
        <v>0</v>
      </c>
      <c r="AE25" s="355">
        <v>0</v>
      </c>
      <c r="AF25" s="355">
        <v>0</v>
      </c>
      <c r="AG25" s="356">
        <v>0</v>
      </c>
      <c r="AH25" s="355">
        <v>0</v>
      </c>
      <c r="AI25" s="355">
        <v>0</v>
      </c>
      <c r="AJ25" s="356">
        <v>0</v>
      </c>
      <c r="AK25" s="586" t="s">
        <v>145</v>
      </c>
      <c r="AL25" s="586"/>
      <c r="AM25" s="383" t="s">
        <v>845</v>
      </c>
      <c r="AN25" s="355">
        <v>0</v>
      </c>
      <c r="AO25" s="355">
        <v>9678</v>
      </c>
      <c r="AP25" s="356">
        <v>0</v>
      </c>
      <c r="AQ25" s="355">
        <v>4812</v>
      </c>
      <c r="AR25" s="355">
        <v>12065</v>
      </c>
      <c r="AS25" s="356">
        <v>250.7</v>
      </c>
      <c r="AT25" s="355">
        <v>90</v>
      </c>
      <c r="AU25" s="355">
        <v>87</v>
      </c>
      <c r="AV25" s="356">
        <v>96.7</v>
      </c>
      <c r="AW25" s="586" t="s">
        <v>145</v>
      </c>
      <c r="AX25" s="586"/>
      <c r="AY25" s="383" t="s">
        <v>845</v>
      </c>
      <c r="AZ25" s="355">
        <v>0</v>
      </c>
      <c r="BA25" s="355">
        <v>0</v>
      </c>
      <c r="BB25" s="356">
        <v>0</v>
      </c>
      <c r="BC25" s="355">
        <v>344106</v>
      </c>
      <c r="BD25" s="355">
        <v>3204075</v>
      </c>
      <c r="BE25" s="356">
        <v>931.1</v>
      </c>
      <c r="BF25" s="355">
        <v>2155</v>
      </c>
      <c r="BG25" s="355">
        <v>218716</v>
      </c>
      <c r="BH25" s="356">
        <v>10149.200000000001</v>
      </c>
      <c r="BI25" s="586" t="s">
        <v>145</v>
      </c>
      <c r="BJ25" s="586"/>
      <c r="BK25" s="383" t="s">
        <v>845</v>
      </c>
      <c r="BL25" s="355">
        <v>341951</v>
      </c>
      <c r="BM25" s="355">
        <v>2985302</v>
      </c>
      <c r="BN25" s="356">
        <v>873</v>
      </c>
      <c r="BO25" s="355">
        <v>0</v>
      </c>
      <c r="BP25" s="355">
        <v>56</v>
      </c>
      <c r="BQ25" s="356">
        <v>0</v>
      </c>
      <c r="BR25" s="355">
        <v>0</v>
      </c>
      <c r="BS25" s="355">
        <v>0</v>
      </c>
      <c r="BT25" s="356">
        <v>0</v>
      </c>
      <c r="BU25" s="586" t="s">
        <v>145</v>
      </c>
      <c r="BV25" s="586"/>
      <c r="BW25" s="383" t="s">
        <v>845</v>
      </c>
      <c r="BX25" s="355">
        <v>1241</v>
      </c>
      <c r="BY25" s="355">
        <v>1156</v>
      </c>
      <c r="BZ25" s="356">
        <v>93.2</v>
      </c>
      <c r="CA25" s="355">
        <v>1241</v>
      </c>
      <c r="CB25" s="355">
        <v>1156</v>
      </c>
      <c r="CC25" s="356">
        <v>93.2</v>
      </c>
      <c r="CD25" s="355">
        <v>0</v>
      </c>
      <c r="CE25" s="355">
        <v>0</v>
      </c>
      <c r="CF25" s="356">
        <v>0</v>
      </c>
    </row>
    <row r="26" spans="1:84" ht="13.5" customHeight="1" x14ac:dyDescent="0.2">
      <c r="A26" s="586" t="s">
        <v>146</v>
      </c>
      <c r="B26" s="586"/>
      <c r="C26" s="383" t="s">
        <v>846</v>
      </c>
      <c r="D26" s="355">
        <v>848424</v>
      </c>
      <c r="E26" s="355">
        <v>634956</v>
      </c>
      <c r="F26" s="356">
        <v>74.8</v>
      </c>
      <c r="G26" s="355">
        <v>18497</v>
      </c>
      <c r="H26" s="355">
        <v>24960</v>
      </c>
      <c r="I26" s="356">
        <v>134.9</v>
      </c>
      <c r="J26" s="355">
        <v>18497</v>
      </c>
      <c r="K26" s="355">
        <v>24741</v>
      </c>
      <c r="L26" s="356">
        <v>133.80000000000001</v>
      </c>
      <c r="M26" s="586" t="s">
        <v>146</v>
      </c>
      <c r="N26" s="586"/>
      <c r="O26" s="383" t="s">
        <v>846</v>
      </c>
      <c r="P26" s="355">
        <v>0</v>
      </c>
      <c r="Q26" s="355">
        <v>0</v>
      </c>
      <c r="R26" s="356">
        <v>0</v>
      </c>
      <c r="S26" s="355">
        <v>0</v>
      </c>
      <c r="T26" s="355">
        <v>0</v>
      </c>
      <c r="U26" s="356">
        <v>0</v>
      </c>
      <c r="V26" s="355">
        <v>0</v>
      </c>
      <c r="W26" s="355">
        <v>14</v>
      </c>
      <c r="X26" s="356">
        <v>0</v>
      </c>
      <c r="Y26" s="586" t="s">
        <v>146</v>
      </c>
      <c r="Z26" s="586"/>
      <c r="AA26" s="383" t="s">
        <v>846</v>
      </c>
      <c r="AB26" s="355">
        <v>0</v>
      </c>
      <c r="AC26" s="355">
        <v>0</v>
      </c>
      <c r="AD26" s="356">
        <v>0</v>
      </c>
      <c r="AE26" s="355">
        <v>0</v>
      </c>
      <c r="AF26" s="355">
        <v>153</v>
      </c>
      <c r="AG26" s="356">
        <v>0</v>
      </c>
      <c r="AH26" s="355">
        <v>0</v>
      </c>
      <c r="AI26" s="355">
        <v>0</v>
      </c>
      <c r="AJ26" s="356">
        <v>0</v>
      </c>
      <c r="AK26" s="586" t="s">
        <v>146</v>
      </c>
      <c r="AL26" s="586"/>
      <c r="AM26" s="383" t="s">
        <v>846</v>
      </c>
      <c r="AN26" s="355">
        <v>0</v>
      </c>
      <c r="AO26" s="355">
        <v>52</v>
      </c>
      <c r="AP26" s="356">
        <v>0</v>
      </c>
      <c r="AQ26" s="355">
        <v>1043</v>
      </c>
      <c r="AR26" s="355">
        <v>8782</v>
      </c>
      <c r="AS26" s="356">
        <v>842</v>
      </c>
      <c r="AT26" s="355">
        <v>0</v>
      </c>
      <c r="AU26" s="355">
        <v>5768</v>
      </c>
      <c r="AV26" s="356">
        <v>0</v>
      </c>
      <c r="AW26" s="586" t="s">
        <v>146</v>
      </c>
      <c r="AX26" s="586"/>
      <c r="AY26" s="383" t="s">
        <v>846</v>
      </c>
      <c r="AZ26" s="355">
        <v>0</v>
      </c>
      <c r="BA26" s="355">
        <v>0</v>
      </c>
      <c r="BB26" s="356">
        <v>0</v>
      </c>
      <c r="BC26" s="355">
        <v>828085</v>
      </c>
      <c r="BD26" s="355">
        <v>600150</v>
      </c>
      <c r="BE26" s="356">
        <v>72.5</v>
      </c>
      <c r="BF26" s="355">
        <v>0</v>
      </c>
      <c r="BG26" s="355">
        <v>9149</v>
      </c>
      <c r="BH26" s="356">
        <v>0</v>
      </c>
      <c r="BI26" s="586" t="s">
        <v>146</v>
      </c>
      <c r="BJ26" s="586"/>
      <c r="BK26" s="383" t="s">
        <v>846</v>
      </c>
      <c r="BL26" s="355">
        <v>828085</v>
      </c>
      <c r="BM26" s="355">
        <v>494437</v>
      </c>
      <c r="BN26" s="356">
        <v>59.7</v>
      </c>
      <c r="BO26" s="355">
        <v>0</v>
      </c>
      <c r="BP26" s="355">
        <v>96564</v>
      </c>
      <c r="BQ26" s="356">
        <v>0</v>
      </c>
      <c r="BR26" s="355">
        <v>0</v>
      </c>
      <c r="BS26" s="355">
        <v>0</v>
      </c>
      <c r="BT26" s="356">
        <v>0</v>
      </c>
      <c r="BU26" s="586" t="s">
        <v>146</v>
      </c>
      <c r="BV26" s="586"/>
      <c r="BW26" s="383" t="s">
        <v>846</v>
      </c>
      <c r="BX26" s="355">
        <v>800</v>
      </c>
      <c r="BY26" s="355">
        <v>1064</v>
      </c>
      <c r="BZ26" s="356">
        <v>133</v>
      </c>
      <c r="CA26" s="355">
        <v>800</v>
      </c>
      <c r="CB26" s="355">
        <v>1064</v>
      </c>
      <c r="CC26" s="356">
        <v>133</v>
      </c>
      <c r="CD26" s="355">
        <v>0</v>
      </c>
      <c r="CE26" s="355">
        <v>0</v>
      </c>
      <c r="CF26" s="356">
        <v>0</v>
      </c>
    </row>
    <row r="27" spans="1:84" ht="13.5" customHeight="1" x14ac:dyDescent="0.2">
      <c r="A27" s="586" t="s">
        <v>639</v>
      </c>
      <c r="B27" s="586"/>
      <c r="C27" s="383" t="s">
        <v>847</v>
      </c>
      <c r="D27" s="355">
        <v>791334</v>
      </c>
      <c r="E27" s="355">
        <v>979245</v>
      </c>
      <c r="F27" s="356">
        <v>123.7</v>
      </c>
      <c r="G27" s="355">
        <v>758583</v>
      </c>
      <c r="H27" s="355">
        <v>883279</v>
      </c>
      <c r="I27" s="356">
        <v>116.4</v>
      </c>
      <c r="J27" s="355">
        <v>0</v>
      </c>
      <c r="K27" s="355">
        <v>735</v>
      </c>
      <c r="L27" s="356">
        <v>0</v>
      </c>
      <c r="M27" s="586" t="s">
        <v>639</v>
      </c>
      <c r="N27" s="586"/>
      <c r="O27" s="383" t="s">
        <v>847</v>
      </c>
      <c r="P27" s="355">
        <v>25000</v>
      </c>
      <c r="Q27" s="355">
        <v>25000</v>
      </c>
      <c r="R27" s="356">
        <v>100</v>
      </c>
      <c r="S27" s="355">
        <v>0</v>
      </c>
      <c r="T27" s="355">
        <v>0</v>
      </c>
      <c r="U27" s="356">
        <v>0</v>
      </c>
      <c r="V27" s="355">
        <v>14500</v>
      </c>
      <c r="W27" s="355">
        <v>13622</v>
      </c>
      <c r="X27" s="356">
        <v>93.9</v>
      </c>
      <c r="Y27" s="586" t="s">
        <v>639</v>
      </c>
      <c r="Z27" s="586"/>
      <c r="AA27" s="383" t="s">
        <v>847</v>
      </c>
      <c r="AB27" s="355">
        <v>0</v>
      </c>
      <c r="AC27" s="355">
        <v>229</v>
      </c>
      <c r="AD27" s="356">
        <v>0</v>
      </c>
      <c r="AE27" s="355">
        <v>610</v>
      </c>
      <c r="AF27" s="355">
        <v>636</v>
      </c>
      <c r="AG27" s="356">
        <v>104.3</v>
      </c>
      <c r="AH27" s="355">
        <v>0</v>
      </c>
      <c r="AI27" s="355">
        <v>0</v>
      </c>
      <c r="AJ27" s="356">
        <v>0</v>
      </c>
      <c r="AK27" s="586" t="s">
        <v>639</v>
      </c>
      <c r="AL27" s="586"/>
      <c r="AM27" s="383" t="s">
        <v>847</v>
      </c>
      <c r="AN27" s="355">
        <v>0</v>
      </c>
      <c r="AO27" s="355">
        <v>0</v>
      </c>
      <c r="AP27" s="356">
        <v>0</v>
      </c>
      <c r="AQ27" s="355">
        <v>18222</v>
      </c>
      <c r="AR27" s="355">
        <v>16356</v>
      </c>
      <c r="AS27" s="356">
        <v>89.8</v>
      </c>
      <c r="AT27" s="355">
        <v>0</v>
      </c>
      <c r="AU27" s="355">
        <v>25</v>
      </c>
      <c r="AV27" s="356">
        <v>0</v>
      </c>
      <c r="AW27" s="586" t="s">
        <v>639</v>
      </c>
      <c r="AX27" s="586"/>
      <c r="AY27" s="383" t="s">
        <v>847</v>
      </c>
      <c r="AZ27" s="355">
        <v>0</v>
      </c>
      <c r="BA27" s="355">
        <v>0</v>
      </c>
      <c r="BB27" s="356">
        <v>0</v>
      </c>
      <c r="BC27" s="355">
        <v>13674</v>
      </c>
      <c r="BD27" s="355">
        <v>63479</v>
      </c>
      <c r="BE27" s="356">
        <v>464.2</v>
      </c>
      <c r="BF27" s="355">
        <v>11800</v>
      </c>
      <c r="BG27" s="355">
        <v>6718</v>
      </c>
      <c r="BH27" s="356">
        <v>56.9</v>
      </c>
      <c r="BI27" s="586" t="s">
        <v>639</v>
      </c>
      <c r="BJ27" s="586"/>
      <c r="BK27" s="383" t="s">
        <v>847</v>
      </c>
      <c r="BL27" s="355">
        <v>1874</v>
      </c>
      <c r="BM27" s="355">
        <v>50985</v>
      </c>
      <c r="BN27" s="356">
        <v>2720.7</v>
      </c>
      <c r="BO27" s="355">
        <v>0</v>
      </c>
      <c r="BP27" s="355">
        <v>5776</v>
      </c>
      <c r="BQ27" s="356">
        <v>0</v>
      </c>
      <c r="BR27" s="355">
        <v>0</v>
      </c>
      <c r="BS27" s="355">
        <v>14900</v>
      </c>
      <c r="BT27" s="356">
        <v>0</v>
      </c>
      <c r="BU27" s="586" t="s">
        <v>639</v>
      </c>
      <c r="BV27" s="586"/>
      <c r="BW27" s="383" t="s">
        <v>847</v>
      </c>
      <c r="BX27" s="355">
        <v>855</v>
      </c>
      <c r="BY27" s="355">
        <v>1231</v>
      </c>
      <c r="BZ27" s="356">
        <v>144</v>
      </c>
      <c r="CA27" s="355">
        <v>855</v>
      </c>
      <c r="CB27" s="355">
        <v>1231</v>
      </c>
      <c r="CC27" s="356">
        <v>144</v>
      </c>
      <c r="CD27" s="355">
        <v>0</v>
      </c>
      <c r="CE27" s="355">
        <v>0</v>
      </c>
      <c r="CF27" s="356">
        <v>0</v>
      </c>
    </row>
    <row r="28" spans="1:84" ht="13.5" customHeight="1" x14ac:dyDescent="0.2">
      <c r="A28" s="586" t="s">
        <v>147</v>
      </c>
      <c r="B28" s="586"/>
      <c r="C28" s="383" t="s">
        <v>848</v>
      </c>
      <c r="D28" s="355">
        <v>687</v>
      </c>
      <c r="E28" s="355">
        <v>578</v>
      </c>
      <c r="F28" s="356">
        <v>84.1</v>
      </c>
      <c r="G28" s="355">
        <v>504</v>
      </c>
      <c r="H28" s="355">
        <v>504</v>
      </c>
      <c r="I28" s="356">
        <v>100</v>
      </c>
      <c r="J28" s="355">
        <v>504</v>
      </c>
      <c r="K28" s="355">
        <v>504</v>
      </c>
      <c r="L28" s="356">
        <v>100</v>
      </c>
      <c r="M28" s="586" t="s">
        <v>147</v>
      </c>
      <c r="N28" s="586"/>
      <c r="O28" s="383" t="s">
        <v>848</v>
      </c>
      <c r="P28" s="355">
        <v>0</v>
      </c>
      <c r="Q28" s="355">
        <v>0</v>
      </c>
      <c r="R28" s="356">
        <v>0</v>
      </c>
      <c r="S28" s="355">
        <v>0</v>
      </c>
      <c r="T28" s="355">
        <v>0</v>
      </c>
      <c r="U28" s="356">
        <v>0</v>
      </c>
      <c r="V28" s="355">
        <v>0</v>
      </c>
      <c r="W28" s="355">
        <v>0</v>
      </c>
      <c r="X28" s="356">
        <v>0</v>
      </c>
      <c r="Y28" s="586" t="s">
        <v>147</v>
      </c>
      <c r="Z28" s="586"/>
      <c r="AA28" s="383" t="s">
        <v>848</v>
      </c>
      <c r="AB28" s="355">
        <v>0</v>
      </c>
      <c r="AC28" s="355">
        <v>0</v>
      </c>
      <c r="AD28" s="356">
        <v>0</v>
      </c>
      <c r="AE28" s="355">
        <v>0</v>
      </c>
      <c r="AF28" s="355">
        <v>0</v>
      </c>
      <c r="AG28" s="356">
        <v>0</v>
      </c>
      <c r="AH28" s="355">
        <v>0</v>
      </c>
      <c r="AI28" s="355">
        <v>0</v>
      </c>
      <c r="AJ28" s="356">
        <v>0</v>
      </c>
      <c r="AK28" s="586" t="s">
        <v>147</v>
      </c>
      <c r="AL28" s="586"/>
      <c r="AM28" s="383" t="s">
        <v>848</v>
      </c>
      <c r="AN28" s="355">
        <v>0</v>
      </c>
      <c r="AO28" s="355">
        <v>0</v>
      </c>
      <c r="AP28" s="356">
        <v>0</v>
      </c>
      <c r="AQ28" s="355">
        <v>173</v>
      </c>
      <c r="AR28" s="355">
        <v>54</v>
      </c>
      <c r="AS28" s="356">
        <v>31.2</v>
      </c>
      <c r="AT28" s="355">
        <v>0</v>
      </c>
      <c r="AU28" s="355">
        <v>0</v>
      </c>
      <c r="AV28" s="356">
        <v>0</v>
      </c>
      <c r="AW28" s="586" t="s">
        <v>147</v>
      </c>
      <c r="AX28" s="586"/>
      <c r="AY28" s="383" t="s">
        <v>848</v>
      </c>
      <c r="AZ28" s="355">
        <v>0</v>
      </c>
      <c r="BA28" s="355">
        <v>0</v>
      </c>
      <c r="BB28" s="356">
        <v>0</v>
      </c>
      <c r="BC28" s="355">
        <v>0</v>
      </c>
      <c r="BD28" s="355">
        <v>0</v>
      </c>
      <c r="BE28" s="356">
        <v>0</v>
      </c>
      <c r="BF28" s="355">
        <v>0</v>
      </c>
      <c r="BG28" s="355">
        <v>0</v>
      </c>
      <c r="BH28" s="356">
        <v>0</v>
      </c>
      <c r="BI28" s="586" t="s">
        <v>147</v>
      </c>
      <c r="BJ28" s="586"/>
      <c r="BK28" s="383" t="s">
        <v>848</v>
      </c>
      <c r="BL28" s="355">
        <v>0</v>
      </c>
      <c r="BM28" s="355">
        <v>0</v>
      </c>
      <c r="BN28" s="356">
        <v>0</v>
      </c>
      <c r="BO28" s="355">
        <v>0</v>
      </c>
      <c r="BP28" s="355">
        <v>0</v>
      </c>
      <c r="BQ28" s="356">
        <v>0</v>
      </c>
      <c r="BR28" s="355">
        <v>0</v>
      </c>
      <c r="BS28" s="355">
        <v>0</v>
      </c>
      <c r="BT28" s="356">
        <v>0</v>
      </c>
      <c r="BU28" s="586" t="s">
        <v>147</v>
      </c>
      <c r="BV28" s="586"/>
      <c r="BW28" s="383" t="s">
        <v>848</v>
      </c>
      <c r="BX28" s="355">
        <v>11</v>
      </c>
      <c r="BY28" s="355">
        <v>20</v>
      </c>
      <c r="BZ28" s="356">
        <v>181.8</v>
      </c>
      <c r="CA28" s="355">
        <v>11</v>
      </c>
      <c r="CB28" s="355">
        <v>20</v>
      </c>
      <c r="CC28" s="356">
        <v>181.8</v>
      </c>
      <c r="CD28" s="355">
        <v>0</v>
      </c>
      <c r="CE28" s="355">
        <v>0</v>
      </c>
      <c r="CF28" s="356">
        <v>0</v>
      </c>
    </row>
    <row r="29" spans="1:84" ht="13.5" customHeight="1" x14ac:dyDescent="0.2">
      <c r="A29" s="586" t="s">
        <v>148</v>
      </c>
      <c r="B29" s="586"/>
      <c r="C29" s="383" t="s">
        <v>849</v>
      </c>
      <c r="D29" s="355">
        <v>1065</v>
      </c>
      <c r="E29" s="355">
        <v>1360</v>
      </c>
      <c r="F29" s="356">
        <v>127.7</v>
      </c>
      <c r="G29" s="355">
        <v>852</v>
      </c>
      <c r="H29" s="355">
        <v>750</v>
      </c>
      <c r="I29" s="356">
        <v>88</v>
      </c>
      <c r="J29" s="355">
        <v>852</v>
      </c>
      <c r="K29" s="355">
        <v>750</v>
      </c>
      <c r="L29" s="356">
        <v>88</v>
      </c>
      <c r="M29" s="586" t="s">
        <v>148</v>
      </c>
      <c r="N29" s="586"/>
      <c r="O29" s="383" t="s">
        <v>849</v>
      </c>
      <c r="P29" s="355">
        <v>0</v>
      </c>
      <c r="Q29" s="355">
        <v>0</v>
      </c>
      <c r="R29" s="356">
        <v>0</v>
      </c>
      <c r="S29" s="355">
        <v>0</v>
      </c>
      <c r="T29" s="355">
        <v>0</v>
      </c>
      <c r="U29" s="356">
        <v>0</v>
      </c>
      <c r="V29" s="355">
        <v>0</v>
      </c>
      <c r="W29" s="355">
        <v>0</v>
      </c>
      <c r="X29" s="356">
        <v>0</v>
      </c>
      <c r="Y29" s="586" t="s">
        <v>148</v>
      </c>
      <c r="Z29" s="586"/>
      <c r="AA29" s="383" t="s">
        <v>849</v>
      </c>
      <c r="AB29" s="355">
        <v>0</v>
      </c>
      <c r="AC29" s="355">
        <v>0</v>
      </c>
      <c r="AD29" s="356">
        <v>0</v>
      </c>
      <c r="AE29" s="355">
        <v>0</v>
      </c>
      <c r="AF29" s="355">
        <v>0</v>
      </c>
      <c r="AG29" s="356">
        <v>0</v>
      </c>
      <c r="AH29" s="355">
        <v>0</v>
      </c>
      <c r="AI29" s="355">
        <v>0</v>
      </c>
      <c r="AJ29" s="356">
        <v>0</v>
      </c>
      <c r="AK29" s="586" t="s">
        <v>148</v>
      </c>
      <c r="AL29" s="586"/>
      <c r="AM29" s="383" t="s">
        <v>849</v>
      </c>
      <c r="AN29" s="355">
        <v>0</v>
      </c>
      <c r="AO29" s="355">
        <v>0</v>
      </c>
      <c r="AP29" s="356">
        <v>0</v>
      </c>
      <c r="AQ29" s="355">
        <v>213</v>
      </c>
      <c r="AR29" s="355">
        <v>610</v>
      </c>
      <c r="AS29" s="356">
        <v>286.39999999999998</v>
      </c>
      <c r="AT29" s="355">
        <v>0</v>
      </c>
      <c r="AU29" s="355">
        <v>0</v>
      </c>
      <c r="AV29" s="356">
        <v>0</v>
      </c>
      <c r="AW29" s="586" t="s">
        <v>148</v>
      </c>
      <c r="AX29" s="586"/>
      <c r="AY29" s="383" t="s">
        <v>849</v>
      </c>
      <c r="AZ29" s="355">
        <v>0</v>
      </c>
      <c r="BA29" s="355">
        <v>0</v>
      </c>
      <c r="BB29" s="356">
        <v>0</v>
      </c>
      <c r="BC29" s="355">
        <v>0</v>
      </c>
      <c r="BD29" s="355">
        <v>0</v>
      </c>
      <c r="BE29" s="356">
        <v>0</v>
      </c>
      <c r="BF29" s="355">
        <v>0</v>
      </c>
      <c r="BG29" s="355">
        <v>0</v>
      </c>
      <c r="BH29" s="356">
        <v>0</v>
      </c>
      <c r="BI29" s="586" t="s">
        <v>148</v>
      </c>
      <c r="BJ29" s="586"/>
      <c r="BK29" s="383" t="s">
        <v>849</v>
      </c>
      <c r="BL29" s="355">
        <v>0</v>
      </c>
      <c r="BM29" s="355">
        <v>0</v>
      </c>
      <c r="BN29" s="356">
        <v>0</v>
      </c>
      <c r="BO29" s="355">
        <v>0</v>
      </c>
      <c r="BP29" s="355">
        <v>0</v>
      </c>
      <c r="BQ29" s="356">
        <v>0</v>
      </c>
      <c r="BR29" s="355">
        <v>0</v>
      </c>
      <c r="BS29" s="355">
        <v>0</v>
      </c>
      <c r="BT29" s="356">
        <v>0</v>
      </c>
      <c r="BU29" s="586" t="s">
        <v>148</v>
      </c>
      <c r="BV29" s="586"/>
      <c r="BW29" s="383" t="s">
        <v>849</v>
      </c>
      <c r="BX29" s="355">
        <v>0</v>
      </c>
      <c r="BY29" s="355">
        <v>0</v>
      </c>
      <c r="BZ29" s="356">
        <v>0</v>
      </c>
      <c r="CA29" s="355">
        <v>0</v>
      </c>
      <c r="CB29" s="355">
        <v>0</v>
      </c>
      <c r="CC29" s="356">
        <v>0</v>
      </c>
      <c r="CD29" s="355">
        <v>0</v>
      </c>
      <c r="CE29" s="355">
        <v>0</v>
      </c>
      <c r="CF29" s="356">
        <v>0</v>
      </c>
    </row>
    <row r="30" spans="1:84" ht="13.5" customHeight="1" x14ac:dyDescent="0.2">
      <c r="A30" s="586" t="s">
        <v>149</v>
      </c>
      <c r="B30" s="586"/>
      <c r="C30" s="383" t="s">
        <v>850</v>
      </c>
      <c r="D30" s="355">
        <v>196</v>
      </c>
      <c r="E30" s="355">
        <v>430</v>
      </c>
      <c r="F30" s="356">
        <v>219.4</v>
      </c>
      <c r="G30" s="355">
        <v>0</v>
      </c>
      <c r="H30" s="355">
        <v>0</v>
      </c>
      <c r="I30" s="356">
        <v>0</v>
      </c>
      <c r="J30" s="355">
        <v>0</v>
      </c>
      <c r="K30" s="355">
        <v>0</v>
      </c>
      <c r="L30" s="356">
        <v>0</v>
      </c>
      <c r="M30" s="586" t="s">
        <v>149</v>
      </c>
      <c r="N30" s="586"/>
      <c r="O30" s="383" t="s">
        <v>850</v>
      </c>
      <c r="P30" s="355">
        <v>0</v>
      </c>
      <c r="Q30" s="355">
        <v>0</v>
      </c>
      <c r="R30" s="356">
        <v>0</v>
      </c>
      <c r="S30" s="355">
        <v>0</v>
      </c>
      <c r="T30" s="355">
        <v>0</v>
      </c>
      <c r="U30" s="356">
        <v>0</v>
      </c>
      <c r="V30" s="355">
        <v>0</v>
      </c>
      <c r="W30" s="355">
        <v>0</v>
      </c>
      <c r="X30" s="356">
        <v>0</v>
      </c>
      <c r="Y30" s="586" t="s">
        <v>149</v>
      </c>
      <c r="Z30" s="586"/>
      <c r="AA30" s="383" t="s">
        <v>850</v>
      </c>
      <c r="AB30" s="355">
        <v>0</v>
      </c>
      <c r="AC30" s="355">
        <v>0</v>
      </c>
      <c r="AD30" s="356">
        <v>0</v>
      </c>
      <c r="AE30" s="355">
        <v>0</v>
      </c>
      <c r="AF30" s="355">
        <v>0</v>
      </c>
      <c r="AG30" s="356">
        <v>0</v>
      </c>
      <c r="AH30" s="355">
        <v>0</v>
      </c>
      <c r="AI30" s="355">
        <v>0</v>
      </c>
      <c r="AJ30" s="356">
        <v>0</v>
      </c>
      <c r="AK30" s="586" t="s">
        <v>149</v>
      </c>
      <c r="AL30" s="586"/>
      <c r="AM30" s="383" t="s">
        <v>850</v>
      </c>
      <c r="AN30" s="355">
        <v>0</v>
      </c>
      <c r="AO30" s="355">
        <v>0</v>
      </c>
      <c r="AP30" s="356">
        <v>0</v>
      </c>
      <c r="AQ30" s="355">
        <v>196</v>
      </c>
      <c r="AR30" s="355">
        <v>430</v>
      </c>
      <c r="AS30" s="356">
        <v>219.4</v>
      </c>
      <c r="AT30" s="355">
        <v>0</v>
      </c>
      <c r="AU30" s="355">
        <v>0</v>
      </c>
      <c r="AV30" s="356">
        <v>0</v>
      </c>
      <c r="AW30" s="586" t="s">
        <v>149</v>
      </c>
      <c r="AX30" s="586"/>
      <c r="AY30" s="383" t="s">
        <v>850</v>
      </c>
      <c r="AZ30" s="355">
        <v>0</v>
      </c>
      <c r="BA30" s="355">
        <v>0</v>
      </c>
      <c r="BB30" s="356">
        <v>0</v>
      </c>
      <c r="BC30" s="355">
        <v>0</v>
      </c>
      <c r="BD30" s="355">
        <v>0</v>
      </c>
      <c r="BE30" s="356">
        <v>0</v>
      </c>
      <c r="BF30" s="355">
        <v>0</v>
      </c>
      <c r="BG30" s="355">
        <v>0</v>
      </c>
      <c r="BH30" s="356">
        <v>0</v>
      </c>
      <c r="BI30" s="586" t="s">
        <v>149</v>
      </c>
      <c r="BJ30" s="586"/>
      <c r="BK30" s="383" t="s">
        <v>850</v>
      </c>
      <c r="BL30" s="355">
        <v>0</v>
      </c>
      <c r="BM30" s="355">
        <v>0</v>
      </c>
      <c r="BN30" s="356">
        <v>0</v>
      </c>
      <c r="BO30" s="355">
        <v>0</v>
      </c>
      <c r="BP30" s="355">
        <v>0</v>
      </c>
      <c r="BQ30" s="356">
        <v>0</v>
      </c>
      <c r="BR30" s="355">
        <v>0</v>
      </c>
      <c r="BS30" s="355">
        <v>0</v>
      </c>
      <c r="BT30" s="356">
        <v>0</v>
      </c>
      <c r="BU30" s="586" t="s">
        <v>149</v>
      </c>
      <c r="BV30" s="586"/>
      <c r="BW30" s="383" t="s">
        <v>850</v>
      </c>
      <c r="BX30" s="355">
        <v>0</v>
      </c>
      <c r="BY30" s="355">
        <v>0</v>
      </c>
      <c r="BZ30" s="356">
        <v>0</v>
      </c>
      <c r="CA30" s="355">
        <v>0</v>
      </c>
      <c r="CB30" s="355">
        <v>0</v>
      </c>
      <c r="CC30" s="356">
        <v>0</v>
      </c>
      <c r="CD30" s="355">
        <v>0</v>
      </c>
      <c r="CE30" s="355">
        <v>0</v>
      </c>
      <c r="CF30" s="356">
        <v>0</v>
      </c>
    </row>
    <row r="31" spans="1:84" ht="13.5" customHeight="1" x14ac:dyDescent="0.2">
      <c r="A31" s="586" t="s">
        <v>150</v>
      </c>
      <c r="B31" s="586"/>
      <c r="C31" s="383" t="s">
        <v>851</v>
      </c>
      <c r="D31" s="355">
        <v>172</v>
      </c>
      <c r="E31" s="355">
        <v>178</v>
      </c>
      <c r="F31" s="356">
        <v>103.5</v>
      </c>
      <c r="G31" s="355">
        <v>0</v>
      </c>
      <c r="H31" s="355">
        <v>0</v>
      </c>
      <c r="I31" s="356">
        <v>0</v>
      </c>
      <c r="J31" s="355">
        <v>0</v>
      </c>
      <c r="K31" s="355">
        <v>0</v>
      </c>
      <c r="L31" s="356">
        <v>0</v>
      </c>
      <c r="M31" s="586" t="s">
        <v>150</v>
      </c>
      <c r="N31" s="586"/>
      <c r="O31" s="383" t="s">
        <v>851</v>
      </c>
      <c r="P31" s="355">
        <v>0</v>
      </c>
      <c r="Q31" s="355">
        <v>0</v>
      </c>
      <c r="R31" s="356">
        <v>0</v>
      </c>
      <c r="S31" s="355">
        <v>0</v>
      </c>
      <c r="T31" s="355">
        <v>0</v>
      </c>
      <c r="U31" s="356">
        <v>0</v>
      </c>
      <c r="V31" s="355">
        <v>0</v>
      </c>
      <c r="W31" s="355">
        <v>0</v>
      </c>
      <c r="X31" s="356">
        <v>0</v>
      </c>
      <c r="Y31" s="586" t="s">
        <v>150</v>
      </c>
      <c r="Z31" s="586"/>
      <c r="AA31" s="383" t="s">
        <v>851</v>
      </c>
      <c r="AB31" s="355">
        <v>0</v>
      </c>
      <c r="AC31" s="355">
        <v>0</v>
      </c>
      <c r="AD31" s="356">
        <v>0</v>
      </c>
      <c r="AE31" s="355">
        <v>0</v>
      </c>
      <c r="AF31" s="355">
        <v>0</v>
      </c>
      <c r="AG31" s="356">
        <v>0</v>
      </c>
      <c r="AH31" s="355">
        <v>0</v>
      </c>
      <c r="AI31" s="355">
        <v>0</v>
      </c>
      <c r="AJ31" s="356">
        <v>0</v>
      </c>
      <c r="AK31" s="586" t="s">
        <v>150</v>
      </c>
      <c r="AL31" s="586"/>
      <c r="AM31" s="383" t="s">
        <v>851</v>
      </c>
      <c r="AN31" s="355">
        <v>0</v>
      </c>
      <c r="AO31" s="355">
        <v>0</v>
      </c>
      <c r="AP31" s="356">
        <v>0</v>
      </c>
      <c r="AQ31" s="355">
        <v>149</v>
      </c>
      <c r="AR31" s="355">
        <v>154</v>
      </c>
      <c r="AS31" s="356">
        <v>103.4</v>
      </c>
      <c r="AT31" s="355">
        <v>0</v>
      </c>
      <c r="AU31" s="355">
        <v>0</v>
      </c>
      <c r="AV31" s="356">
        <v>0</v>
      </c>
      <c r="AW31" s="586" t="s">
        <v>150</v>
      </c>
      <c r="AX31" s="586"/>
      <c r="AY31" s="383" t="s">
        <v>851</v>
      </c>
      <c r="AZ31" s="355">
        <v>0</v>
      </c>
      <c r="BA31" s="355">
        <v>0</v>
      </c>
      <c r="BB31" s="356">
        <v>0</v>
      </c>
      <c r="BC31" s="355">
        <v>0</v>
      </c>
      <c r="BD31" s="355">
        <v>0</v>
      </c>
      <c r="BE31" s="356">
        <v>0</v>
      </c>
      <c r="BF31" s="355">
        <v>0</v>
      </c>
      <c r="BG31" s="355">
        <v>0</v>
      </c>
      <c r="BH31" s="356">
        <v>0</v>
      </c>
      <c r="BI31" s="586" t="s">
        <v>150</v>
      </c>
      <c r="BJ31" s="586"/>
      <c r="BK31" s="383" t="s">
        <v>851</v>
      </c>
      <c r="BL31" s="355">
        <v>0</v>
      </c>
      <c r="BM31" s="355">
        <v>0</v>
      </c>
      <c r="BN31" s="356">
        <v>0</v>
      </c>
      <c r="BO31" s="355">
        <v>0</v>
      </c>
      <c r="BP31" s="355">
        <v>0</v>
      </c>
      <c r="BQ31" s="356">
        <v>0</v>
      </c>
      <c r="BR31" s="355">
        <v>0</v>
      </c>
      <c r="BS31" s="355">
        <v>0</v>
      </c>
      <c r="BT31" s="356">
        <v>0</v>
      </c>
      <c r="BU31" s="586" t="s">
        <v>150</v>
      </c>
      <c r="BV31" s="586"/>
      <c r="BW31" s="383" t="s">
        <v>851</v>
      </c>
      <c r="BX31" s="355">
        <v>23</v>
      </c>
      <c r="BY31" s="355">
        <v>24</v>
      </c>
      <c r="BZ31" s="356">
        <v>104.3</v>
      </c>
      <c r="CA31" s="355">
        <v>23</v>
      </c>
      <c r="CB31" s="355">
        <v>24</v>
      </c>
      <c r="CC31" s="356">
        <v>104.3</v>
      </c>
      <c r="CD31" s="355">
        <v>0</v>
      </c>
      <c r="CE31" s="355">
        <v>0</v>
      </c>
      <c r="CF31" s="356">
        <v>0</v>
      </c>
    </row>
    <row r="32" spans="1:84" ht="13.5" customHeight="1" x14ac:dyDescent="0.2">
      <c r="A32" s="586" t="s">
        <v>151</v>
      </c>
      <c r="B32" s="586"/>
      <c r="C32" s="383" t="s">
        <v>852</v>
      </c>
      <c r="D32" s="355">
        <v>1248</v>
      </c>
      <c r="E32" s="355">
        <v>1631</v>
      </c>
      <c r="F32" s="356">
        <v>130.69999999999999</v>
      </c>
      <c r="G32" s="355">
        <v>0</v>
      </c>
      <c r="H32" s="355">
        <v>0</v>
      </c>
      <c r="I32" s="356">
        <v>0</v>
      </c>
      <c r="J32" s="355">
        <v>0</v>
      </c>
      <c r="K32" s="355">
        <v>0</v>
      </c>
      <c r="L32" s="356">
        <v>0</v>
      </c>
      <c r="M32" s="586" t="s">
        <v>151</v>
      </c>
      <c r="N32" s="586"/>
      <c r="O32" s="383" t="s">
        <v>852</v>
      </c>
      <c r="P32" s="355">
        <v>0</v>
      </c>
      <c r="Q32" s="355">
        <v>0</v>
      </c>
      <c r="R32" s="356">
        <v>0</v>
      </c>
      <c r="S32" s="355">
        <v>0</v>
      </c>
      <c r="T32" s="355">
        <v>0</v>
      </c>
      <c r="U32" s="356">
        <v>0</v>
      </c>
      <c r="V32" s="355">
        <v>0</v>
      </c>
      <c r="W32" s="355">
        <v>0</v>
      </c>
      <c r="X32" s="356">
        <v>0</v>
      </c>
      <c r="Y32" s="586" t="s">
        <v>151</v>
      </c>
      <c r="Z32" s="586"/>
      <c r="AA32" s="383" t="s">
        <v>852</v>
      </c>
      <c r="AB32" s="355">
        <v>0</v>
      </c>
      <c r="AC32" s="355">
        <v>0</v>
      </c>
      <c r="AD32" s="356">
        <v>0</v>
      </c>
      <c r="AE32" s="355">
        <v>0</v>
      </c>
      <c r="AF32" s="355">
        <v>0</v>
      </c>
      <c r="AG32" s="356">
        <v>0</v>
      </c>
      <c r="AH32" s="355">
        <v>0</v>
      </c>
      <c r="AI32" s="355">
        <v>0</v>
      </c>
      <c r="AJ32" s="356">
        <v>0</v>
      </c>
      <c r="AK32" s="586" t="s">
        <v>151</v>
      </c>
      <c r="AL32" s="586"/>
      <c r="AM32" s="383" t="s">
        <v>852</v>
      </c>
      <c r="AN32" s="355">
        <v>0</v>
      </c>
      <c r="AO32" s="355">
        <v>0</v>
      </c>
      <c r="AP32" s="356">
        <v>0</v>
      </c>
      <c r="AQ32" s="355">
        <v>216</v>
      </c>
      <c r="AR32" s="355">
        <v>197</v>
      </c>
      <c r="AS32" s="356">
        <v>91.2</v>
      </c>
      <c r="AT32" s="355">
        <v>0</v>
      </c>
      <c r="AU32" s="355">
        <v>0</v>
      </c>
      <c r="AV32" s="356">
        <v>0</v>
      </c>
      <c r="AW32" s="586" t="s">
        <v>151</v>
      </c>
      <c r="AX32" s="586"/>
      <c r="AY32" s="383" t="s">
        <v>852</v>
      </c>
      <c r="AZ32" s="355">
        <v>0</v>
      </c>
      <c r="BA32" s="355">
        <v>0</v>
      </c>
      <c r="BB32" s="356">
        <v>0</v>
      </c>
      <c r="BC32" s="355">
        <v>0</v>
      </c>
      <c r="BD32" s="355">
        <v>0</v>
      </c>
      <c r="BE32" s="356">
        <v>0</v>
      </c>
      <c r="BF32" s="355">
        <v>0</v>
      </c>
      <c r="BG32" s="355">
        <v>0</v>
      </c>
      <c r="BH32" s="356">
        <v>0</v>
      </c>
      <c r="BI32" s="586" t="s">
        <v>151</v>
      </c>
      <c r="BJ32" s="586"/>
      <c r="BK32" s="383" t="s">
        <v>852</v>
      </c>
      <c r="BL32" s="355">
        <v>0</v>
      </c>
      <c r="BM32" s="355">
        <v>0</v>
      </c>
      <c r="BN32" s="356">
        <v>0</v>
      </c>
      <c r="BO32" s="355">
        <v>0</v>
      </c>
      <c r="BP32" s="355">
        <v>0</v>
      </c>
      <c r="BQ32" s="356">
        <v>0</v>
      </c>
      <c r="BR32" s="355">
        <v>0</v>
      </c>
      <c r="BS32" s="355">
        <v>0</v>
      </c>
      <c r="BT32" s="356">
        <v>0</v>
      </c>
      <c r="BU32" s="586" t="s">
        <v>151</v>
      </c>
      <c r="BV32" s="586"/>
      <c r="BW32" s="383" t="s">
        <v>852</v>
      </c>
      <c r="BX32" s="355">
        <v>1032</v>
      </c>
      <c r="BY32" s="355">
        <v>1434</v>
      </c>
      <c r="BZ32" s="356">
        <v>139</v>
      </c>
      <c r="CA32" s="355">
        <v>1032</v>
      </c>
      <c r="CB32" s="355">
        <v>1434</v>
      </c>
      <c r="CC32" s="356">
        <v>139</v>
      </c>
      <c r="CD32" s="355">
        <v>0</v>
      </c>
      <c r="CE32" s="355">
        <v>0</v>
      </c>
      <c r="CF32" s="356">
        <v>0</v>
      </c>
    </row>
    <row r="33" spans="1:84" ht="13.5" customHeight="1" x14ac:dyDescent="0.2">
      <c r="A33" s="586" t="s">
        <v>152</v>
      </c>
      <c r="B33" s="586"/>
      <c r="C33" s="383" t="s">
        <v>853</v>
      </c>
      <c r="D33" s="355">
        <v>193</v>
      </c>
      <c r="E33" s="355">
        <v>303</v>
      </c>
      <c r="F33" s="356">
        <v>157</v>
      </c>
      <c r="G33" s="355">
        <v>0</v>
      </c>
      <c r="H33" s="355">
        <v>0</v>
      </c>
      <c r="I33" s="356">
        <v>0</v>
      </c>
      <c r="J33" s="355">
        <v>0</v>
      </c>
      <c r="K33" s="355">
        <v>0</v>
      </c>
      <c r="L33" s="356">
        <v>0</v>
      </c>
      <c r="M33" s="586" t="s">
        <v>152</v>
      </c>
      <c r="N33" s="586"/>
      <c r="O33" s="383" t="s">
        <v>853</v>
      </c>
      <c r="P33" s="355">
        <v>0</v>
      </c>
      <c r="Q33" s="355">
        <v>0</v>
      </c>
      <c r="R33" s="356">
        <v>0</v>
      </c>
      <c r="S33" s="355">
        <v>0</v>
      </c>
      <c r="T33" s="355">
        <v>0</v>
      </c>
      <c r="U33" s="356">
        <v>0</v>
      </c>
      <c r="V33" s="355">
        <v>0</v>
      </c>
      <c r="W33" s="355">
        <v>0</v>
      </c>
      <c r="X33" s="356">
        <v>0</v>
      </c>
      <c r="Y33" s="586" t="s">
        <v>152</v>
      </c>
      <c r="Z33" s="586"/>
      <c r="AA33" s="383" t="s">
        <v>853</v>
      </c>
      <c r="AB33" s="355">
        <v>0</v>
      </c>
      <c r="AC33" s="355">
        <v>0</v>
      </c>
      <c r="AD33" s="356">
        <v>0</v>
      </c>
      <c r="AE33" s="355">
        <v>0</v>
      </c>
      <c r="AF33" s="355">
        <v>0</v>
      </c>
      <c r="AG33" s="356">
        <v>0</v>
      </c>
      <c r="AH33" s="355">
        <v>0</v>
      </c>
      <c r="AI33" s="355">
        <v>0</v>
      </c>
      <c r="AJ33" s="356">
        <v>0</v>
      </c>
      <c r="AK33" s="586" t="s">
        <v>152</v>
      </c>
      <c r="AL33" s="586"/>
      <c r="AM33" s="383" t="s">
        <v>853</v>
      </c>
      <c r="AN33" s="355">
        <v>0</v>
      </c>
      <c r="AO33" s="355">
        <v>0</v>
      </c>
      <c r="AP33" s="356">
        <v>0</v>
      </c>
      <c r="AQ33" s="355">
        <v>58</v>
      </c>
      <c r="AR33" s="355">
        <v>164</v>
      </c>
      <c r="AS33" s="356">
        <v>282.8</v>
      </c>
      <c r="AT33" s="355">
        <v>0</v>
      </c>
      <c r="AU33" s="355">
        <v>0</v>
      </c>
      <c r="AV33" s="356">
        <v>0</v>
      </c>
      <c r="AW33" s="586" t="s">
        <v>152</v>
      </c>
      <c r="AX33" s="586"/>
      <c r="AY33" s="383" t="s">
        <v>853</v>
      </c>
      <c r="AZ33" s="355">
        <v>0</v>
      </c>
      <c r="BA33" s="355">
        <v>0</v>
      </c>
      <c r="BB33" s="356">
        <v>0</v>
      </c>
      <c r="BC33" s="355">
        <v>0</v>
      </c>
      <c r="BD33" s="355">
        <v>0</v>
      </c>
      <c r="BE33" s="356">
        <v>0</v>
      </c>
      <c r="BF33" s="355">
        <v>0</v>
      </c>
      <c r="BG33" s="355">
        <v>0</v>
      </c>
      <c r="BH33" s="356">
        <v>0</v>
      </c>
      <c r="BI33" s="586" t="s">
        <v>152</v>
      </c>
      <c r="BJ33" s="586"/>
      <c r="BK33" s="383" t="s">
        <v>853</v>
      </c>
      <c r="BL33" s="355">
        <v>0</v>
      </c>
      <c r="BM33" s="355">
        <v>0</v>
      </c>
      <c r="BN33" s="356">
        <v>0</v>
      </c>
      <c r="BO33" s="355">
        <v>0</v>
      </c>
      <c r="BP33" s="355">
        <v>0</v>
      </c>
      <c r="BQ33" s="356">
        <v>0</v>
      </c>
      <c r="BR33" s="355">
        <v>0</v>
      </c>
      <c r="BS33" s="355">
        <v>0</v>
      </c>
      <c r="BT33" s="356">
        <v>0</v>
      </c>
      <c r="BU33" s="586" t="s">
        <v>152</v>
      </c>
      <c r="BV33" s="586"/>
      <c r="BW33" s="383" t="s">
        <v>853</v>
      </c>
      <c r="BX33" s="355">
        <v>135</v>
      </c>
      <c r="BY33" s="355">
        <v>139</v>
      </c>
      <c r="BZ33" s="356">
        <v>103</v>
      </c>
      <c r="CA33" s="355">
        <v>135</v>
      </c>
      <c r="CB33" s="355">
        <v>139</v>
      </c>
      <c r="CC33" s="356">
        <v>103</v>
      </c>
      <c r="CD33" s="355">
        <v>0</v>
      </c>
      <c r="CE33" s="355">
        <v>0</v>
      </c>
      <c r="CF33" s="356">
        <v>0</v>
      </c>
    </row>
    <row r="34" spans="1:84" ht="13.5" customHeight="1" x14ac:dyDescent="0.2">
      <c r="A34" s="586" t="s">
        <v>640</v>
      </c>
      <c r="B34" s="586"/>
      <c r="C34" s="383" t="s">
        <v>854</v>
      </c>
      <c r="D34" s="355">
        <v>1705</v>
      </c>
      <c r="E34" s="355">
        <v>1813</v>
      </c>
      <c r="F34" s="356">
        <v>106.3</v>
      </c>
      <c r="G34" s="355">
        <v>1284</v>
      </c>
      <c r="H34" s="355">
        <v>1290</v>
      </c>
      <c r="I34" s="356">
        <v>100.5</v>
      </c>
      <c r="J34" s="355">
        <v>1284</v>
      </c>
      <c r="K34" s="355">
        <v>1290</v>
      </c>
      <c r="L34" s="356">
        <v>100.5</v>
      </c>
      <c r="M34" s="586" t="s">
        <v>640</v>
      </c>
      <c r="N34" s="586"/>
      <c r="O34" s="383" t="s">
        <v>854</v>
      </c>
      <c r="P34" s="355">
        <v>0</v>
      </c>
      <c r="Q34" s="355">
        <v>0</v>
      </c>
      <c r="R34" s="356">
        <v>0</v>
      </c>
      <c r="S34" s="355">
        <v>0</v>
      </c>
      <c r="T34" s="355">
        <v>0</v>
      </c>
      <c r="U34" s="356">
        <v>0</v>
      </c>
      <c r="V34" s="355">
        <v>0</v>
      </c>
      <c r="W34" s="355">
        <v>0</v>
      </c>
      <c r="X34" s="356">
        <v>0</v>
      </c>
      <c r="Y34" s="586" t="s">
        <v>640</v>
      </c>
      <c r="Z34" s="586"/>
      <c r="AA34" s="383" t="s">
        <v>854</v>
      </c>
      <c r="AB34" s="355">
        <v>0</v>
      </c>
      <c r="AC34" s="355">
        <v>0</v>
      </c>
      <c r="AD34" s="356">
        <v>0</v>
      </c>
      <c r="AE34" s="355">
        <v>0</v>
      </c>
      <c r="AF34" s="355">
        <v>0</v>
      </c>
      <c r="AG34" s="356">
        <v>0</v>
      </c>
      <c r="AH34" s="355">
        <v>0</v>
      </c>
      <c r="AI34" s="355">
        <v>0</v>
      </c>
      <c r="AJ34" s="356">
        <v>0</v>
      </c>
      <c r="AK34" s="586" t="s">
        <v>640</v>
      </c>
      <c r="AL34" s="586"/>
      <c r="AM34" s="383" t="s">
        <v>854</v>
      </c>
      <c r="AN34" s="355">
        <v>0</v>
      </c>
      <c r="AO34" s="355">
        <v>0</v>
      </c>
      <c r="AP34" s="356">
        <v>0</v>
      </c>
      <c r="AQ34" s="355">
        <v>106</v>
      </c>
      <c r="AR34" s="355">
        <v>158</v>
      </c>
      <c r="AS34" s="356">
        <v>149.1</v>
      </c>
      <c r="AT34" s="355">
        <v>0</v>
      </c>
      <c r="AU34" s="355">
        <v>0</v>
      </c>
      <c r="AV34" s="356">
        <v>0</v>
      </c>
      <c r="AW34" s="586" t="s">
        <v>640</v>
      </c>
      <c r="AX34" s="586"/>
      <c r="AY34" s="383" t="s">
        <v>854</v>
      </c>
      <c r="AZ34" s="355">
        <v>0</v>
      </c>
      <c r="BA34" s="355">
        <v>0</v>
      </c>
      <c r="BB34" s="356">
        <v>0</v>
      </c>
      <c r="BC34" s="355">
        <v>0</v>
      </c>
      <c r="BD34" s="355">
        <v>0</v>
      </c>
      <c r="BE34" s="356">
        <v>0</v>
      </c>
      <c r="BF34" s="355">
        <v>0</v>
      </c>
      <c r="BG34" s="355">
        <v>0</v>
      </c>
      <c r="BH34" s="356">
        <v>0</v>
      </c>
      <c r="BI34" s="586" t="s">
        <v>640</v>
      </c>
      <c r="BJ34" s="586"/>
      <c r="BK34" s="383" t="s">
        <v>854</v>
      </c>
      <c r="BL34" s="355">
        <v>0</v>
      </c>
      <c r="BM34" s="355">
        <v>0</v>
      </c>
      <c r="BN34" s="356">
        <v>0</v>
      </c>
      <c r="BO34" s="355">
        <v>0</v>
      </c>
      <c r="BP34" s="355">
        <v>0</v>
      </c>
      <c r="BQ34" s="356">
        <v>0</v>
      </c>
      <c r="BR34" s="355">
        <v>0</v>
      </c>
      <c r="BS34" s="355">
        <v>0</v>
      </c>
      <c r="BT34" s="356">
        <v>0</v>
      </c>
      <c r="BU34" s="586" t="s">
        <v>640</v>
      </c>
      <c r="BV34" s="586"/>
      <c r="BW34" s="383" t="s">
        <v>854</v>
      </c>
      <c r="BX34" s="355">
        <v>315</v>
      </c>
      <c r="BY34" s="355">
        <v>364</v>
      </c>
      <c r="BZ34" s="356">
        <v>115.6</v>
      </c>
      <c r="CA34" s="355">
        <v>315</v>
      </c>
      <c r="CB34" s="355">
        <v>364</v>
      </c>
      <c r="CC34" s="356">
        <v>115.6</v>
      </c>
      <c r="CD34" s="355">
        <v>0</v>
      </c>
      <c r="CE34" s="355">
        <v>0</v>
      </c>
      <c r="CF34" s="356">
        <v>0</v>
      </c>
    </row>
    <row r="35" spans="1:84" ht="13.5" customHeight="1" x14ac:dyDescent="0.2">
      <c r="A35" s="586" t="s">
        <v>154</v>
      </c>
      <c r="B35" s="586"/>
      <c r="C35" s="383" t="s">
        <v>855</v>
      </c>
      <c r="D35" s="355">
        <v>26</v>
      </c>
      <c r="E35" s="355">
        <v>141</v>
      </c>
      <c r="F35" s="356">
        <v>542.29999999999995</v>
      </c>
      <c r="G35" s="355">
        <v>0</v>
      </c>
      <c r="H35" s="355">
        <v>0</v>
      </c>
      <c r="I35" s="356">
        <v>0</v>
      </c>
      <c r="J35" s="355">
        <v>0</v>
      </c>
      <c r="K35" s="355">
        <v>0</v>
      </c>
      <c r="L35" s="356">
        <v>0</v>
      </c>
      <c r="M35" s="586" t="s">
        <v>154</v>
      </c>
      <c r="N35" s="586"/>
      <c r="O35" s="383" t="s">
        <v>855</v>
      </c>
      <c r="P35" s="355">
        <v>0</v>
      </c>
      <c r="Q35" s="355">
        <v>0</v>
      </c>
      <c r="R35" s="356">
        <v>0</v>
      </c>
      <c r="S35" s="355">
        <v>0</v>
      </c>
      <c r="T35" s="355">
        <v>0</v>
      </c>
      <c r="U35" s="356">
        <v>0</v>
      </c>
      <c r="V35" s="355">
        <v>0</v>
      </c>
      <c r="W35" s="355">
        <v>0</v>
      </c>
      <c r="X35" s="356">
        <v>0</v>
      </c>
      <c r="Y35" s="586" t="s">
        <v>154</v>
      </c>
      <c r="Z35" s="586"/>
      <c r="AA35" s="383" t="s">
        <v>855</v>
      </c>
      <c r="AB35" s="355">
        <v>0</v>
      </c>
      <c r="AC35" s="355">
        <v>0</v>
      </c>
      <c r="AD35" s="356">
        <v>0</v>
      </c>
      <c r="AE35" s="355">
        <v>0</v>
      </c>
      <c r="AF35" s="355">
        <v>0</v>
      </c>
      <c r="AG35" s="356">
        <v>0</v>
      </c>
      <c r="AH35" s="355">
        <v>0</v>
      </c>
      <c r="AI35" s="355">
        <v>0</v>
      </c>
      <c r="AJ35" s="356">
        <v>0</v>
      </c>
      <c r="AK35" s="586" t="s">
        <v>154</v>
      </c>
      <c r="AL35" s="586"/>
      <c r="AM35" s="383" t="s">
        <v>855</v>
      </c>
      <c r="AN35" s="355">
        <v>0</v>
      </c>
      <c r="AO35" s="355">
        <v>0</v>
      </c>
      <c r="AP35" s="356">
        <v>0</v>
      </c>
      <c r="AQ35" s="355">
        <v>26</v>
      </c>
      <c r="AR35" s="355">
        <v>141</v>
      </c>
      <c r="AS35" s="356">
        <v>542.29999999999995</v>
      </c>
      <c r="AT35" s="355">
        <v>0</v>
      </c>
      <c r="AU35" s="355">
        <v>0</v>
      </c>
      <c r="AV35" s="356">
        <v>0</v>
      </c>
      <c r="AW35" s="586" t="s">
        <v>154</v>
      </c>
      <c r="AX35" s="586"/>
      <c r="AY35" s="383" t="s">
        <v>855</v>
      </c>
      <c r="AZ35" s="355">
        <v>0</v>
      </c>
      <c r="BA35" s="355">
        <v>0</v>
      </c>
      <c r="BB35" s="356">
        <v>0</v>
      </c>
      <c r="BC35" s="355">
        <v>0</v>
      </c>
      <c r="BD35" s="355">
        <v>0</v>
      </c>
      <c r="BE35" s="356">
        <v>0</v>
      </c>
      <c r="BF35" s="355">
        <v>0</v>
      </c>
      <c r="BG35" s="355">
        <v>0</v>
      </c>
      <c r="BH35" s="356">
        <v>0</v>
      </c>
      <c r="BI35" s="586" t="s">
        <v>154</v>
      </c>
      <c r="BJ35" s="586"/>
      <c r="BK35" s="383" t="s">
        <v>855</v>
      </c>
      <c r="BL35" s="355">
        <v>0</v>
      </c>
      <c r="BM35" s="355">
        <v>0</v>
      </c>
      <c r="BN35" s="356">
        <v>0</v>
      </c>
      <c r="BO35" s="355">
        <v>0</v>
      </c>
      <c r="BP35" s="355">
        <v>0</v>
      </c>
      <c r="BQ35" s="356">
        <v>0</v>
      </c>
      <c r="BR35" s="355">
        <v>0</v>
      </c>
      <c r="BS35" s="355">
        <v>0</v>
      </c>
      <c r="BT35" s="356">
        <v>0</v>
      </c>
      <c r="BU35" s="586" t="s">
        <v>154</v>
      </c>
      <c r="BV35" s="586"/>
      <c r="BW35" s="383" t="s">
        <v>855</v>
      </c>
      <c r="BX35" s="355">
        <v>0</v>
      </c>
      <c r="BY35" s="355">
        <v>0</v>
      </c>
      <c r="BZ35" s="356">
        <v>0</v>
      </c>
      <c r="CA35" s="355">
        <v>0</v>
      </c>
      <c r="CB35" s="355">
        <v>0</v>
      </c>
      <c r="CC35" s="356">
        <v>0</v>
      </c>
      <c r="CD35" s="355">
        <v>0</v>
      </c>
      <c r="CE35" s="355">
        <v>0</v>
      </c>
      <c r="CF35" s="356">
        <v>0</v>
      </c>
    </row>
    <row r="36" spans="1:84" ht="13.5" customHeight="1" x14ac:dyDescent="0.2">
      <c r="A36" s="586" t="s">
        <v>155</v>
      </c>
      <c r="B36" s="586"/>
      <c r="C36" s="383" t="s">
        <v>856</v>
      </c>
      <c r="D36" s="355">
        <v>864</v>
      </c>
      <c r="E36" s="355">
        <v>1387</v>
      </c>
      <c r="F36" s="356">
        <v>160.5</v>
      </c>
      <c r="G36" s="355">
        <v>174</v>
      </c>
      <c r="H36" s="355">
        <v>612</v>
      </c>
      <c r="I36" s="356">
        <v>351.7</v>
      </c>
      <c r="J36" s="355">
        <v>174</v>
      </c>
      <c r="K36" s="355">
        <v>374</v>
      </c>
      <c r="L36" s="356">
        <v>214.9</v>
      </c>
      <c r="M36" s="586" t="s">
        <v>155</v>
      </c>
      <c r="N36" s="586"/>
      <c r="O36" s="383" t="s">
        <v>856</v>
      </c>
      <c r="P36" s="355">
        <v>0</v>
      </c>
      <c r="Q36" s="355">
        <v>0</v>
      </c>
      <c r="R36" s="356">
        <v>0</v>
      </c>
      <c r="S36" s="355">
        <v>0</v>
      </c>
      <c r="T36" s="355">
        <v>0</v>
      </c>
      <c r="U36" s="356">
        <v>0</v>
      </c>
      <c r="V36" s="355">
        <v>0</v>
      </c>
      <c r="W36" s="355">
        <v>239</v>
      </c>
      <c r="X36" s="356">
        <v>0</v>
      </c>
      <c r="Y36" s="586" t="s">
        <v>155</v>
      </c>
      <c r="Z36" s="586"/>
      <c r="AA36" s="383" t="s">
        <v>856</v>
      </c>
      <c r="AB36" s="355">
        <v>0</v>
      </c>
      <c r="AC36" s="355">
        <v>0</v>
      </c>
      <c r="AD36" s="356">
        <v>0</v>
      </c>
      <c r="AE36" s="355">
        <v>0</v>
      </c>
      <c r="AF36" s="355">
        <v>0</v>
      </c>
      <c r="AG36" s="356">
        <v>0</v>
      </c>
      <c r="AH36" s="355">
        <v>0</v>
      </c>
      <c r="AI36" s="355">
        <v>0</v>
      </c>
      <c r="AJ36" s="356">
        <v>0</v>
      </c>
      <c r="AK36" s="586" t="s">
        <v>155</v>
      </c>
      <c r="AL36" s="586"/>
      <c r="AM36" s="383" t="s">
        <v>856</v>
      </c>
      <c r="AN36" s="355">
        <v>0</v>
      </c>
      <c r="AO36" s="355">
        <v>0</v>
      </c>
      <c r="AP36" s="356">
        <v>0</v>
      </c>
      <c r="AQ36" s="355">
        <v>683</v>
      </c>
      <c r="AR36" s="355">
        <v>770</v>
      </c>
      <c r="AS36" s="356">
        <v>112.7</v>
      </c>
      <c r="AT36" s="355">
        <v>0</v>
      </c>
      <c r="AU36" s="355">
        <v>0</v>
      </c>
      <c r="AV36" s="356">
        <v>0</v>
      </c>
      <c r="AW36" s="586" t="s">
        <v>155</v>
      </c>
      <c r="AX36" s="586"/>
      <c r="AY36" s="383" t="s">
        <v>856</v>
      </c>
      <c r="AZ36" s="355">
        <v>0</v>
      </c>
      <c r="BA36" s="355">
        <v>0</v>
      </c>
      <c r="BB36" s="356">
        <v>0</v>
      </c>
      <c r="BC36" s="355">
        <v>0</v>
      </c>
      <c r="BD36" s="355">
        <v>0</v>
      </c>
      <c r="BE36" s="356">
        <v>0</v>
      </c>
      <c r="BF36" s="355">
        <v>0</v>
      </c>
      <c r="BG36" s="355">
        <v>0</v>
      </c>
      <c r="BH36" s="356">
        <v>0</v>
      </c>
      <c r="BI36" s="586" t="s">
        <v>155</v>
      </c>
      <c r="BJ36" s="586"/>
      <c r="BK36" s="383" t="s">
        <v>856</v>
      </c>
      <c r="BL36" s="355">
        <v>0</v>
      </c>
      <c r="BM36" s="355">
        <v>0</v>
      </c>
      <c r="BN36" s="356">
        <v>0</v>
      </c>
      <c r="BO36" s="355">
        <v>0</v>
      </c>
      <c r="BP36" s="355">
        <v>0</v>
      </c>
      <c r="BQ36" s="356">
        <v>0</v>
      </c>
      <c r="BR36" s="355">
        <v>0</v>
      </c>
      <c r="BS36" s="355">
        <v>0</v>
      </c>
      <c r="BT36" s="356">
        <v>0</v>
      </c>
      <c r="BU36" s="586" t="s">
        <v>155</v>
      </c>
      <c r="BV36" s="586"/>
      <c r="BW36" s="383" t="s">
        <v>856</v>
      </c>
      <c r="BX36" s="355">
        <v>8</v>
      </c>
      <c r="BY36" s="355">
        <v>5</v>
      </c>
      <c r="BZ36" s="356">
        <v>62.5</v>
      </c>
      <c r="CA36" s="355">
        <v>8</v>
      </c>
      <c r="CB36" s="355">
        <v>5</v>
      </c>
      <c r="CC36" s="356">
        <v>62.5</v>
      </c>
      <c r="CD36" s="355">
        <v>0</v>
      </c>
      <c r="CE36" s="355">
        <v>0</v>
      </c>
      <c r="CF36" s="356">
        <v>0</v>
      </c>
    </row>
    <row r="37" spans="1:84" ht="13.5" customHeight="1" x14ac:dyDescent="0.2">
      <c r="A37" s="586" t="s">
        <v>156</v>
      </c>
      <c r="B37" s="586"/>
      <c r="C37" s="383" t="s">
        <v>857</v>
      </c>
      <c r="D37" s="355">
        <v>37</v>
      </c>
      <c r="E37" s="355">
        <v>108</v>
      </c>
      <c r="F37" s="356">
        <v>291.89999999999998</v>
      </c>
      <c r="G37" s="355">
        <v>0</v>
      </c>
      <c r="H37" s="355">
        <v>0</v>
      </c>
      <c r="I37" s="356">
        <v>0</v>
      </c>
      <c r="J37" s="355">
        <v>0</v>
      </c>
      <c r="K37" s="355">
        <v>0</v>
      </c>
      <c r="L37" s="356">
        <v>0</v>
      </c>
      <c r="M37" s="586" t="s">
        <v>156</v>
      </c>
      <c r="N37" s="586"/>
      <c r="O37" s="383" t="s">
        <v>857</v>
      </c>
      <c r="P37" s="355">
        <v>0</v>
      </c>
      <c r="Q37" s="355">
        <v>0</v>
      </c>
      <c r="R37" s="356">
        <v>0</v>
      </c>
      <c r="S37" s="355">
        <v>0</v>
      </c>
      <c r="T37" s="355">
        <v>0</v>
      </c>
      <c r="U37" s="356">
        <v>0</v>
      </c>
      <c r="V37" s="355">
        <v>0</v>
      </c>
      <c r="W37" s="355">
        <v>0</v>
      </c>
      <c r="X37" s="356">
        <v>0</v>
      </c>
      <c r="Y37" s="586" t="s">
        <v>156</v>
      </c>
      <c r="Z37" s="586"/>
      <c r="AA37" s="383" t="s">
        <v>857</v>
      </c>
      <c r="AB37" s="355">
        <v>0</v>
      </c>
      <c r="AC37" s="355">
        <v>0</v>
      </c>
      <c r="AD37" s="356">
        <v>0</v>
      </c>
      <c r="AE37" s="355">
        <v>0</v>
      </c>
      <c r="AF37" s="355">
        <v>0</v>
      </c>
      <c r="AG37" s="356">
        <v>0</v>
      </c>
      <c r="AH37" s="355">
        <v>0</v>
      </c>
      <c r="AI37" s="355">
        <v>0</v>
      </c>
      <c r="AJ37" s="356">
        <v>0</v>
      </c>
      <c r="AK37" s="586" t="s">
        <v>156</v>
      </c>
      <c r="AL37" s="586"/>
      <c r="AM37" s="383" t="s">
        <v>857</v>
      </c>
      <c r="AN37" s="355">
        <v>0</v>
      </c>
      <c r="AO37" s="355">
        <v>0</v>
      </c>
      <c r="AP37" s="356">
        <v>0</v>
      </c>
      <c r="AQ37" s="355">
        <v>37</v>
      </c>
      <c r="AR37" s="355">
        <v>108</v>
      </c>
      <c r="AS37" s="356">
        <v>291.89999999999998</v>
      </c>
      <c r="AT37" s="355">
        <v>0</v>
      </c>
      <c r="AU37" s="355">
        <v>0</v>
      </c>
      <c r="AV37" s="356">
        <v>0</v>
      </c>
      <c r="AW37" s="586" t="s">
        <v>156</v>
      </c>
      <c r="AX37" s="586"/>
      <c r="AY37" s="383" t="s">
        <v>857</v>
      </c>
      <c r="AZ37" s="355">
        <v>0</v>
      </c>
      <c r="BA37" s="355">
        <v>0</v>
      </c>
      <c r="BB37" s="356">
        <v>0</v>
      </c>
      <c r="BC37" s="355">
        <v>0</v>
      </c>
      <c r="BD37" s="355">
        <v>0</v>
      </c>
      <c r="BE37" s="356">
        <v>0</v>
      </c>
      <c r="BF37" s="355">
        <v>0</v>
      </c>
      <c r="BG37" s="355">
        <v>0</v>
      </c>
      <c r="BH37" s="356">
        <v>0</v>
      </c>
      <c r="BI37" s="586" t="s">
        <v>156</v>
      </c>
      <c r="BJ37" s="586"/>
      <c r="BK37" s="383" t="s">
        <v>857</v>
      </c>
      <c r="BL37" s="355">
        <v>0</v>
      </c>
      <c r="BM37" s="355">
        <v>0</v>
      </c>
      <c r="BN37" s="356">
        <v>0</v>
      </c>
      <c r="BO37" s="355">
        <v>0</v>
      </c>
      <c r="BP37" s="355">
        <v>0</v>
      </c>
      <c r="BQ37" s="356">
        <v>0</v>
      </c>
      <c r="BR37" s="355">
        <v>0</v>
      </c>
      <c r="BS37" s="355">
        <v>0</v>
      </c>
      <c r="BT37" s="356">
        <v>0</v>
      </c>
      <c r="BU37" s="586" t="s">
        <v>156</v>
      </c>
      <c r="BV37" s="586"/>
      <c r="BW37" s="383" t="s">
        <v>857</v>
      </c>
      <c r="BX37" s="355">
        <v>0</v>
      </c>
      <c r="BY37" s="355">
        <v>0</v>
      </c>
      <c r="BZ37" s="356">
        <v>0</v>
      </c>
      <c r="CA37" s="355">
        <v>0</v>
      </c>
      <c r="CB37" s="355">
        <v>0</v>
      </c>
      <c r="CC37" s="356">
        <v>0</v>
      </c>
      <c r="CD37" s="355">
        <v>0</v>
      </c>
      <c r="CE37" s="355">
        <v>0</v>
      </c>
      <c r="CF37" s="356">
        <v>0</v>
      </c>
    </row>
    <row r="38" spans="1:84" ht="13.5" customHeight="1" x14ac:dyDescent="0.2">
      <c r="A38" s="586" t="s">
        <v>643</v>
      </c>
      <c r="B38" s="586"/>
      <c r="C38" s="383" t="s">
        <v>858</v>
      </c>
      <c r="D38" s="355">
        <v>4478876</v>
      </c>
      <c r="E38" s="355">
        <v>3373050</v>
      </c>
      <c r="F38" s="356">
        <v>75.3</v>
      </c>
      <c r="G38" s="355">
        <v>2100719</v>
      </c>
      <c r="H38" s="355">
        <v>2368007</v>
      </c>
      <c r="I38" s="356">
        <v>112.7</v>
      </c>
      <c r="J38" s="355">
        <v>0</v>
      </c>
      <c r="K38" s="355">
        <v>0</v>
      </c>
      <c r="L38" s="356">
        <v>0</v>
      </c>
      <c r="M38" s="586" t="s">
        <v>643</v>
      </c>
      <c r="N38" s="586"/>
      <c r="O38" s="383" t="s">
        <v>858</v>
      </c>
      <c r="P38" s="355">
        <v>0</v>
      </c>
      <c r="Q38" s="355">
        <v>0</v>
      </c>
      <c r="R38" s="356">
        <v>0</v>
      </c>
      <c r="S38" s="355">
        <v>0</v>
      </c>
      <c r="T38" s="355">
        <v>1160000</v>
      </c>
      <c r="U38" s="356">
        <v>0</v>
      </c>
      <c r="V38" s="355">
        <v>2095537</v>
      </c>
      <c r="W38" s="355">
        <v>1086765</v>
      </c>
      <c r="X38" s="356">
        <v>51.9</v>
      </c>
      <c r="Y38" s="586" t="s">
        <v>643</v>
      </c>
      <c r="Z38" s="586"/>
      <c r="AA38" s="383" t="s">
        <v>858</v>
      </c>
      <c r="AB38" s="355">
        <v>0</v>
      </c>
      <c r="AC38" s="355">
        <v>0</v>
      </c>
      <c r="AD38" s="356">
        <v>0</v>
      </c>
      <c r="AE38" s="355">
        <v>0</v>
      </c>
      <c r="AF38" s="355">
        <v>87068</v>
      </c>
      <c r="AG38" s="356">
        <v>0</v>
      </c>
      <c r="AH38" s="355">
        <v>0</v>
      </c>
      <c r="AI38" s="355">
        <v>28500</v>
      </c>
      <c r="AJ38" s="356">
        <v>0</v>
      </c>
      <c r="AK38" s="586" t="s">
        <v>643</v>
      </c>
      <c r="AL38" s="586"/>
      <c r="AM38" s="383" t="s">
        <v>858</v>
      </c>
      <c r="AN38" s="355">
        <v>5182</v>
      </c>
      <c r="AO38" s="355">
        <v>5674</v>
      </c>
      <c r="AP38" s="356">
        <v>109.5</v>
      </c>
      <c r="AQ38" s="355">
        <v>1341827</v>
      </c>
      <c r="AR38" s="355">
        <v>53285</v>
      </c>
      <c r="AS38" s="356">
        <v>4</v>
      </c>
      <c r="AT38" s="355">
        <v>0</v>
      </c>
      <c r="AU38" s="355">
        <v>28</v>
      </c>
      <c r="AV38" s="356">
        <v>0</v>
      </c>
      <c r="AW38" s="586" t="s">
        <v>643</v>
      </c>
      <c r="AX38" s="586"/>
      <c r="AY38" s="383" t="s">
        <v>858</v>
      </c>
      <c r="AZ38" s="355">
        <v>0</v>
      </c>
      <c r="BA38" s="355">
        <v>0</v>
      </c>
      <c r="BB38" s="356">
        <v>0</v>
      </c>
      <c r="BC38" s="355">
        <v>0</v>
      </c>
      <c r="BD38" s="355">
        <v>3</v>
      </c>
      <c r="BE38" s="356">
        <v>0</v>
      </c>
      <c r="BF38" s="355">
        <v>0</v>
      </c>
      <c r="BG38" s="355">
        <v>0</v>
      </c>
      <c r="BH38" s="356">
        <v>0</v>
      </c>
      <c r="BI38" s="586" t="s">
        <v>643</v>
      </c>
      <c r="BJ38" s="586"/>
      <c r="BK38" s="383" t="s">
        <v>858</v>
      </c>
      <c r="BL38" s="355">
        <v>0</v>
      </c>
      <c r="BM38" s="355">
        <v>3</v>
      </c>
      <c r="BN38" s="356">
        <v>0</v>
      </c>
      <c r="BO38" s="355">
        <v>0</v>
      </c>
      <c r="BP38" s="355">
        <v>0</v>
      </c>
      <c r="BQ38" s="356">
        <v>0</v>
      </c>
      <c r="BR38" s="355">
        <v>742</v>
      </c>
      <c r="BS38" s="355">
        <v>624</v>
      </c>
      <c r="BT38" s="356">
        <v>84.1</v>
      </c>
      <c r="BU38" s="586" t="s">
        <v>643</v>
      </c>
      <c r="BV38" s="586"/>
      <c r="BW38" s="383" t="s">
        <v>858</v>
      </c>
      <c r="BX38" s="355">
        <v>1035587</v>
      </c>
      <c r="BY38" s="355">
        <v>951131</v>
      </c>
      <c r="BZ38" s="356">
        <v>91.8</v>
      </c>
      <c r="CA38" s="355">
        <v>8006</v>
      </c>
      <c r="CB38" s="355">
        <v>7905</v>
      </c>
      <c r="CC38" s="356">
        <v>98.7</v>
      </c>
      <c r="CD38" s="355">
        <v>1027581</v>
      </c>
      <c r="CE38" s="355">
        <v>943226</v>
      </c>
      <c r="CF38" s="356">
        <v>91.8</v>
      </c>
    </row>
    <row r="39" spans="1:84" ht="13.5" customHeight="1" x14ac:dyDescent="0.2">
      <c r="A39" s="586" t="s">
        <v>158</v>
      </c>
      <c r="B39" s="586"/>
      <c r="C39" s="383" t="s">
        <v>859</v>
      </c>
      <c r="D39" s="355">
        <v>88998</v>
      </c>
      <c r="E39" s="355">
        <v>96591</v>
      </c>
      <c r="F39" s="356">
        <v>108.5</v>
      </c>
      <c r="G39" s="355">
        <v>88901</v>
      </c>
      <c r="H39" s="355">
        <v>96465</v>
      </c>
      <c r="I39" s="356">
        <v>108.5</v>
      </c>
      <c r="J39" s="355">
        <v>0</v>
      </c>
      <c r="K39" s="355">
        <v>0</v>
      </c>
      <c r="L39" s="356">
        <v>0</v>
      </c>
      <c r="M39" s="586" t="s">
        <v>158</v>
      </c>
      <c r="N39" s="586"/>
      <c r="O39" s="383" t="s">
        <v>859</v>
      </c>
      <c r="P39" s="355">
        <v>0</v>
      </c>
      <c r="Q39" s="355">
        <v>0</v>
      </c>
      <c r="R39" s="356">
        <v>0</v>
      </c>
      <c r="S39" s="355">
        <v>0</v>
      </c>
      <c r="T39" s="355">
        <v>0</v>
      </c>
      <c r="U39" s="356">
        <v>0</v>
      </c>
      <c r="V39" s="355">
        <v>0</v>
      </c>
      <c r="W39" s="355">
        <v>0</v>
      </c>
      <c r="X39" s="356">
        <v>0</v>
      </c>
      <c r="Y39" s="586" t="s">
        <v>158</v>
      </c>
      <c r="Z39" s="586"/>
      <c r="AA39" s="383" t="s">
        <v>859</v>
      </c>
      <c r="AB39" s="355">
        <v>0</v>
      </c>
      <c r="AC39" s="355">
        <v>0</v>
      </c>
      <c r="AD39" s="356">
        <v>0</v>
      </c>
      <c r="AE39" s="355">
        <v>0</v>
      </c>
      <c r="AF39" s="355">
        <v>0</v>
      </c>
      <c r="AG39" s="356">
        <v>0</v>
      </c>
      <c r="AH39" s="355">
        <v>0</v>
      </c>
      <c r="AI39" s="355">
        <v>0</v>
      </c>
      <c r="AJ39" s="356">
        <v>0</v>
      </c>
      <c r="AK39" s="586" t="s">
        <v>158</v>
      </c>
      <c r="AL39" s="586"/>
      <c r="AM39" s="383" t="s">
        <v>859</v>
      </c>
      <c r="AN39" s="355">
        <v>0</v>
      </c>
      <c r="AO39" s="355">
        <v>0</v>
      </c>
      <c r="AP39" s="356">
        <v>0</v>
      </c>
      <c r="AQ39" s="355">
        <v>42</v>
      </c>
      <c r="AR39" s="355">
        <v>80</v>
      </c>
      <c r="AS39" s="356">
        <v>190.5</v>
      </c>
      <c r="AT39" s="355">
        <v>0</v>
      </c>
      <c r="AU39" s="355">
        <v>0</v>
      </c>
      <c r="AV39" s="356">
        <v>0</v>
      </c>
      <c r="AW39" s="586" t="s">
        <v>158</v>
      </c>
      <c r="AX39" s="586"/>
      <c r="AY39" s="383" t="s">
        <v>859</v>
      </c>
      <c r="AZ39" s="355">
        <v>0</v>
      </c>
      <c r="BA39" s="355">
        <v>0</v>
      </c>
      <c r="BB39" s="356">
        <v>0</v>
      </c>
      <c r="BC39" s="355">
        <v>0</v>
      </c>
      <c r="BD39" s="355">
        <v>0</v>
      </c>
      <c r="BE39" s="356">
        <v>0</v>
      </c>
      <c r="BF39" s="355">
        <v>0</v>
      </c>
      <c r="BG39" s="355">
        <v>0</v>
      </c>
      <c r="BH39" s="356">
        <v>0</v>
      </c>
      <c r="BI39" s="586" t="s">
        <v>158</v>
      </c>
      <c r="BJ39" s="586"/>
      <c r="BK39" s="383" t="s">
        <v>859</v>
      </c>
      <c r="BL39" s="355">
        <v>0</v>
      </c>
      <c r="BM39" s="355">
        <v>0</v>
      </c>
      <c r="BN39" s="356">
        <v>0</v>
      </c>
      <c r="BO39" s="355">
        <v>0</v>
      </c>
      <c r="BP39" s="355">
        <v>0</v>
      </c>
      <c r="BQ39" s="356">
        <v>0</v>
      </c>
      <c r="BR39" s="355">
        <v>0</v>
      </c>
      <c r="BS39" s="355">
        <v>0</v>
      </c>
      <c r="BT39" s="356">
        <v>0</v>
      </c>
      <c r="BU39" s="586" t="s">
        <v>158</v>
      </c>
      <c r="BV39" s="586"/>
      <c r="BW39" s="383" t="s">
        <v>859</v>
      </c>
      <c r="BX39" s="355">
        <v>55</v>
      </c>
      <c r="BY39" s="355">
        <v>46</v>
      </c>
      <c r="BZ39" s="356">
        <v>83.6</v>
      </c>
      <c r="CA39" s="355">
        <v>55</v>
      </c>
      <c r="CB39" s="355">
        <v>46</v>
      </c>
      <c r="CC39" s="356">
        <v>83.6</v>
      </c>
      <c r="CD39" s="355">
        <v>0</v>
      </c>
      <c r="CE39" s="355">
        <v>0</v>
      </c>
      <c r="CF39" s="356">
        <v>0</v>
      </c>
    </row>
    <row r="40" spans="1:84" ht="13.5" customHeight="1" x14ac:dyDescent="0.2">
      <c r="A40" s="586" t="s">
        <v>159</v>
      </c>
      <c r="B40" s="586"/>
      <c r="C40" s="383" t="s">
        <v>860</v>
      </c>
      <c r="D40" s="355">
        <v>35</v>
      </c>
      <c r="E40" s="355">
        <v>58</v>
      </c>
      <c r="F40" s="356">
        <v>165.7</v>
      </c>
      <c r="G40" s="355">
        <v>0</v>
      </c>
      <c r="H40" s="355">
        <v>0</v>
      </c>
      <c r="I40" s="356">
        <v>0</v>
      </c>
      <c r="J40" s="355">
        <v>0</v>
      </c>
      <c r="K40" s="355">
        <v>0</v>
      </c>
      <c r="L40" s="356">
        <v>0</v>
      </c>
      <c r="M40" s="586" t="s">
        <v>159</v>
      </c>
      <c r="N40" s="586"/>
      <c r="O40" s="383" t="s">
        <v>860</v>
      </c>
      <c r="P40" s="355">
        <v>0</v>
      </c>
      <c r="Q40" s="355">
        <v>0</v>
      </c>
      <c r="R40" s="356">
        <v>0</v>
      </c>
      <c r="S40" s="355">
        <v>0</v>
      </c>
      <c r="T40" s="355">
        <v>0</v>
      </c>
      <c r="U40" s="356">
        <v>0</v>
      </c>
      <c r="V40" s="355">
        <v>0</v>
      </c>
      <c r="W40" s="355">
        <v>0</v>
      </c>
      <c r="X40" s="356">
        <v>0</v>
      </c>
      <c r="Y40" s="586" t="s">
        <v>159</v>
      </c>
      <c r="Z40" s="586"/>
      <c r="AA40" s="383" t="s">
        <v>860</v>
      </c>
      <c r="AB40" s="355">
        <v>0</v>
      </c>
      <c r="AC40" s="355">
        <v>0</v>
      </c>
      <c r="AD40" s="356">
        <v>0</v>
      </c>
      <c r="AE40" s="355">
        <v>0</v>
      </c>
      <c r="AF40" s="355">
        <v>0</v>
      </c>
      <c r="AG40" s="356">
        <v>0</v>
      </c>
      <c r="AH40" s="355">
        <v>0</v>
      </c>
      <c r="AI40" s="355">
        <v>0</v>
      </c>
      <c r="AJ40" s="356">
        <v>0</v>
      </c>
      <c r="AK40" s="586" t="s">
        <v>159</v>
      </c>
      <c r="AL40" s="586"/>
      <c r="AM40" s="383" t="s">
        <v>860</v>
      </c>
      <c r="AN40" s="355">
        <v>0</v>
      </c>
      <c r="AO40" s="355">
        <v>0</v>
      </c>
      <c r="AP40" s="356">
        <v>0</v>
      </c>
      <c r="AQ40" s="355">
        <v>30</v>
      </c>
      <c r="AR40" s="355">
        <v>49</v>
      </c>
      <c r="AS40" s="356">
        <v>163.30000000000001</v>
      </c>
      <c r="AT40" s="355">
        <v>0</v>
      </c>
      <c r="AU40" s="355">
        <v>0</v>
      </c>
      <c r="AV40" s="356">
        <v>0</v>
      </c>
      <c r="AW40" s="586" t="s">
        <v>159</v>
      </c>
      <c r="AX40" s="586"/>
      <c r="AY40" s="383" t="s">
        <v>860</v>
      </c>
      <c r="AZ40" s="355">
        <v>0</v>
      </c>
      <c r="BA40" s="355">
        <v>0</v>
      </c>
      <c r="BB40" s="356">
        <v>0</v>
      </c>
      <c r="BC40" s="355">
        <v>0</v>
      </c>
      <c r="BD40" s="355">
        <v>0</v>
      </c>
      <c r="BE40" s="356">
        <v>0</v>
      </c>
      <c r="BF40" s="355">
        <v>0</v>
      </c>
      <c r="BG40" s="355">
        <v>0</v>
      </c>
      <c r="BH40" s="356">
        <v>0</v>
      </c>
      <c r="BI40" s="586" t="s">
        <v>159</v>
      </c>
      <c r="BJ40" s="586"/>
      <c r="BK40" s="383" t="s">
        <v>860</v>
      </c>
      <c r="BL40" s="355">
        <v>0</v>
      </c>
      <c r="BM40" s="355">
        <v>0</v>
      </c>
      <c r="BN40" s="356">
        <v>0</v>
      </c>
      <c r="BO40" s="355">
        <v>0</v>
      </c>
      <c r="BP40" s="355">
        <v>0</v>
      </c>
      <c r="BQ40" s="356">
        <v>0</v>
      </c>
      <c r="BR40" s="355">
        <v>0</v>
      </c>
      <c r="BS40" s="355">
        <v>0</v>
      </c>
      <c r="BT40" s="356">
        <v>0</v>
      </c>
      <c r="BU40" s="586" t="s">
        <v>159</v>
      </c>
      <c r="BV40" s="586"/>
      <c r="BW40" s="383" t="s">
        <v>860</v>
      </c>
      <c r="BX40" s="355">
        <v>5</v>
      </c>
      <c r="BY40" s="355">
        <v>10</v>
      </c>
      <c r="BZ40" s="356">
        <v>200</v>
      </c>
      <c r="CA40" s="355">
        <v>5</v>
      </c>
      <c r="CB40" s="355">
        <v>10</v>
      </c>
      <c r="CC40" s="356">
        <v>200</v>
      </c>
      <c r="CD40" s="355">
        <v>0</v>
      </c>
      <c r="CE40" s="355">
        <v>0</v>
      </c>
      <c r="CF40" s="356">
        <v>0</v>
      </c>
    </row>
    <row r="41" spans="1:84" ht="13.5" customHeight="1" x14ac:dyDescent="0.2">
      <c r="A41" s="586" t="s">
        <v>160</v>
      </c>
      <c r="B41" s="586"/>
      <c r="C41" s="383" t="s">
        <v>861</v>
      </c>
      <c r="D41" s="355">
        <v>50</v>
      </c>
      <c r="E41" s="355">
        <v>73</v>
      </c>
      <c r="F41" s="356">
        <v>146</v>
      </c>
      <c r="G41" s="355">
        <v>0</v>
      </c>
      <c r="H41" s="355">
        <v>0</v>
      </c>
      <c r="I41" s="356">
        <v>0</v>
      </c>
      <c r="J41" s="355">
        <v>0</v>
      </c>
      <c r="K41" s="355">
        <v>0</v>
      </c>
      <c r="L41" s="356">
        <v>0</v>
      </c>
      <c r="M41" s="586" t="s">
        <v>160</v>
      </c>
      <c r="N41" s="586"/>
      <c r="O41" s="383" t="s">
        <v>861</v>
      </c>
      <c r="P41" s="355">
        <v>0</v>
      </c>
      <c r="Q41" s="355">
        <v>0</v>
      </c>
      <c r="R41" s="356">
        <v>0</v>
      </c>
      <c r="S41" s="355">
        <v>0</v>
      </c>
      <c r="T41" s="355">
        <v>0</v>
      </c>
      <c r="U41" s="356">
        <v>0</v>
      </c>
      <c r="V41" s="355">
        <v>0</v>
      </c>
      <c r="W41" s="355">
        <v>0</v>
      </c>
      <c r="X41" s="356">
        <v>0</v>
      </c>
      <c r="Y41" s="586" t="s">
        <v>160</v>
      </c>
      <c r="Z41" s="586"/>
      <c r="AA41" s="383" t="s">
        <v>861</v>
      </c>
      <c r="AB41" s="355">
        <v>0</v>
      </c>
      <c r="AC41" s="355">
        <v>0</v>
      </c>
      <c r="AD41" s="356">
        <v>0</v>
      </c>
      <c r="AE41" s="355">
        <v>0</v>
      </c>
      <c r="AF41" s="355">
        <v>0</v>
      </c>
      <c r="AG41" s="356">
        <v>0</v>
      </c>
      <c r="AH41" s="355">
        <v>0</v>
      </c>
      <c r="AI41" s="355">
        <v>0</v>
      </c>
      <c r="AJ41" s="356">
        <v>0</v>
      </c>
      <c r="AK41" s="586" t="s">
        <v>160</v>
      </c>
      <c r="AL41" s="586"/>
      <c r="AM41" s="383" t="s">
        <v>861</v>
      </c>
      <c r="AN41" s="355">
        <v>0</v>
      </c>
      <c r="AO41" s="355">
        <v>0</v>
      </c>
      <c r="AP41" s="356">
        <v>0</v>
      </c>
      <c r="AQ41" s="355">
        <v>46</v>
      </c>
      <c r="AR41" s="355">
        <v>70</v>
      </c>
      <c r="AS41" s="356">
        <v>152.19999999999999</v>
      </c>
      <c r="AT41" s="355">
        <v>0</v>
      </c>
      <c r="AU41" s="355">
        <v>0</v>
      </c>
      <c r="AV41" s="356">
        <v>0</v>
      </c>
      <c r="AW41" s="586" t="s">
        <v>160</v>
      </c>
      <c r="AX41" s="586"/>
      <c r="AY41" s="383" t="s">
        <v>861</v>
      </c>
      <c r="AZ41" s="355">
        <v>0</v>
      </c>
      <c r="BA41" s="355">
        <v>0</v>
      </c>
      <c r="BB41" s="356">
        <v>0</v>
      </c>
      <c r="BC41" s="355">
        <v>0</v>
      </c>
      <c r="BD41" s="355">
        <v>0</v>
      </c>
      <c r="BE41" s="356">
        <v>0</v>
      </c>
      <c r="BF41" s="355">
        <v>0</v>
      </c>
      <c r="BG41" s="355">
        <v>0</v>
      </c>
      <c r="BH41" s="356">
        <v>0</v>
      </c>
      <c r="BI41" s="586" t="s">
        <v>160</v>
      </c>
      <c r="BJ41" s="586"/>
      <c r="BK41" s="383" t="s">
        <v>861</v>
      </c>
      <c r="BL41" s="355">
        <v>0</v>
      </c>
      <c r="BM41" s="355">
        <v>0</v>
      </c>
      <c r="BN41" s="356">
        <v>0</v>
      </c>
      <c r="BO41" s="355">
        <v>0</v>
      </c>
      <c r="BP41" s="355">
        <v>0</v>
      </c>
      <c r="BQ41" s="356">
        <v>0</v>
      </c>
      <c r="BR41" s="355">
        <v>0</v>
      </c>
      <c r="BS41" s="355">
        <v>0</v>
      </c>
      <c r="BT41" s="356">
        <v>0</v>
      </c>
      <c r="BU41" s="586" t="s">
        <v>160</v>
      </c>
      <c r="BV41" s="586"/>
      <c r="BW41" s="383" t="s">
        <v>861</v>
      </c>
      <c r="BX41" s="355">
        <v>5</v>
      </c>
      <c r="BY41" s="355">
        <v>4</v>
      </c>
      <c r="BZ41" s="356">
        <v>80</v>
      </c>
      <c r="CA41" s="355">
        <v>5</v>
      </c>
      <c r="CB41" s="355">
        <v>4</v>
      </c>
      <c r="CC41" s="356">
        <v>80</v>
      </c>
      <c r="CD41" s="355">
        <v>0</v>
      </c>
      <c r="CE41" s="355">
        <v>0</v>
      </c>
      <c r="CF41" s="356">
        <v>0</v>
      </c>
    </row>
    <row r="42" spans="1:84" ht="13.5" customHeight="1" x14ac:dyDescent="0.2">
      <c r="A42" s="586" t="s">
        <v>692</v>
      </c>
      <c r="B42" s="586"/>
      <c r="C42" s="383" t="s">
        <v>862</v>
      </c>
      <c r="D42" s="355">
        <v>8462</v>
      </c>
      <c r="E42" s="355">
        <v>8898</v>
      </c>
      <c r="F42" s="356">
        <v>105.2</v>
      </c>
      <c r="G42" s="355">
        <v>0</v>
      </c>
      <c r="H42" s="355">
        <v>8797</v>
      </c>
      <c r="I42" s="356">
        <v>0</v>
      </c>
      <c r="J42" s="355">
        <v>0</v>
      </c>
      <c r="K42" s="355">
        <v>0</v>
      </c>
      <c r="L42" s="356">
        <v>0</v>
      </c>
      <c r="M42" s="586" t="s">
        <v>692</v>
      </c>
      <c r="N42" s="586"/>
      <c r="O42" s="383" t="s">
        <v>862</v>
      </c>
      <c r="P42" s="355">
        <v>0</v>
      </c>
      <c r="Q42" s="355">
        <v>0</v>
      </c>
      <c r="R42" s="356">
        <v>0</v>
      </c>
      <c r="S42" s="355">
        <v>0</v>
      </c>
      <c r="T42" s="355">
        <v>0</v>
      </c>
      <c r="U42" s="356">
        <v>0</v>
      </c>
      <c r="V42" s="355">
        <v>0</v>
      </c>
      <c r="W42" s="355">
        <v>0</v>
      </c>
      <c r="X42" s="356">
        <v>0</v>
      </c>
      <c r="Y42" s="586" t="s">
        <v>692</v>
      </c>
      <c r="Z42" s="586"/>
      <c r="AA42" s="383" t="s">
        <v>862</v>
      </c>
      <c r="AB42" s="355">
        <v>0</v>
      </c>
      <c r="AC42" s="355">
        <v>0</v>
      </c>
      <c r="AD42" s="356">
        <v>0</v>
      </c>
      <c r="AE42" s="355">
        <v>0</v>
      </c>
      <c r="AF42" s="355">
        <v>555</v>
      </c>
      <c r="AG42" s="356">
        <v>0</v>
      </c>
      <c r="AH42" s="355">
        <v>0</v>
      </c>
      <c r="AI42" s="355">
        <v>0</v>
      </c>
      <c r="AJ42" s="356">
        <v>0</v>
      </c>
      <c r="AK42" s="586" t="s">
        <v>692</v>
      </c>
      <c r="AL42" s="586"/>
      <c r="AM42" s="383" t="s">
        <v>862</v>
      </c>
      <c r="AN42" s="355">
        <v>0</v>
      </c>
      <c r="AO42" s="355">
        <v>0</v>
      </c>
      <c r="AP42" s="356">
        <v>0</v>
      </c>
      <c r="AQ42" s="355">
        <v>8462</v>
      </c>
      <c r="AR42" s="355">
        <v>101</v>
      </c>
      <c r="AS42" s="356">
        <v>1.2</v>
      </c>
      <c r="AT42" s="355">
        <v>0</v>
      </c>
      <c r="AU42" s="355">
        <v>0</v>
      </c>
      <c r="AV42" s="356">
        <v>0</v>
      </c>
      <c r="AW42" s="586" t="s">
        <v>692</v>
      </c>
      <c r="AX42" s="586"/>
      <c r="AY42" s="383" t="s">
        <v>862</v>
      </c>
      <c r="AZ42" s="355">
        <v>0</v>
      </c>
      <c r="BA42" s="355">
        <v>0</v>
      </c>
      <c r="BB42" s="356">
        <v>0</v>
      </c>
      <c r="BC42" s="355">
        <v>0</v>
      </c>
      <c r="BD42" s="355">
        <v>0</v>
      </c>
      <c r="BE42" s="356">
        <v>0</v>
      </c>
      <c r="BF42" s="355">
        <v>0</v>
      </c>
      <c r="BG42" s="355">
        <v>0</v>
      </c>
      <c r="BH42" s="356">
        <v>0</v>
      </c>
      <c r="BI42" s="586" t="s">
        <v>692</v>
      </c>
      <c r="BJ42" s="586"/>
      <c r="BK42" s="383" t="s">
        <v>862</v>
      </c>
      <c r="BL42" s="355">
        <v>0</v>
      </c>
      <c r="BM42" s="355">
        <v>0</v>
      </c>
      <c r="BN42" s="356">
        <v>0</v>
      </c>
      <c r="BO42" s="355">
        <v>0</v>
      </c>
      <c r="BP42" s="355">
        <v>0</v>
      </c>
      <c r="BQ42" s="356">
        <v>0</v>
      </c>
      <c r="BR42" s="355">
        <v>0</v>
      </c>
      <c r="BS42" s="355">
        <v>0</v>
      </c>
      <c r="BT42" s="356">
        <v>0</v>
      </c>
      <c r="BU42" s="586" t="s">
        <v>692</v>
      </c>
      <c r="BV42" s="586"/>
      <c r="BW42" s="383" t="s">
        <v>862</v>
      </c>
      <c r="BX42" s="355">
        <v>0</v>
      </c>
      <c r="BY42" s="355">
        <v>0</v>
      </c>
      <c r="BZ42" s="356">
        <v>0</v>
      </c>
      <c r="CA42" s="355">
        <v>0</v>
      </c>
      <c r="CB42" s="355">
        <v>0</v>
      </c>
      <c r="CC42" s="356">
        <v>0</v>
      </c>
      <c r="CD42" s="355">
        <v>0</v>
      </c>
      <c r="CE42" s="355">
        <v>0</v>
      </c>
      <c r="CF42" s="356">
        <v>0</v>
      </c>
    </row>
    <row r="43" spans="1:84" ht="13.5" customHeight="1" thickBot="1" x14ac:dyDescent="0.25">
      <c r="A43" s="585" t="s">
        <v>693</v>
      </c>
      <c r="B43" s="585"/>
      <c r="C43" s="585"/>
      <c r="D43" s="360">
        <v>15696757</v>
      </c>
      <c r="E43" s="360">
        <v>20046163</v>
      </c>
      <c r="F43" s="361">
        <v>127.7</v>
      </c>
      <c r="G43" s="360">
        <v>6153344</v>
      </c>
      <c r="H43" s="360">
        <v>7726187</v>
      </c>
      <c r="I43" s="361">
        <v>125.6</v>
      </c>
      <c r="J43" s="360">
        <v>307180</v>
      </c>
      <c r="K43" s="360">
        <v>623871</v>
      </c>
      <c r="L43" s="361">
        <v>203.1</v>
      </c>
      <c r="M43" s="585" t="s">
        <v>693</v>
      </c>
      <c r="N43" s="585"/>
      <c r="O43" s="585"/>
      <c r="P43" s="360">
        <v>62446</v>
      </c>
      <c r="Q43" s="360">
        <v>74361</v>
      </c>
      <c r="R43" s="361">
        <v>119.1</v>
      </c>
      <c r="S43" s="360">
        <v>70</v>
      </c>
      <c r="T43" s="360">
        <v>1172509</v>
      </c>
      <c r="U43" s="361">
        <v>1675012.9</v>
      </c>
      <c r="V43" s="360">
        <v>2149377</v>
      </c>
      <c r="W43" s="360">
        <v>1176279</v>
      </c>
      <c r="X43" s="361">
        <v>54.7</v>
      </c>
      <c r="Y43" s="585" t="s">
        <v>693</v>
      </c>
      <c r="Z43" s="585"/>
      <c r="AA43" s="585"/>
      <c r="AB43" s="360">
        <v>708042</v>
      </c>
      <c r="AC43" s="360">
        <v>746865</v>
      </c>
      <c r="AD43" s="361">
        <v>105.5</v>
      </c>
      <c r="AE43" s="360">
        <v>106798</v>
      </c>
      <c r="AF43" s="360">
        <v>592435</v>
      </c>
      <c r="AG43" s="388">
        <v>554.70000000000005</v>
      </c>
      <c r="AH43" s="360">
        <v>20298</v>
      </c>
      <c r="AI43" s="360">
        <v>66397</v>
      </c>
      <c r="AJ43" s="361">
        <v>327.10000000000002</v>
      </c>
      <c r="AK43" s="585" t="s">
        <v>693</v>
      </c>
      <c r="AL43" s="585"/>
      <c r="AM43" s="585"/>
      <c r="AN43" s="360">
        <v>103819</v>
      </c>
      <c r="AO43" s="360">
        <v>228533</v>
      </c>
      <c r="AP43" s="361">
        <v>220.1</v>
      </c>
      <c r="AQ43" s="360">
        <v>7001561</v>
      </c>
      <c r="AR43" s="360">
        <v>7105253</v>
      </c>
      <c r="AS43" s="361">
        <v>101.5</v>
      </c>
      <c r="AT43" s="360">
        <v>125608</v>
      </c>
      <c r="AU43" s="360">
        <v>246612</v>
      </c>
      <c r="AV43" s="361">
        <v>196.3</v>
      </c>
      <c r="AW43" s="585" t="s">
        <v>693</v>
      </c>
      <c r="AX43" s="585"/>
      <c r="AY43" s="585"/>
      <c r="AZ43" s="360">
        <v>2078879</v>
      </c>
      <c r="BA43" s="360">
        <v>2534127</v>
      </c>
      <c r="BB43" s="361">
        <v>121.9</v>
      </c>
      <c r="BC43" s="360">
        <v>1391607</v>
      </c>
      <c r="BD43" s="360">
        <v>4020638</v>
      </c>
      <c r="BE43" s="361">
        <v>288.89999999999998</v>
      </c>
      <c r="BF43" s="360">
        <v>19938</v>
      </c>
      <c r="BG43" s="360">
        <v>300139</v>
      </c>
      <c r="BH43" s="352">
        <v>1505.4</v>
      </c>
      <c r="BI43" s="585" t="s">
        <v>693</v>
      </c>
      <c r="BJ43" s="585"/>
      <c r="BK43" s="585"/>
      <c r="BL43" s="360">
        <v>1371669</v>
      </c>
      <c r="BM43" s="360">
        <v>3617013</v>
      </c>
      <c r="BN43" s="361">
        <v>263.7</v>
      </c>
      <c r="BO43" s="360">
        <v>0</v>
      </c>
      <c r="BP43" s="360">
        <v>103485</v>
      </c>
      <c r="BQ43" s="361">
        <v>0</v>
      </c>
      <c r="BR43" s="360">
        <v>7413</v>
      </c>
      <c r="BS43" s="360">
        <v>122161</v>
      </c>
      <c r="BT43" s="361">
        <v>1647.9</v>
      </c>
      <c r="BU43" s="585" t="s">
        <v>693</v>
      </c>
      <c r="BV43" s="585"/>
      <c r="BW43" s="585"/>
      <c r="BX43" s="360">
        <v>1142837</v>
      </c>
      <c r="BY43" s="360">
        <v>1071927</v>
      </c>
      <c r="BZ43" s="361">
        <v>93.8</v>
      </c>
      <c r="CA43" s="360">
        <v>105258</v>
      </c>
      <c r="CB43" s="360">
        <v>113942</v>
      </c>
      <c r="CC43" s="361">
        <v>108.3</v>
      </c>
      <c r="CD43" s="360">
        <v>1027581</v>
      </c>
      <c r="CE43" s="360">
        <v>943226</v>
      </c>
      <c r="CF43" s="361">
        <v>91.8</v>
      </c>
    </row>
    <row r="44" spans="1:84" ht="13.5" thickTop="1" x14ac:dyDescent="0.2">
      <c r="A44" s="68"/>
      <c r="B44" s="69"/>
      <c r="C44" s="70"/>
      <c r="D44" s="70"/>
      <c r="E44" s="71"/>
      <c r="F44" s="70"/>
      <c r="G44" s="70"/>
      <c r="H44" s="71"/>
      <c r="I44" s="65"/>
      <c r="J44" s="65"/>
      <c r="K44" s="66"/>
      <c r="L44" s="66"/>
      <c r="M44" s="68"/>
      <c r="N44" s="69"/>
      <c r="O44" s="65"/>
      <c r="P44" s="65"/>
      <c r="Q44" s="66"/>
      <c r="R44" s="65"/>
      <c r="S44" s="65"/>
      <c r="T44" s="66"/>
      <c r="U44" s="65"/>
      <c r="V44" s="65"/>
      <c r="W44" s="66"/>
      <c r="X44" s="66"/>
      <c r="Y44" s="68"/>
      <c r="Z44" s="69"/>
      <c r="AA44" s="65"/>
      <c r="AB44" s="65"/>
      <c r="AC44" s="66"/>
      <c r="AD44" s="65"/>
      <c r="AE44" s="65"/>
      <c r="AF44" s="66"/>
      <c r="AG44" s="65"/>
      <c r="AH44" s="65"/>
      <c r="AI44" s="66"/>
      <c r="AJ44" s="66"/>
      <c r="AK44" s="68"/>
      <c r="AL44" s="69"/>
      <c r="AM44" s="65"/>
      <c r="AN44" s="65"/>
      <c r="AO44" s="66"/>
      <c r="AP44" s="65"/>
      <c r="AQ44" s="65"/>
      <c r="AR44" s="66"/>
      <c r="AS44" s="65"/>
      <c r="AT44" s="65"/>
      <c r="AU44" s="66"/>
      <c r="AV44" s="66"/>
      <c r="AW44" s="68"/>
      <c r="AX44" s="69"/>
      <c r="AY44" s="65"/>
      <c r="AZ44" s="65"/>
      <c r="BA44" s="66"/>
      <c r="BB44" s="65"/>
      <c r="BC44" s="65"/>
      <c r="BD44" s="66"/>
      <c r="BE44" s="65"/>
      <c r="BF44" s="65"/>
      <c r="BG44" s="66"/>
      <c r="BH44" s="66"/>
      <c r="BI44" s="68"/>
      <c r="BJ44" s="69"/>
      <c r="BK44" s="65"/>
      <c r="BL44" s="65"/>
      <c r="BM44" s="66"/>
      <c r="BN44" s="65"/>
      <c r="BO44" s="65"/>
      <c r="BP44" s="66"/>
      <c r="BQ44" s="65"/>
      <c r="BR44" s="65"/>
      <c r="BS44" s="66"/>
      <c r="BT44" s="66"/>
      <c r="BU44" s="68"/>
      <c r="BV44" s="69"/>
      <c r="BW44" s="65"/>
      <c r="BX44" s="65"/>
      <c r="BY44" s="66"/>
      <c r="BZ44" s="65"/>
      <c r="CA44" s="65"/>
      <c r="CB44" s="66"/>
      <c r="CC44" s="65"/>
      <c r="CD44" s="65"/>
      <c r="CE44" s="66"/>
    </row>
    <row r="45" spans="1:84" x14ac:dyDescent="0.2">
      <c r="A45" s="72"/>
      <c r="B45" s="69"/>
      <c r="C45" s="63"/>
      <c r="D45" s="63"/>
      <c r="E45" s="64"/>
      <c r="F45" s="63"/>
      <c r="G45" s="63"/>
      <c r="H45" s="64"/>
      <c r="I45" s="65"/>
      <c r="J45" s="65"/>
      <c r="K45" s="66"/>
      <c r="L45" s="66"/>
      <c r="M45" s="72"/>
      <c r="N45" s="69"/>
      <c r="O45" s="65"/>
      <c r="P45" s="65"/>
      <c r="Q45" s="66"/>
      <c r="R45" s="65"/>
      <c r="S45" s="65"/>
      <c r="T45" s="66"/>
      <c r="U45" s="65"/>
      <c r="V45" s="65"/>
      <c r="W45" s="66"/>
      <c r="X45" s="66"/>
      <c r="Y45" s="72"/>
      <c r="Z45" s="69"/>
      <c r="AA45" s="65"/>
      <c r="AB45" s="65"/>
      <c r="AC45" s="66"/>
      <c r="AD45" s="65"/>
      <c r="AE45" s="65"/>
      <c r="AF45" s="66"/>
      <c r="AG45" s="65"/>
      <c r="AH45" s="65"/>
      <c r="AI45" s="66"/>
      <c r="AJ45" s="66"/>
      <c r="AK45" s="72"/>
      <c r="AL45" s="69"/>
      <c r="AM45" s="65"/>
      <c r="AN45" s="65"/>
      <c r="AO45" s="66"/>
      <c r="AP45" s="65"/>
      <c r="AQ45" s="65"/>
      <c r="AR45" s="66"/>
      <c r="AS45" s="65"/>
      <c r="AT45" s="65"/>
      <c r="AU45" s="66"/>
      <c r="AV45" s="66"/>
      <c r="AW45" s="72"/>
      <c r="AX45" s="69"/>
      <c r="AY45" s="65"/>
      <c r="AZ45" s="65"/>
      <c r="BA45" s="66"/>
      <c r="BB45" s="65"/>
      <c r="BC45" s="65"/>
      <c r="BD45" s="66"/>
      <c r="BE45" s="65"/>
      <c r="BF45" s="65"/>
      <c r="BG45" s="66"/>
      <c r="BH45" s="66"/>
      <c r="BI45" s="72"/>
      <c r="BJ45" s="69"/>
      <c r="BK45" s="65"/>
      <c r="BL45" s="65"/>
      <c r="BM45" s="66"/>
      <c r="BN45" s="65"/>
      <c r="BO45" s="65"/>
      <c r="BP45" s="66"/>
      <c r="BQ45" s="65"/>
      <c r="BR45" s="65"/>
      <c r="BS45" s="66"/>
      <c r="BT45" s="66"/>
      <c r="BU45" s="72"/>
      <c r="BV45" s="69"/>
      <c r="BW45" s="65"/>
      <c r="BX45" s="65"/>
      <c r="BY45" s="66"/>
      <c r="BZ45" s="65"/>
      <c r="CA45" s="65"/>
      <c r="CB45" s="66"/>
      <c r="CC45" s="65"/>
      <c r="CD45" s="65"/>
      <c r="CE45" s="66"/>
    </row>
  </sheetData>
  <mergeCells count="315">
    <mergeCell ref="BU1:CE1"/>
    <mergeCell ref="A2:K2"/>
    <mergeCell ref="M2:W2"/>
    <mergeCell ref="Y2:AI2"/>
    <mergeCell ref="AK2:AU2"/>
    <mergeCell ref="AW2:BG2"/>
    <mergeCell ref="BI2:BS2"/>
    <mergeCell ref="BU2:CE2"/>
    <mergeCell ref="A1:K1"/>
    <mergeCell ref="M1:W1"/>
    <mergeCell ref="Y1:AI1"/>
    <mergeCell ref="AK1:AU1"/>
    <mergeCell ref="AW1:BG1"/>
    <mergeCell ref="BI1:BS1"/>
    <mergeCell ref="BI18:BJ18"/>
    <mergeCell ref="BI19:BJ19"/>
    <mergeCell ref="BI20:BJ20"/>
    <mergeCell ref="BI21:BJ21"/>
    <mergeCell ref="BI22:BJ22"/>
    <mergeCell ref="BI23:BJ23"/>
    <mergeCell ref="BI24:BJ24"/>
    <mergeCell ref="AH4:AJ4"/>
    <mergeCell ref="AQ4:AS4"/>
    <mergeCell ref="AT4:AV4"/>
    <mergeCell ref="BC4:BE4"/>
    <mergeCell ref="J4:L4"/>
    <mergeCell ref="A6:B6"/>
    <mergeCell ref="A7:B7"/>
    <mergeCell ref="A8:B8"/>
    <mergeCell ref="A9:B9"/>
    <mergeCell ref="BL4:BN4"/>
    <mergeCell ref="BO4:BQ4"/>
    <mergeCell ref="BR4:BT4"/>
    <mergeCell ref="BI17:BJ17"/>
    <mergeCell ref="A4:B5"/>
    <mergeCell ref="C4:C5"/>
    <mergeCell ref="D4:F4"/>
    <mergeCell ref="G4:I4"/>
    <mergeCell ref="A15:B15"/>
    <mergeCell ref="A16:B16"/>
    <mergeCell ref="A17:B17"/>
    <mergeCell ref="A18:B18"/>
    <mergeCell ref="A19:B19"/>
    <mergeCell ref="A10:B10"/>
    <mergeCell ref="A11:B11"/>
    <mergeCell ref="A12:B12"/>
    <mergeCell ref="A13:B13"/>
    <mergeCell ref="A14:B14"/>
    <mergeCell ref="A33:B33"/>
    <mergeCell ref="A34:B34"/>
    <mergeCell ref="A25:B25"/>
    <mergeCell ref="A26:B26"/>
    <mergeCell ref="A27:B27"/>
    <mergeCell ref="A28:B28"/>
    <mergeCell ref="A29:B29"/>
    <mergeCell ref="A20:B20"/>
    <mergeCell ref="A21:B21"/>
    <mergeCell ref="A22:B22"/>
    <mergeCell ref="A23:B23"/>
    <mergeCell ref="A24:B24"/>
    <mergeCell ref="A40:B40"/>
    <mergeCell ref="A41:B41"/>
    <mergeCell ref="A42:B42"/>
    <mergeCell ref="A43:C43"/>
    <mergeCell ref="M4:N5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M17:N17"/>
    <mergeCell ref="A35:B35"/>
    <mergeCell ref="A36:B36"/>
    <mergeCell ref="A37:B37"/>
    <mergeCell ref="A38:B38"/>
    <mergeCell ref="A39:B39"/>
    <mergeCell ref="A30:B30"/>
    <mergeCell ref="A31:B31"/>
    <mergeCell ref="A32:B32"/>
    <mergeCell ref="M18:N18"/>
    <mergeCell ref="M19:N19"/>
    <mergeCell ref="M20:N20"/>
    <mergeCell ref="M21:N21"/>
    <mergeCell ref="M22:N22"/>
    <mergeCell ref="O4:O5"/>
    <mergeCell ref="P4:R4"/>
    <mergeCell ref="S4:U4"/>
    <mergeCell ref="V4:X4"/>
    <mergeCell ref="M6:N6"/>
    <mergeCell ref="M36:N36"/>
    <mergeCell ref="M37:N37"/>
    <mergeCell ref="M28:N28"/>
    <mergeCell ref="M29:N29"/>
    <mergeCell ref="M30:N30"/>
    <mergeCell ref="M31:N31"/>
    <mergeCell ref="M32:N32"/>
    <mergeCell ref="M23:N23"/>
    <mergeCell ref="M24:N24"/>
    <mergeCell ref="M25:N25"/>
    <mergeCell ref="M26:N26"/>
    <mergeCell ref="M27:N27"/>
    <mergeCell ref="M43:O43"/>
    <mergeCell ref="Y4:Z5"/>
    <mergeCell ref="AA4:AA5"/>
    <mergeCell ref="AB4:AD4"/>
    <mergeCell ref="AE4:AG4"/>
    <mergeCell ref="Y6:Z6"/>
    <mergeCell ref="Y7:Z7"/>
    <mergeCell ref="Y8:Z8"/>
    <mergeCell ref="Y9:Z9"/>
    <mergeCell ref="Y10:Z10"/>
    <mergeCell ref="Y11:Z11"/>
    <mergeCell ref="Y12:Z12"/>
    <mergeCell ref="Y13:Z13"/>
    <mergeCell ref="Y14:Z14"/>
    <mergeCell ref="Y15:Z15"/>
    <mergeCell ref="Y16:Z16"/>
    <mergeCell ref="M38:N38"/>
    <mergeCell ref="M39:N39"/>
    <mergeCell ref="M40:N40"/>
    <mergeCell ref="M41:N41"/>
    <mergeCell ref="M42:N42"/>
    <mergeCell ref="M33:N33"/>
    <mergeCell ref="M34:N34"/>
    <mergeCell ref="M35:N35"/>
    <mergeCell ref="Y29:Z29"/>
    <mergeCell ref="Y30:Z30"/>
    <mergeCell ref="Y31:Z31"/>
    <mergeCell ref="Y22:Z22"/>
    <mergeCell ref="Y23:Z23"/>
    <mergeCell ref="Y24:Z24"/>
    <mergeCell ref="Y25:Z25"/>
    <mergeCell ref="Y26:Z26"/>
    <mergeCell ref="Y17:Z17"/>
    <mergeCell ref="Y18:Z18"/>
    <mergeCell ref="Y19:Z19"/>
    <mergeCell ref="Y20:Z20"/>
    <mergeCell ref="Y21:Z21"/>
    <mergeCell ref="AN4:AP4"/>
    <mergeCell ref="AK6:AL6"/>
    <mergeCell ref="AK7:AL7"/>
    <mergeCell ref="AK8:AL8"/>
    <mergeCell ref="AK9:AL9"/>
    <mergeCell ref="AK10:AL10"/>
    <mergeCell ref="AK11:AL11"/>
    <mergeCell ref="AK12:AL12"/>
    <mergeCell ref="AK13:AL13"/>
    <mergeCell ref="AK17:AL17"/>
    <mergeCell ref="AK18:AL18"/>
    <mergeCell ref="AK19:AL19"/>
    <mergeCell ref="AK20:AL20"/>
    <mergeCell ref="AK21:AL21"/>
    <mergeCell ref="Y42:Z42"/>
    <mergeCell ref="Y43:AA43"/>
    <mergeCell ref="AK4:AL5"/>
    <mergeCell ref="AM4:AM5"/>
    <mergeCell ref="AK14:AL14"/>
    <mergeCell ref="AK15:AL15"/>
    <mergeCell ref="AK16:AL16"/>
    <mergeCell ref="Y37:Z37"/>
    <mergeCell ref="Y38:Z38"/>
    <mergeCell ref="Y39:Z39"/>
    <mergeCell ref="Y40:Z40"/>
    <mergeCell ref="Y41:Z41"/>
    <mergeCell ref="Y32:Z32"/>
    <mergeCell ref="Y33:Z33"/>
    <mergeCell ref="Y34:Z34"/>
    <mergeCell ref="Y35:Z35"/>
    <mergeCell ref="Y36:Z36"/>
    <mergeCell ref="Y27:Z27"/>
    <mergeCell ref="Y28:Z28"/>
    <mergeCell ref="AK35:AL35"/>
    <mergeCell ref="AK36:AL36"/>
    <mergeCell ref="AK27:AL27"/>
    <mergeCell ref="AK28:AL28"/>
    <mergeCell ref="AK29:AL29"/>
    <mergeCell ref="AK30:AL30"/>
    <mergeCell ref="AK31:AL31"/>
    <mergeCell ref="AK22:AL22"/>
    <mergeCell ref="AK23:AL23"/>
    <mergeCell ref="AK24:AL24"/>
    <mergeCell ref="AK25:AL25"/>
    <mergeCell ref="AK26:AL26"/>
    <mergeCell ref="AK42:AL42"/>
    <mergeCell ref="AK43:AM43"/>
    <mergeCell ref="AW4:AX5"/>
    <mergeCell ref="AY4:AY5"/>
    <mergeCell ref="AZ4:BB4"/>
    <mergeCell ref="AW10:AX10"/>
    <mergeCell ref="AW11:AX11"/>
    <mergeCell ref="AW12:AX12"/>
    <mergeCell ref="AW13:AX13"/>
    <mergeCell ref="AW14:AX14"/>
    <mergeCell ref="AW15:AX15"/>
    <mergeCell ref="AW16:AX16"/>
    <mergeCell ref="AW17:AX17"/>
    <mergeCell ref="AW18:AX18"/>
    <mergeCell ref="AW19:AX19"/>
    <mergeCell ref="AW20:AX20"/>
    <mergeCell ref="AK37:AL37"/>
    <mergeCell ref="AK38:AL38"/>
    <mergeCell ref="AK39:AL39"/>
    <mergeCell ref="AK40:AL40"/>
    <mergeCell ref="AK41:AL41"/>
    <mergeCell ref="AK32:AL32"/>
    <mergeCell ref="AK33:AL33"/>
    <mergeCell ref="AK34:AL34"/>
    <mergeCell ref="AW21:AX21"/>
    <mergeCell ref="AW22:AX22"/>
    <mergeCell ref="AW23:AX23"/>
    <mergeCell ref="AW24:AX24"/>
    <mergeCell ref="AW25:AX25"/>
    <mergeCell ref="BF4:BH4"/>
    <mergeCell ref="AW6:AX6"/>
    <mergeCell ref="AW7:AX7"/>
    <mergeCell ref="AW8:AX8"/>
    <mergeCell ref="AW9:AX9"/>
    <mergeCell ref="AW43:AY43"/>
    <mergeCell ref="BI4:BJ5"/>
    <mergeCell ref="BK4:BK5"/>
    <mergeCell ref="BI6:BJ6"/>
    <mergeCell ref="BI7:BJ7"/>
    <mergeCell ref="BI8:BJ8"/>
    <mergeCell ref="BI9:BJ9"/>
    <mergeCell ref="BI10:BJ10"/>
    <mergeCell ref="BI11:BJ11"/>
    <mergeCell ref="BI12:BJ12"/>
    <mergeCell ref="BI13:BJ13"/>
    <mergeCell ref="BI14:BJ14"/>
    <mergeCell ref="BI15:BJ15"/>
    <mergeCell ref="BI16:BJ16"/>
    <mergeCell ref="AW36:AX36"/>
    <mergeCell ref="AW37:AX37"/>
    <mergeCell ref="AW38:AX38"/>
    <mergeCell ref="AW39:AX39"/>
    <mergeCell ref="AW40:AX40"/>
    <mergeCell ref="AW31:AX31"/>
    <mergeCell ref="AW32:AX32"/>
    <mergeCell ref="AW33:AX33"/>
    <mergeCell ref="AW34:AX34"/>
    <mergeCell ref="AW35:AX35"/>
    <mergeCell ref="BI33:BJ33"/>
    <mergeCell ref="BI34:BJ34"/>
    <mergeCell ref="BI25:BJ25"/>
    <mergeCell ref="BI26:BJ26"/>
    <mergeCell ref="BI27:BJ27"/>
    <mergeCell ref="BI28:BJ28"/>
    <mergeCell ref="BI29:BJ29"/>
    <mergeCell ref="AW41:AX41"/>
    <mergeCell ref="AW42:AX42"/>
    <mergeCell ref="AW26:AX26"/>
    <mergeCell ref="AW27:AX27"/>
    <mergeCell ref="AW28:AX28"/>
    <mergeCell ref="AW29:AX29"/>
    <mergeCell ref="AW30:AX30"/>
    <mergeCell ref="BI40:BJ40"/>
    <mergeCell ref="BI41:BJ41"/>
    <mergeCell ref="BI42:BJ42"/>
    <mergeCell ref="BI43:BK43"/>
    <mergeCell ref="BU4:BV5"/>
    <mergeCell ref="BU7:BV7"/>
    <mergeCell ref="BU8:BV8"/>
    <mergeCell ref="BU9:BV9"/>
    <mergeCell ref="BU10:BV10"/>
    <mergeCell ref="BU11:BV11"/>
    <mergeCell ref="BU12:BV12"/>
    <mergeCell ref="BU13:BV13"/>
    <mergeCell ref="BU14:BV14"/>
    <mergeCell ref="BU15:BV15"/>
    <mergeCell ref="BU16:BV16"/>
    <mergeCell ref="BU17:BV17"/>
    <mergeCell ref="BI35:BJ35"/>
    <mergeCell ref="BI36:BJ36"/>
    <mergeCell ref="BI37:BJ37"/>
    <mergeCell ref="BI38:BJ38"/>
    <mergeCell ref="BI39:BJ39"/>
    <mergeCell ref="BI30:BJ30"/>
    <mergeCell ref="BI31:BJ31"/>
    <mergeCell ref="BI32:BJ32"/>
    <mergeCell ref="BU18:BV18"/>
    <mergeCell ref="BU19:BV19"/>
    <mergeCell ref="BU20:BV20"/>
    <mergeCell ref="BU21:BV21"/>
    <mergeCell ref="BU22:BV22"/>
    <mergeCell ref="BW4:BW5"/>
    <mergeCell ref="BX4:BZ4"/>
    <mergeCell ref="CA4:CC4"/>
    <mergeCell ref="CD4:CF4"/>
    <mergeCell ref="BU6:BV6"/>
    <mergeCell ref="BU28:BV28"/>
    <mergeCell ref="BU29:BV29"/>
    <mergeCell ref="BU30:BV30"/>
    <mergeCell ref="BU31:BV31"/>
    <mergeCell ref="BU32:BV32"/>
    <mergeCell ref="BU23:BV23"/>
    <mergeCell ref="BU24:BV24"/>
    <mergeCell ref="BU25:BV25"/>
    <mergeCell ref="BU26:BV26"/>
    <mergeCell ref="BU27:BV27"/>
    <mergeCell ref="BU43:BW43"/>
    <mergeCell ref="BU38:BV38"/>
    <mergeCell ref="BU39:BV39"/>
    <mergeCell ref="BU40:BV40"/>
    <mergeCell ref="BU41:BV41"/>
    <mergeCell ref="BU42:BV42"/>
    <mergeCell ref="BU33:BV33"/>
    <mergeCell ref="BU34:BV34"/>
    <mergeCell ref="BU35:BV35"/>
    <mergeCell ref="BU36:BV36"/>
    <mergeCell ref="BU37:BV3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48"/>
  <sheetViews>
    <sheetView workbookViewId="0">
      <selection sqref="A1:L1"/>
    </sheetView>
  </sheetViews>
  <sheetFormatPr defaultColWidth="8.28515625" defaultRowHeight="12.75" x14ac:dyDescent="0.2"/>
  <cols>
    <col min="1" max="1" width="52.42578125" style="78" customWidth="1"/>
    <col min="2" max="2" width="5.42578125" style="78" customWidth="1"/>
    <col min="3" max="4" width="10.7109375" style="78" customWidth="1"/>
    <col min="5" max="5" width="9.7109375" style="82" customWidth="1"/>
    <col min="6" max="7" width="10.7109375" style="78" customWidth="1"/>
    <col min="8" max="8" width="9.7109375" style="77" customWidth="1"/>
    <col min="9" max="10" width="10.7109375" style="78" customWidth="1"/>
    <col min="11" max="12" width="9.7109375" style="77" customWidth="1"/>
    <col min="13" max="13" width="51.85546875" style="78" customWidth="1"/>
    <col min="14" max="14" width="5.42578125" style="78" customWidth="1"/>
    <col min="15" max="16" width="10.7109375" style="78" customWidth="1"/>
    <col min="17" max="17" width="9.7109375" style="77" customWidth="1"/>
    <col min="18" max="19" width="10.7109375" style="78" customWidth="1"/>
    <col min="20" max="20" width="9.7109375" style="77" customWidth="1"/>
    <col min="21" max="22" width="10.7109375" style="78" customWidth="1"/>
    <col min="23" max="24" width="9.7109375" style="77" customWidth="1"/>
    <col min="25" max="25" width="52.7109375" style="78" customWidth="1"/>
    <col min="26" max="26" width="5.42578125" style="78" customWidth="1"/>
    <col min="27" max="28" width="10.7109375" style="78" customWidth="1"/>
    <col min="29" max="29" width="9.7109375" style="77" customWidth="1"/>
    <col min="30" max="31" width="10.7109375" style="78" customWidth="1"/>
    <col min="32" max="32" width="9.7109375" style="77" customWidth="1"/>
    <col min="33" max="34" width="10.7109375" style="78" customWidth="1"/>
    <col min="35" max="36" width="9.7109375" style="77" customWidth="1"/>
    <col min="37" max="37" width="52" style="78" customWidth="1"/>
    <col min="38" max="38" width="5.42578125" style="78" customWidth="1"/>
    <col min="39" max="40" width="10.7109375" style="78" customWidth="1"/>
    <col min="41" max="41" width="9.7109375" style="77" customWidth="1"/>
    <col min="42" max="43" width="10.7109375" style="78" customWidth="1"/>
    <col min="44" max="44" width="10.28515625" style="77" customWidth="1"/>
    <col min="45" max="46" width="10.7109375" style="78" customWidth="1"/>
    <col min="47" max="48" width="9.7109375" style="77" customWidth="1"/>
    <col min="49" max="49" width="54.28515625" style="78" customWidth="1"/>
    <col min="50" max="50" width="5.42578125" style="78" customWidth="1"/>
    <col min="51" max="52" width="10.7109375" style="78" customWidth="1"/>
    <col min="53" max="53" width="9.7109375" style="77" customWidth="1"/>
    <col min="54" max="54" width="8.28515625" style="78" customWidth="1"/>
    <col min="55" max="55" width="10.140625" style="78" bestFit="1" customWidth="1"/>
    <col min="56" max="56" width="10.42578125" style="78" bestFit="1" customWidth="1"/>
    <col min="57" max="57" width="10.42578125" style="78" customWidth="1"/>
    <col min="58" max="260" width="8.28515625" style="78"/>
    <col min="261" max="261" width="52.42578125" style="78" customWidth="1"/>
    <col min="262" max="262" width="5.42578125" style="78" customWidth="1"/>
    <col min="263" max="264" width="10.7109375" style="78" customWidth="1"/>
    <col min="265" max="265" width="9.7109375" style="78" customWidth="1"/>
    <col min="266" max="267" width="10.7109375" style="78" customWidth="1"/>
    <col min="268" max="268" width="9.7109375" style="78" customWidth="1"/>
    <col min="269" max="270" width="10.7109375" style="78" customWidth="1"/>
    <col min="271" max="271" width="9.7109375" style="78" customWidth="1"/>
    <col min="272" max="272" width="51.85546875" style="78" customWidth="1"/>
    <col min="273" max="273" width="5.42578125" style="78" customWidth="1"/>
    <col min="274" max="275" width="10.7109375" style="78" customWidth="1"/>
    <col min="276" max="276" width="9.7109375" style="78" customWidth="1"/>
    <col min="277" max="278" width="10.7109375" style="78" customWidth="1"/>
    <col min="279" max="279" width="9.7109375" style="78" customWidth="1"/>
    <col min="280" max="281" width="10.7109375" style="78" customWidth="1"/>
    <col min="282" max="282" width="9.7109375" style="78" customWidth="1"/>
    <col min="283" max="283" width="52.7109375" style="78" customWidth="1"/>
    <col min="284" max="284" width="5.42578125" style="78" customWidth="1"/>
    <col min="285" max="286" width="10.7109375" style="78" customWidth="1"/>
    <col min="287" max="287" width="9.7109375" style="78" customWidth="1"/>
    <col min="288" max="289" width="10.7109375" style="78" customWidth="1"/>
    <col min="290" max="290" width="9.7109375" style="78" customWidth="1"/>
    <col min="291" max="292" width="10.7109375" style="78" customWidth="1"/>
    <col min="293" max="293" width="9.7109375" style="78" customWidth="1"/>
    <col min="294" max="294" width="52" style="78" customWidth="1"/>
    <col min="295" max="295" width="5.42578125" style="78" customWidth="1"/>
    <col min="296" max="297" width="10.7109375" style="78" customWidth="1"/>
    <col min="298" max="298" width="9.7109375" style="78" customWidth="1"/>
    <col min="299" max="300" width="10.7109375" style="78" customWidth="1"/>
    <col min="301" max="301" width="10.28515625" style="78" customWidth="1"/>
    <col min="302" max="303" width="10.7109375" style="78" customWidth="1"/>
    <col min="304" max="304" width="9.7109375" style="78" customWidth="1"/>
    <col min="305" max="305" width="54.28515625" style="78" customWidth="1"/>
    <col min="306" max="306" width="5.42578125" style="78" customWidth="1"/>
    <col min="307" max="308" width="10.7109375" style="78" customWidth="1"/>
    <col min="309" max="309" width="9.7109375" style="78" customWidth="1"/>
    <col min="310" max="310" width="8.28515625" style="78" customWidth="1"/>
    <col min="311" max="311" width="10.140625" style="78" bestFit="1" customWidth="1"/>
    <col min="312" max="312" width="10.42578125" style="78" bestFit="1" customWidth="1"/>
    <col min="313" max="313" width="10.42578125" style="78" customWidth="1"/>
    <col min="314" max="516" width="8.28515625" style="78"/>
    <col min="517" max="517" width="52.42578125" style="78" customWidth="1"/>
    <col min="518" max="518" width="5.42578125" style="78" customWidth="1"/>
    <col min="519" max="520" width="10.7109375" style="78" customWidth="1"/>
    <col min="521" max="521" width="9.7109375" style="78" customWidth="1"/>
    <col min="522" max="523" width="10.7109375" style="78" customWidth="1"/>
    <col min="524" max="524" width="9.7109375" style="78" customWidth="1"/>
    <col min="525" max="526" width="10.7109375" style="78" customWidth="1"/>
    <col min="527" max="527" width="9.7109375" style="78" customWidth="1"/>
    <col min="528" max="528" width="51.85546875" style="78" customWidth="1"/>
    <col min="529" max="529" width="5.42578125" style="78" customWidth="1"/>
    <col min="530" max="531" width="10.7109375" style="78" customWidth="1"/>
    <col min="532" max="532" width="9.7109375" style="78" customWidth="1"/>
    <col min="533" max="534" width="10.7109375" style="78" customWidth="1"/>
    <col min="535" max="535" width="9.7109375" style="78" customWidth="1"/>
    <col min="536" max="537" width="10.7109375" style="78" customWidth="1"/>
    <col min="538" max="538" width="9.7109375" style="78" customWidth="1"/>
    <col min="539" max="539" width="52.7109375" style="78" customWidth="1"/>
    <col min="540" max="540" width="5.42578125" style="78" customWidth="1"/>
    <col min="541" max="542" width="10.7109375" style="78" customWidth="1"/>
    <col min="543" max="543" width="9.7109375" style="78" customWidth="1"/>
    <col min="544" max="545" width="10.7109375" style="78" customWidth="1"/>
    <col min="546" max="546" width="9.7109375" style="78" customWidth="1"/>
    <col min="547" max="548" width="10.7109375" style="78" customWidth="1"/>
    <col min="549" max="549" width="9.7109375" style="78" customWidth="1"/>
    <col min="550" max="550" width="52" style="78" customWidth="1"/>
    <col min="551" max="551" width="5.42578125" style="78" customWidth="1"/>
    <col min="552" max="553" width="10.7109375" style="78" customWidth="1"/>
    <col min="554" max="554" width="9.7109375" style="78" customWidth="1"/>
    <col min="555" max="556" width="10.7109375" style="78" customWidth="1"/>
    <col min="557" max="557" width="10.28515625" style="78" customWidth="1"/>
    <col min="558" max="559" width="10.7109375" style="78" customWidth="1"/>
    <col min="560" max="560" width="9.7109375" style="78" customWidth="1"/>
    <col min="561" max="561" width="54.28515625" style="78" customWidth="1"/>
    <col min="562" max="562" width="5.42578125" style="78" customWidth="1"/>
    <col min="563" max="564" width="10.7109375" style="78" customWidth="1"/>
    <col min="565" max="565" width="9.7109375" style="78" customWidth="1"/>
    <col min="566" max="566" width="8.28515625" style="78" customWidth="1"/>
    <col min="567" max="567" width="10.140625" style="78" bestFit="1" customWidth="1"/>
    <col min="568" max="568" width="10.42578125" style="78" bestFit="1" customWidth="1"/>
    <col min="569" max="569" width="10.42578125" style="78" customWidth="1"/>
    <col min="570" max="772" width="8.28515625" style="78"/>
    <col min="773" max="773" width="52.42578125" style="78" customWidth="1"/>
    <col min="774" max="774" width="5.42578125" style="78" customWidth="1"/>
    <col min="775" max="776" width="10.7109375" style="78" customWidth="1"/>
    <col min="777" max="777" width="9.7109375" style="78" customWidth="1"/>
    <col min="778" max="779" width="10.7109375" style="78" customWidth="1"/>
    <col min="780" max="780" width="9.7109375" style="78" customWidth="1"/>
    <col min="781" max="782" width="10.7109375" style="78" customWidth="1"/>
    <col min="783" max="783" width="9.7109375" style="78" customWidth="1"/>
    <col min="784" max="784" width="51.85546875" style="78" customWidth="1"/>
    <col min="785" max="785" width="5.42578125" style="78" customWidth="1"/>
    <col min="786" max="787" width="10.7109375" style="78" customWidth="1"/>
    <col min="788" max="788" width="9.7109375" style="78" customWidth="1"/>
    <col min="789" max="790" width="10.7109375" style="78" customWidth="1"/>
    <col min="791" max="791" width="9.7109375" style="78" customWidth="1"/>
    <col min="792" max="793" width="10.7109375" style="78" customWidth="1"/>
    <col min="794" max="794" width="9.7109375" style="78" customWidth="1"/>
    <col min="795" max="795" width="52.7109375" style="78" customWidth="1"/>
    <col min="796" max="796" width="5.42578125" style="78" customWidth="1"/>
    <col min="797" max="798" width="10.7109375" style="78" customWidth="1"/>
    <col min="799" max="799" width="9.7109375" style="78" customWidth="1"/>
    <col min="800" max="801" width="10.7109375" style="78" customWidth="1"/>
    <col min="802" max="802" width="9.7109375" style="78" customWidth="1"/>
    <col min="803" max="804" width="10.7109375" style="78" customWidth="1"/>
    <col min="805" max="805" width="9.7109375" style="78" customWidth="1"/>
    <col min="806" max="806" width="52" style="78" customWidth="1"/>
    <col min="807" max="807" width="5.42578125" style="78" customWidth="1"/>
    <col min="808" max="809" width="10.7109375" style="78" customWidth="1"/>
    <col min="810" max="810" width="9.7109375" style="78" customWidth="1"/>
    <col min="811" max="812" width="10.7109375" style="78" customWidth="1"/>
    <col min="813" max="813" width="10.28515625" style="78" customWidth="1"/>
    <col min="814" max="815" width="10.7109375" style="78" customWidth="1"/>
    <col min="816" max="816" width="9.7109375" style="78" customWidth="1"/>
    <col min="817" max="817" width="54.28515625" style="78" customWidth="1"/>
    <col min="818" max="818" width="5.42578125" style="78" customWidth="1"/>
    <col min="819" max="820" width="10.7109375" style="78" customWidth="1"/>
    <col min="821" max="821" width="9.7109375" style="78" customWidth="1"/>
    <col min="822" max="822" width="8.28515625" style="78" customWidth="1"/>
    <col min="823" max="823" width="10.140625" style="78" bestFit="1" customWidth="1"/>
    <col min="824" max="824" width="10.42578125" style="78" bestFit="1" customWidth="1"/>
    <col min="825" max="825" width="10.42578125" style="78" customWidth="1"/>
    <col min="826" max="1028" width="8.28515625" style="78"/>
    <col min="1029" max="1029" width="52.42578125" style="78" customWidth="1"/>
    <col min="1030" max="1030" width="5.42578125" style="78" customWidth="1"/>
    <col min="1031" max="1032" width="10.7109375" style="78" customWidth="1"/>
    <col min="1033" max="1033" width="9.7109375" style="78" customWidth="1"/>
    <col min="1034" max="1035" width="10.7109375" style="78" customWidth="1"/>
    <col min="1036" max="1036" width="9.7109375" style="78" customWidth="1"/>
    <col min="1037" max="1038" width="10.7109375" style="78" customWidth="1"/>
    <col min="1039" max="1039" width="9.7109375" style="78" customWidth="1"/>
    <col min="1040" max="1040" width="51.85546875" style="78" customWidth="1"/>
    <col min="1041" max="1041" width="5.42578125" style="78" customWidth="1"/>
    <col min="1042" max="1043" width="10.7109375" style="78" customWidth="1"/>
    <col min="1044" max="1044" width="9.7109375" style="78" customWidth="1"/>
    <col min="1045" max="1046" width="10.7109375" style="78" customWidth="1"/>
    <col min="1047" max="1047" width="9.7109375" style="78" customWidth="1"/>
    <col min="1048" max="1049" width="10.7109375" style="78" customWidth="1"/>
    <col min="1050" max="1050" width="9.7109375" style="78" customWidth="1"/>
    <col min="1051" max="1051" width="52.7109375" style="78" customWidth="1"/>
    <col min="1052" max="1052" width="5.42578125" style="78" customWidth="1"/>
    <col min="1053" max="1054" width="10.7109375" style="78" customWidth="1"/>
    <col min="1055" max="1055" width="9.7109375" style="78" customWidth="1"/>
    <col min="1056" max="1057" width="10.7109375" style="78" customWidth="1"/>
    <col min="1058" max="1058" width="9.7109375" style="78" customWidth="1"/>
    <col min="1059" max="1060" width="10.7109375" style="78" customWidth="1"/>
    <col min="1061" max="1061" width="9.7109375" style="78" customWidth="1"/>
    <col min="1062" max="1062" width="52" style="78" customWidth="1"/>
    <col min="1063" max="1063" width="5.42578125" style="78" customWidth="1"/>
    <col min="1064" max="1065" width="10.7109375" style="78" customWidth="1"/>
    <col min="1066" max="1066" width="9.7109375" style="78" customWidth="1"/>
    <col min="1067" max="1068" width="10.7109375" style="78" customWidth="1"/>
    <col min="1069" max="1069" width="10.28515625" style="78" customWidth="1"/>
    <col min="1070" max="1071" width="10.7109375" style="78" customWidth="1"/>
    <col min="1072" max="1072" width="9.7109375" style="78" customWidth="1"/>
    <col min="1073" max="1073" width="54.28515625" style="78" customWidth="1"/>
    <col min="1074" max="1074" width="5.42578125" style="78" customWidth="1"/>
    <col min="1075" max="1076" width="10.7109375" style="78" customWidth="1"/>
    <col min="1077" max="1077" width="9.7109375" style="78" customWidth="1"/>
    <col min="1078" max="1078" width="8.28515625" style="78" customWidth="1"/>
    <col min="1079" max="1079" width="10.140625" style="78" bestFit="1" customWidth="1"/>
    <col min="1080" max="1080" width="10.42578125" style="78" bestFit="1" customWidth="1"/>
    <col min="1081" max="1081" width="10.42578125" style="78" customWidth="1"/>
    <col min="1082" max="1284" width="8.28515625" style="78"/>
    <col min="1285" max="1285" width="52.42578125" style="78" customWidth="1"/>
    <col min="1286" max="1286" width="5.42578125" style="78" customWidth="1"/>
    <col min="1287" max="1288" width="10.7109375" style="78" customWidth="1"/>
    <col min="1289" max="1289" width="9.7109375" style="78" customWidth="1"/>
    <col min="1290" max="1291" width="10.7109375" style="78" customWidth="1"/>
    <col min="1292" max="1292" width="9.7109375" style="78" customWidth="1"/>
    <col min="1293" max="1294" width="10.7109375" style="78" customWidth="1"/>
    <col min="1295" max="1295" width="9.7109375" style="78" customWidth="1"/>
    <col min="1296" max="1296" width="51.85546875" style="78" customWidth="1"/>
    <col min="1297" max="1297" width="5.42578125" style="78" customWidth="1"/>
    <col min="1298" max="1299" width="10.7109375" style="78" customWidth="1"/>
    <col min="1300" max="1300" width="9.7109375" style="78" customWidth="1"/>
    <col min="1301" max="1302" width="10.7109375" style="78" customWidth="1"/>
    <col min="1303" max="1303" width="9.7109375" style="78" customWidth="1"/>
    <col min="1304" max="1305" width="10.7109375" style="78" customWidth="1"/>
    <col min="1306" max="1306" width="9.7109375" style="78" customWidth="1"/>
    <col min="1307" max="1307" width="52.7109375" style="78" customWidth="1"/>
    <col min="1308" max="1308" width="5.42578125" style="78" customWidth="1"/>
    <col min="1309" max="1310" width="10.7109375" style="78" customWidth="1"/>
    <col min="1311" max="1311" width="9.7109375" style="78" customWidth="1"/>
    <col min="1312" max="1313" width="10.7109375" style="78" customWidth="1"/>
    <col min="1314" max="1314" width="9.7109375" style="78" customWidth="1"/>
    <col min="1315" max="1316" width="10.7109375" style="78" customWidth="1"/>
    <col min="1317" max="1317" width="9.7109375" style="78" customWidth="1"/>
    <col min="1318" max="1318" width="52" style="78" customWidth="1"/>
    <col min="1319" max="1319" width="5.42578125" style="78" customWidth="1"/>
    <col min="1320" max="1321" width="10.7109375" style="78" customWidth="1"/>
    <col min="1322" max="1322" width="9.7109375" style="78" customWidth="1"/>
    <col min="1323" max="1324" width="10.7109375" style="78" customWidth="1"/>
    <col min="1325" max="1325" width="10.28515625" style="78" customWidth="1"/>
    <col min="1326" max="1327" width="10.7109375" style="78" customWidth="1"/>
    <col min="1328" max="1328" width="9.7109375" style="78" customWidth="1"/>
    <col min="1329" max="1329" width="54.28515625" style="78" customWidth="1"/>
    <col min="1330" max="1330" width="5.42578125" style="78" customWidth="1"/>
    <col min="1331" max="1332" width="10.7109375" style="78" customWidth="1"/>
    <col min="1333" max="1333" width="9.7109375" style="78" customWidth="1"/>
    <col min="1334" max="1334" width="8.28515625" style="78" customWidth="1"/>
    <col min="1335" max="1335" width="10.140625" style="78" bestFit="1" customWidth="1"/>
    <col min="1336" max="1336" width="10.42578125" style="78" bestFit="1" customWidth="1"/>
    <col min="1337" max="1337" width="10.42578125" style="78" customWidth="1"/>
    <col min="1338" max="1540" width="8.28515625" style="78"/>
    <col min="1541" max="1541" width="52.42578125" style="78" customWidth="1"/>
    <col min="1542" max="1542" width="5.42578125" style="78" customWidth="1"/>
    <col min="1543" max="1544" width="10.7109375" style="78" customWidth="1"/>
    <col min="1545" max="1545" width="9.7109375" style="78" customWidth="1"/>
    <col min="1546" max="1547" width="10.7109375" style="78" customWidth="1"/>
    <col min="1548" max="1548" width="9.7109375" style="78" customWidth="1"/>
    <col min="1549" max="1550" width="10.7109375" style="78" customWidth="1"/>
    <col min="1551" max="1551" width="9.7109375" style="78" customWidth="1"/>
    <col min="1552" max="1552" width="51.85546875" style="78" customWidth="1"/>
    <col min="1553" max="1553" width="5.42578125" style="78" customWidth="1"/>
    <col min="1554" max="1555" width="10.7109375" style="78" customWidth="1"/>
    <col min="1556" max="1556" width="9.7109375" style="78" customWidth="1"/>
    <col min="1557" max="1558" width="10.7109375" style="78" customWidth="1"/>
    <col min="1559" max="1559" width="9.7109375" style="78" customWidth="1"/>
    <col min="1560" max="1561" width="10.7109375" style="78" customWidth="1"/>
    <col min="1562" max="1562" width="9.7109375" style="78" customWidth="1"/>
    <col min="1563" max="1563" width="52.7109375" style="78" customWidth="1"/>
    <col min="1564" max="1564" width="5.42578125" style="78" customWidth="1"/>
    <col min="1565" max="1566" width="10.7109375" style="78" customWidth="1"/>
    <col min="1567" max="1567" width="9.7109375" style="78" customWidth="1"/>
    <col min="1568" max="1569" width="10.7109375" style="78" customWidth="1"/>
    <col min="1570" max="1570" width="9.7109375" style="78" customWidth="1"/>
    <col min="1571" max="1572" width="10.7109375" style="78" customWidth="1"/>
    <col min="1573" max="1573" width="9.7109375" style="78" customWidth="1"/>
    <col min="1574" max="1574" width="52" style="78" customWidth="1"/>
    <col min="1575" max="1575" width="5.42578125" style="78" customWidth="1"/>
    <col min="1576" max="1577" width="10.7109375" style="78" customWidth="1"/>
    <col min="1578" max="1578" width="9.7109375" style="78" customWidth="1"/>
    <col min="1579" max="1580" width="10.7109375" style="78" customWidth="1"/>
    <col min="1581" max="1581" width="10.28515625" style="78" customWidth="1"/>
    <col min="1582" max="1583" width="10.7109375" style="78" customWidth="1"/>
    <col min="1584" max="1584" width="9.7109375" style="78" customWidth="1"/>
    <col min="1585" max="1585" width="54.28515625" style="78" customWidth="1"/>
    <col min="1586" max="1586" width="5.42578125" style="78" customWidth="1"/>
    <col min="1587" max="1588" width="10.7109375" style="78" customWidth="1"/>
    <col min="1589" max="1589" width="9.7109375" style="78" customWidth="1"/>
    <col min="1590" max="1590" width="8.28515625" style="78" customWidth="1"/>
    <col min="1591" max="1591" width="10.140625" style="78" bestFit="1" customWidth="1"/>
    <col min="1592" max="1592" width="10.42578125" style="78" bestFit="1" customWidth="1"/>
    <col min="1593" max="1593" width="10.42578125" style="78" customWidth="1"/>
    <col min="1594" max="1796" width="8.28515625" style="78"/>
    <col min="1797" max="1797" width="52.42578125" style="78" customWidth="1"/>
    <col min="1798" max="1798" width="5.42578125" style="78" customWidth="1"/>
    <col min="1799" max="1800" width="10.7109375" style="78" customWidth="1"/>
    <col min="1801" max="1801" width="9.7109375" style="78" customWidth="1"/>
    <col min="1802" max="1803" width="10.7109375" style="78" customWidth="1"/>
    <col min="1804" max="1804" width="9.7109375" style="78" customWidth="1"/>
    <col min="1805" max="1806" width="10.7109375" style="78" customWidth="1"/>
    <col min="1807" max="1807" width="9.7109375" style="78" customWidth="1"/>
    <col min="1808" max="1808" width="51.85546875" style="78" customWidth="1"/>
    <col min="1809" max="1809" width="5.42578125" style="78" customWidth="1"/>
    <col min="1810" max="1811" width="10.7109375" style="78" customWidth="1"/>
    <col min="1812" max="1812" width="9.7109375" style="78" customWidth="1"/>
    <col min="1813" max="1814" width="10.7109375" style="78" customWidth="1"/>
    <col min="1815" max="1815" width="9.7109375" style="78" customWidth="1"/>
    <col min="1816" max="1817" width="10.7109375" style="78" customWidth="1"/>
    <col min="1818" max="1818" width="9.7109375" style="78" customWidth="1"/>
    <col min="1819" max="1819" width="52.7109375" style="78" customWidth="1"/>
    <col min="1820" max="1820" width="5.42578125" style="78" customWidth="1"/>
    <col min="1821" max="1822" width="10.7109375" style="78" customWidth="1"/>
    <col min="1823" max="1823" width="9.7109375" style="78" customWidth="1"/>
    <col min="1824" max="1825" width="10.7109375" style="78" customWidth="1"/>
    <col min="1826" max="1826" width="9.7109375" style="78" customWidth="1"/>
    <col min="1827" max="1828" width="10.7109375" style="78" customWidth="1"/>
    <col min="1829" max="1829" width="9.7109375" style="78" customWidth="1"/>
    <col min="1830" max="1830" width="52" style="78" customWidth="1"/>
    <col min="1831" max="1831" width="5.42578125" style="78" customWidth="1"/>
    <col min="1832" max="1833" width="10.7109375" style="78" customWidth="1"/>
    <col min="1834" max="1834" width="9.7109375" style="78" customWidth="1"/>
    <col min="1835" max="1836" width="10.7109375" style="78" customWidth="1"/>
    <col min="1837" max="1837" width="10.28515625" style="78" customWidth="1"/>
    <col min="1838" max="1839" width="10.7109375" style="78" customWidth="1"/>
    <col min="1840" max="1840" width="9.7109375" style="78" customWidth="1"/>
    <col min="1841" max="1841" width="54.28515625" style="78" customWidth="1"/>
    <col min="1842" max="1842" width="5.42578125" style="78" customWidth="1"/>
    <col min="1843" max="1844" width="10.7109375" style="78" customWidth="1"/>
    <col min="1845" max="1845" width="9.7109375" style="78" customWidth="1"/>
    <col min="1846" max="1846" width="8.28515625" style="78" customWidth="1"/>
    <col min="1847" max="1847" width="10.140625" style="78" bestFit="1" customWidth="1"/>
    <col min="1848" max="1848" width="10.42578125" style="78" bestFit="1" customWidth="1"/>
    <col min="1849" max="1849" width="10.42578125" style="78" customWidth="1"/>
    <col min="1850" max="2052" width="8.28515625" style="78"/>
    <col min="2053" max="2053" width="52.42578125" style="78" customWidth="1"/>
    <col min="2054" max="2054" width="5.42578125" style="78" customWidth="1"/>
    <col min="2055" max="2056" width="10.7109375" style="78" customWidth="1"/>
    <col min="2057" max="2057" width="9.7109375" style="78" customWidth="1"/>
    <col min="2058" max="2059" width="10.7109375" style="78" customWidth="1"/>
    <col min="2060" max="2060" width="9.7109375" style="78" customWidth="1"/>
    <col min="2061" max="2062" width="10.7109375" style="78" customWidth="1"/>
    <col min="2063" max="2063" width="9.7109375" style="78" customWidth="1"/>
    <col min="2064" max="2064" width="51.85546875" style="78" customWidth="1"/>
    <col min="2065" max="2065" width="5.42578125" style="78" customWidth="1"/>
    <col min="2066" max="2067" width="10.7109375" style="78" customWidth="1"/>
    <col min="2068" max="2068" width="9.7109375" style="78" customWidth="1"/>
    <col min="2069" max="2070" width="10.7109375" style="78" customWidth="1"/>
    <col min="2071" max="2071" width="9.7109375" style="78" customWidth="1"/>
    <col min="2072" max="2073" width="10.7109375" style="78" customWidth="1"/>
    <col min="2074" max="2074" width="9.7109375" style="78" customWidth="1"/>
    <col min="2075" max="2075" width="52.7109375" style="78" customWidth="1"/>
    <col min="2076" max="2076" width="5.42578125" style="78" customWidth="1"/>
    <col min="2077" max="2078" width="10.7109375" style="78" customWidth="1"/>
    <col min="2079" max="2079" width="9.7109375" style="78" customWidth="1"/>
    <col min="2080" max="2081" width="10.7109375" style="78" customWidth="1"/>
    <col min="2082" max="2082" width="9.7109375" style="78" customWidth="1"/>
    <col min="2083" max="2084" width="10.7109375" style="78" customWidth="1"/>
    <col min="2085" max="2085" width="9.7109375" style="78" customWidth="1"/>
    <col min="2086" max="2086" width="52" style="78" customWidth="1"/>
    <col min="2087" max="2087" width="5.42578125" style="78" customWidth="1"/>
    <col min="2088" max="2089" width="10.7109375" style="78" customWidth="1"/>
    <col min="2090" max="2090" width="9.7109375" style="78" customWidth="1"/>
    <col min="2091" max="2092" width="10.7109375" style="78" customWidth="1"/>
    <col min="2093" max="2093" width="10.28515625" style="78" customWidth="1"/>
    <col min="2094" max="2095" width="10.7109375" style="78" customWidth="1"/>
    <col min="2096" max="2096" width="9.7109375" style="78" customWidth="1"/>
    <col min="2097" max="2097" width="54.28515625" style="78" customWidth="1"/>
    <col min="2098" max="2098" width="5.42578125" style="78" customWidth="1"/>
    <col min="2099" max="2100" width="10.7109375" style="78" customWidth="1"/>
    <col min="2101" max="2101" width="9.7109375" style="78" customWidth="1"/>
    <col min="2102" max="2102" width="8.28515625" style="78" customWidth="1"/>
    <col min="2103" max="2103" width="10.140625" style="78" bestFit="1" customWidth="1"/>
    <col min="2104" max="2104" width="10.42578125" style="78" bestFit="1" customWidth="1"/>
    <col min="2105" max="2105" width="10.42578125" style="78" customWidth="1"/>
    <col min="2106" max="2308" width="8.28515625" style="78"/>
    <col min="2309" max="2309" width="52.42578125" style="78" customWidth="1"/>
    <col min="2310" max="2310" width="5.42578125" style="78" customWidth="1"/>
    <col min="2311" max="2312" width="10.7109375" style="78" customWidth="1"/>
    <col min="2313" max="2313" width="9.7109375" style="78" customWidth="1"/>
    <col min="2314" max="2315" width="10.7109375" style="78" customWidth="1"/>
    <col min="2316" max="2316" width="9.7109375" style="78" customWidth="1"/>
    <col min="2317" max="2318" width="10.7109375" style="78" customWidth="1"/>
    <col min="2319" max="2319" width="9.7109375" style="78" customWidth="1"/>
    <col min="2320" max="2320" width="51.85546875" style="78" customWidth="1"/>
    <col min="2321" max="2321" width="5.42578125" style="78" customWidth="1"/>
    <col min="2322" max="2323" width="10.7109375" style="78" customWidth="1"/>
    <col min="2324" max="2324" width="9.7109375" style="78" customWidth="1"/>
    <col min="2325" max="2326" width="10.7109375" style="78" customWidth="1"/>
    <col min="2327" max="2327" width="9.7109375" style="78" customWidth="1"/>
    <col min="2328" max="2329" width="10.7109375" style="78" customWidth="1"/>
    <col min="2330" max="2330" width="9.7109375" style="78" customWidth="1"/>
    <col min="2331" max="2331" width="52.7109375" style="78" customWidth="1"/>
    <col min="2332" max="2332" width="5.42578125" style="78" customWidth="1"/>
    <col min="2333" max="2334" width="10.7109375" style="78" customWidth="1"/>
    <col min="2335" max="2335" width="9.7109375" style="78" customWidth="1"/>
    <col min="2336" max="2337" width="10.7109375" style="78" customWidth="1"/>
    <col min="2338" max="2338" width="9.7109375" style="78" customWidth="1"/>
    <col min="2339" max="2340" width="10.7109375" style="78" customWidth="1"/>
    <col min="2341" max="2341" width="9.7109375" style="78" customWidth="1"/>
    <col min="2342" max="2342" width="52" style="78" customWidth="1"/>
    <col min="2343" max="2343" width="5.42578125" style="78" customWidth="1"/>
    <col min="2344" max="2345" width="10.7109375" style="78" customWidth="1"/>
    <col min="2346" max="2346" width="9.7109375" style="78" customWidth="1"/>
    <col min="2347" max="2348" width="10.7109375" style="78" customWidth="1"/>
    <col min="2349" max="2349" width="10.28515625" style="78" customWidth="1"/>
    <col min="2350" max="2351" width="10.7109375" style="78" customWidth="1"/>
    <col min="2352" max="2352" width="9.7109375" style="78" customWidth="1"/>
    <col min="2353" max="2353" width="54.28515625" style="78" customWidth="1"/>
    <col min="2354" max="2354" width="5.42578125" style="78" customWidth="1"/>
    <col min="2355" max="2356" width="10.7109375" style="78" customWidth="1"/>
    <col min="2357" max="2357" width="9.7109375" style="78" customWidth="1"/>
    <col min="2358" max="2358" width="8.28515625" style="78" customWidth="1"/>
    <col min="2359" max="2359" width="10.140625" style="78" bestFit="1" customWidth="1"/>
    <col min="2360" max="2360" width="10.42578125" style="78" bestFit="1" customWidth="1"/>
    <col min="2361" max="2361" width="10.42578125" style="78" customWidth="1"/>
    <col min="2362" max="2564" width="8.28515625" style="78"/>
    <col min="2565" max="2565" width="52.42578125" style="78" customWidth="1"/>
    <col min="2566" max="2566" width="5.42578125" style="78" customWidth="1"/>
    <col min="2567" max="2568" width="10.7109375" style="78" customWidth="1"/>
    <col min="2569" max="2569" width="9.7109375" style="78" customWidth="1"/>
    <col min="2570" max="2571" width="10.7109375" style="78" customWidth="1"/>
    <col min="2572" max="2572" width="9.7109375" style="78" customWidth="1"/>
    <col min="2573" max="2574" width="10.7109375" style="78" customWidth="1"/>
    <col min="2575" max="2575" width="9.7109375" style="78" customWidth="1"/>
    <col min="2576" max="2576" width="51.85546875" style="78" customWidth="1"/>
    <col min="2577" max="2577" width="5.42578125" style="78" customWidth="1"/>
    <col min="2578" max="2579" width="10.7109375" style="78" customWidth="1"/>
    <col min="2580" max="2580" width="9.7109375" style="78" customWidth="1"/>
    <col min="2581" max="2582" width="10.7109375" style="78" customWidth="1"/>
    <col min="2583" max="2583" width="9.7109375" style="78" customWidth="1"/>
    <col min="2584" max="2585" width="10.7109375" style="78" customWidth="1"/>
    <col min="2586" max="2586" width="9.7109375" style="78" customWidth="1"/>
    <col min="2587" max="2587" width="52.7109375" style="78" customWidth="1"/>
    <col min="2588" max="2588" width="5.42578125" style="78" customWidth="1"/>
    <col min="2589" max="2590" width="10.7109375" style="78" customWidth="1"/>
    <col min="2591" max="2591" width="9.7109375" style="78" customWidth="1"/>
    <col min="2592" max="2593" width="10.7109375" style="78" customWidth="1"/>
    <col min="2594" max="2594" width="9.7109375" style="78" customWidth="1"/>
    <col min="2595" max="2596" width="10.7109375" style="78" customWidth="1"/>
    <col min="2597" max="2597" width="9.7109375" style="78" customWidth="1"/>
    <col min="2598" max="2598" width="52" style="78" customWidth="1"/>
    <col min="2599" max="2599" width="5.42578125" style="78" customWidth="1"/>
    <col min="2600" max="2601" width="10.7109375" style="78" customWidth="1"/>
    <col min="2602" max="2602" width="9.7109375" style="78" customWidth="1"/>
    <col min="2603" max="2604" width="10.7109375" style="78" customWidth="1"/>
    <col min="2605" max="2605" width="10.28515625" style="78" customWidth="1"/>
    <col min="2606" max="2607" width="10.7109375" style="78" customWidth="1"/>
    <col min="2608" max="2608" width="9.7109375" style="78" customWidth="1"/>
    <col min="2609" max="2609" width="54.28515625" style="78" customWidth="1"/>
    <col min="2610" max="2610" width="5.42578125" style="78" customWidth="1"/>
    <col min="2611" max="2612" width="10.7109375" style="78" customWidth="1"/>
    <col min="2613" max="2613" width="9.7109375" style="78" customWidth="1"/>
    <col min="2614" max="2614" width="8.28515625" style="78" customWidth="1"/>
    <col min="2615" max="2615" width="10.140625" style="78" bestFit="1" customWidth="1"/>
    <col min="2616" max="2616" width="10.42578125" style="78" bestFit="1" customWidth="1"/>
    <col min="2617" max="2617" width="10.42578125" style="78" customWidth="1"/>
    <col min="2618" max="2820" width="8.28515625" style="78"/>
    <col min="2821" max="2821" width="52.42578125" style="78" customWidth="1"/>
    <col min="2822" max="2822" width="5.42578125" style="78" customWidth="1"/>
    <col min="2823" max="2824" width="10.7109375" style="78" customWidth="1"/>
    <col min="2825" max="2825" width="9.7109375" style="78" customWidth="1"/>
    <col min="2826" max="2827" width="10.7109375" style="78" customWidth="1"/>
    <col min="2828" max="2828" width="9.7109375" style="78" customWidth="1"/>
    <col min="2829" max="2830" width="10.7109375" style="78" customWidth="1"/>
    <col min="2831" max="2831" width="9.7109375" style="78" customWidth="1"/>
    <col min="2832" max="2832" width="51.85546875" style="78" customWidth="1"/>
    <col min="2833" max="2833" width="5.42578125" style="78" customWidth="1"/>
    <col min="2834" max="2835" width="10.7109375" style="78" customWidth="1"/>
    <col min="2836" max="2836" width="9.7109375" style="78" customWidth="1"/>
    <col min="2837" max="2838" width="10.7109375" style="78" customWidth="1"/>
    <col min="2839" max="2839" width="9.7109375" style="78" customWidth="1"/>
    <col min="2840" max="2841" width="10.7109375" style="78" customWidth="1"/>
    <col min="2842" max="2842" width="9.7109375" style="78" customWidth="1"/>
    <col min="2843" max="2843" width="52.7109375" style="78" customWidth="1"/>
    <col min="2844" max="2844" width="5.42578125" style="78" customWidth="1"/>
    <col min="2845" max="2846" width="10.7109375" style="78" customWidth="1"/>
    <col min="2847" max="2847" width="9.7109375" style="78" customWidth="1"/>
    <col min="2848" max="2849" width="10.7109375" style="78" customWidth="1"/>
    <col min="2850" max="2850" width="9.7109375" style="78" customWidth="1"/>
    <col min="2851" max="2852" width="10.7109375" style="78" customWidth="1"/>
    <col min="2853" max="2853" width="9.7109375" style="78" customWidth="1"/>
    <col min="2854" max="2854" width="52" style="78" customWidth="1"/>
    <col min="2855" max="2855" width="5.42578125" style="78" customWidth="1"/>
    <col min="2856" max="2857" width="10.7109375" style="78" customWidth="1"/>
    <col min="2858" max="2858" width="9.7109375" style="78" customWidth="1"/>
    <col min="2859" max="2860" width="10.7109375" style="78" customWidth="1"/>
    <col min="2861" max="2861" width="10.28515625" style="78" customWidth="1"/>
    <col min="2862" max="2863" width="10.7109375" style="78" customWidth="1"/>
    <col min="2864" max="2864" width="9.7109375" style="78" customWidth="1"/>
    <col min="2865" max="2865" width="54.28515625" style="78" customWidth="1"/>
    <col min="2866" max="2866" width="5.42578125" style="78" customWidth="1"/>
    <col min="2867" max="2868" width="10.7109375" style="78" customWidth="1"/>
    <col min="2869" max="2869" width="9.7109375" style="78" customWidth="1"/>
    <col min="2870" max="2870" width="8.28515625" style="78" customWidth="1"/>
    <col min="2871" max="2871" width="10.140625" style="78" bestFit="1" customWidth="1"/>
    <col min="2872" max="2872" width="10.42578125" style="78" bestFit="1" customWidth="1"/>
    <col min="2873" max="2873" width="10.42578125" style="78" customWidth="1"/>
    <col min="2874" max="3076" width="8.28515625" style="78"/>
    <col min="3077" max="3077" width="52.42578125" style="78" customWidth="1"/>
    <col min="3078" max="3078" width="5.42578125" style="78" customWidth="1"/>
    <col min="3079" max="3080" width="10.7109375" style="78" customWidth="1"/>
    <col min="3081" max="3081" width="9.7109375" style="78" customWidth="1"/>
    <col min="3082" max="3083" width="10.7109375" style="78" customWidth="1"/>
    <col min="3084" max="3084" width="9.7109375" style="78" customWidth="1"/>
    <col min="3085" max="3086" width="10.7109375" style="78" customWidth="1"/>
    <col min="3087" max="3087" width="9.7109375" style="78" customWidth="1"/>
    <col min="3088" max="3088" width="51.85546875" style="78" customWidth="1"/>
    <col min="3089" max="3089" width="5.42578125" style="78" customWidth="1"/>
    <col min="3090" max="3091" width="10.7109375" style="78" customWidth="1"/>
    <col min="3092" max="3092" width="9.7109375" style="78" customWidth="1"/>
    <col min="3093" max="3094" width="10.7109375" style="78" customWidth="1"/>
    <col min="3095" max="3095" width="9.7109375" style="78" customWidth="1"/>
    <col min="3096" max="3097" width="10.7109375" style="78" customWidth="1"/>
    <col min="3098" max="3098" width="9.7109375" style="78" customWidth="1"/>
    <col min="3099" max="3099" width="52.7109375" style="78" customWidth="1"/>
    <col min="3100" max="3100" width="5.42578125" style="78" customWidth="1"/>
    <col min="3101" max="3102" width="10.7109375" style="78" customWidth="1"/>
    <col min="3103" max="3103" width="9.7109375" style="78" customWidth="1"/>
    <col min="3104" max="3105" width="10.7109375" style="78" customWidth="1"/>
    <col min="3106" max="3106" width="9.7109375" style="78" customWidth="1"/>
    <col min="3107" max="3108" width="10.7109375" style="78" customWidth="1"/>
    <col min="3109" max="3109" width="9.7109375" style="78" customWidth="1"/>
    <col min="3110" max="3110" width="52" style="78" customWidth="1"/>
    <col min="3111" max="3111" width="5.42578125" style="78" customWidth="1"/>
    <col min="3112" max="3113" width="10.7109375" style="78" customWidth="1"/>
    <col min="3114" max="3114" width="9.7109375" style="78" customWidth="1"/>
    <col min="3115" max="3116" width="10.7109375" style="78" customWidth="1"/>
    <col min="3117" max="3117" width="10.28515625" style="78" customWidth="1"/>
    <col min="3118" max="3119" width="10.7109375" style="78" customWidth="1"/>
    <col min="3120" max="3120" width="9.7109375" style="78" customWidth="1"/>
    <col min="3121" max="3121" width="54.28515625" style="78" customWidth="1"/>
    <col min="3122" max="3122" width="5.42578125" style="78" customWidth="1"/>
    <col min="3123" max="3124" width="10.7109375" style="78" customWidth="1"/>
    <col min="3125" max="3125" width="9.7109375" style="78" customWidth="1"/>
    <col min="3126" max="3126" width="8.28515625" style="78" customWidth="1"/>
    <col min="3127" max="3127" width="10.140625" style="78" bestFit="1" customWidth="1"/>
    <col min="3128" max="3128" width="10.42578125" style="78" bestFit="1" customWidth="1"/>
    <col min="3129" max="3129" width="10.42578125" style="78" customWidth="1"/>
    <col min="3130" max="3332" width="8.28515625" style="78"/>
    <col min="3333" max="3333" width="52.42578125" style="78" customWidth="1"/>
    <col min="3334" max="3334" width="5.42578125" style="78" customWidth="1"/>
    <col min="3335" max="3336" width="10.7109375" style="78" customWidth="1"/>
    <col min="3337" max="3337" width="9.7109375" style="78" customWidth="1"/>
    <col min="3338" max="3339" width="10.7109375" style="78" customWidth="1"/>
    <col min="3340" max="3340" width="9.7109375" style="78" customWidth="1"/>
    <col min="3341" max="3342" width="10.7109375" style="78" customWidth="1"/>
    <col min="3343" max="3343" width="9.7109375" style="78" customWidth="1"/>
    <col min="3344" max="3344" width="51.85546875" style="78" customWidth="1"/>
    <col min="3345" max="3345" width="5.42578125" style="78" customWidth="1"/>
    <col min="3346" max="3347" width="10.7109375" style="78" customWidth="1"/>
    <col min="3348" max="3348" width="9.7109375" style="78" customWidth="1"/>
    <col min="3349" max="3350" width="10.7109375" style="78" customWidth="1"/>
    <col min="3351" max="3351" width="9.7109375" style="78" customWidth="1"/>
    <col min="3352" max="3353" width="10.7109375" style="78" customWidth="1"/>
    <col min="3354" max="3354" width="9.7109375" style="78" customWidth="1"/>
    <col min="3355" max="3355" width="52.7109375" style="78" customWidth="1"/>
    <col min="3356" max="3356" width="5.42578125" style="78" customWidth="1"/>
    <col min="3357" max="3358" width="10.7109375" style="78" customWidth="1"/>
    <col min="3359" max="3359" width="9.7109375" style="78" customWidth="1"/>
    <col min="3360" max="3361" width="10.7109375" style="78" customWidth="1"/>
    <col min="3362" max="3362" width="9.7109375" style="78" customWidth="1"/>
    <col min="3363" max="3364" width="10.7109375" style="78" customWidth="1"/>
    <col min="3365" max="3365" width="9.7109375" style="78" customWidth="1"/>
    <col min="3366" max="3366" width="52" style="78" customWidth="1"/>
    <col min="3367" max="3367" width="5.42578125" style="78" customWidth="1"/>
    <col min="3368" max="3369" width="10.7109375" style="78" customWidth="1"/>
    <col min="3370" max="3370" width="9.7109375" style="78" customWidth="1"/>
    <col min="3371" max="3372" width="10.7109375" style="78" customWidth="1"/>
    <col min="3373" max="3373" width="10.28515625" style="78" customWidth="1"/>
    <col min="3374" max="3375" width="10.7109375" style="78" customWidth="1"/>
    <col min="3376" max="3376" width="9.7109375" style="78" customWidth="1"/>
    <col min="3377" max="3377" width="54.28515625" style="78" customWidth="1"/>
    <col min="3378" max="3378" width="5.42578125" style="78" customWidth="1"/>
    <col min="3379" max="3380" width="10.7109375" style="78" customWidth="1"/>
    <col min="3381" max="3381" width="9.7109375" style="78" customWidth="1"/>
    <col min="3382" max="3382" width="8.28515625" style="78" customWidth="1"/>
    <col min="3383" max="3383" width="10.140625" style="78" bestFit="1" customWidth="1"/>
    <col min="3384" max="3384" width="10.42578125" style="78" bestFit="1" customWidth="1"/>
    <col min="3385" max="3385" width="10.42578125" style="78" customWidth="1"/>
    <col min="3386" max="3588" width="8.28515625" style="78"/>
    <col min="3589" max="3589" width="52.42578125" style="78" customWidth="1"/>
    <col min="3590" max="3590" width="5.42578125" style="78" customWidth="1"/>
    <col min="3591" max="3592" width="10.7109375" style="78" customWidth="1"/>
    <col min="3593" max="3593" width="9.7109375" style="78" customWidth="1"/>
    <col min="3594" max="3595" width="10.7109375" style="78" customWidth="1"/>
    <col min="3596" max="3596" width="9.7109375" style="78" customWidth="1"/>
    <col min="3597" max="3598" width="10.7109375" style="78" customWidth="1"/>
    <col min="3599" max="3599" width="9.7109375" style="78" customWidth="1"/>
    <col min="3600" max="3600" width="51.85546875" style="78" customWidth="1"/>
    <col min="3601" max="3601" width="5.42578125" style="78" customWidth="1"/>
    <col min="3602" max="3603" width="10.7109375" style="78" customWidth="1"/>
    <col min="3604" max="3604" width="9.7109375" style="78" customWidth="1"/>
    <col min="3605" max="3606" width="10.7109375" style="78" customWidth="1"/>
    <col min="3607" max="3607" width="9.7109375" style="78" customWidth="1"/>
    <col min="3608" max="3609" width="10.7109375" style="78" customWidth="1"/>
    <col min="3610" max="3610" width="9.7109375" style="78" customWidth="1"/>
    <col min="3611" max="3611" width="52.7109375" style="78" customWidth="1"/>
    <col min="3612" max="3612" width="5.42578125" style="78" customWidth="1"/>
    <col min="3613" max="3614" width="10.7109375" style="78" customWidth="1"/>
    <col min="3615" max="3615" width="9.7109375" style="78" customWidth="1"/>
    <col min="3616" max="3617" width="10.7109375" style="78" customWidth="1"/>
    <col min="3618" max="3618" width="9.7109375" style="78" customWidth="1"/>
    <col min="3619" max="3620" width="10.7109375" style="78" customWidth="1"/>
    <col min="3621" max="3621" width="9.7109375" style="78" customWidth="1"/>
    <col min="3622" max="3622" width="52" style="78" customWidth="1"/>
    <col min="3623" max="3623" width="5.42578125" style="78" customWidth="1"/>
    <col min="3624" max="3625" width="10.7109375" style="78" customWidth="1"/>
    <col min="3626" max="3626" width="9.7109375" style="78" customWidth="1"/>
    <col min="3627" max="3628" width="10.7109375" style="78" customWidth="1"/>
    <col min="3629" max="3629" width="10.28515625" style="78" customWidth="1"/>
    <col min="3630" max="3631" width="10.7109375" style="78" customWidth="1"/>
    <col min="3632" max="3632" width="9.7109375" style="78" customWidth="1"/>
    <col min="3633" max="3633" width="54.28515625" style="78" customWidth="1"/>
    <col min="3634" max="3634" width="5.42578125" style="78" customWidth="1"/>
    <col min="3635" max="3636" width="10.7109375" style="78" customWidth="1"/>
    <col min="3637" max="3637" width="9.7109375" style="78" customWidth="1"/>
    <col min="3638" max="3638" width="8.28515625" style="78" customWidth="1"/>
    <col min="3639" max="3639" width="10.140625" style="78" bestFit="1" customWidth="1"/>
    <col min="3640" max="3640" width="10.42578125" style="78" bestFit="1" customWidth="1"/>
    <col min="3641" max="3641" width="10.42578125" style="78" customWidth="1"/>
    <col min="3642" max="3844" width="8.28515625" style="78"/>
    <col min="3845" max="3845" width="52.42578125" style="78" customWidth="1"/>
    <col min="3846" max="3846" width="5.42578125" style="78" customWidth="1"/>
    <col min="3847" max="3848" width="10.7109375" style="78" customWidth="1"/>
    <col min="3849" max="3849" width="9.7109375" style="78" customWidth="1"/>
    <col min="3850" max="3851" width="10.7109375" style="78" customWidth="1"/>
    <col min="3852" max="3852" width="9.7109375" style="78" customWidth="1"/>
    <col min="3853" max="3854" width="10.7109375" style="78" customWidth="1"/>
    <col min="3855" max="3855" width="9.7109375" style="78" customWidth="1"/>
    <col min="3856" max="3856" width="51.85546875" style="78" customWidth="1"/>
    <col min="3857" max="3857" width="5.42578125" style="78" customWidth="1"/>
    <col min="3858" max="3859" width="10.7109375" style="78" customWidth="1"/>
    <col min="3860" max="3860" width="9.7109375" style="78" customWidth="1"/>
    <col min="3861" max="3862" width="10.7109375" style="78" customWidth="1"/>
    <col min="3863" max="3863" width="9.7109375" style="78" customWidth="1"/>
    <col min="3864" max="3865" width="10.7109375" style="78" customWidth="1"/>
    <col min="3866" max="3866" width="9.7109375" style="78" customWidth="1"/>
    <col min="3867" max="3867" width="52.7109375" style="78" customWidth="1"/>
    <col min="3868" max="3868" width="5.42578125" style="78" customWidth="1"/>
    <col min="3869" max="3870" width="10.7109375" style="78" customWidth="1"/>
    <col min="3871" max="3871" width="9.7109375" style="78" customWidth="1"/>
    <col min="3872" max="3873" width="10.7109375" style="78" customWidth="1"/>
    <col min="3874" max="3874" width="9.7109375" style="78" customWidth="1"/>
    <col min="3875" max="3876" width="10.7109375" style="78" customWidth="1"/>
    <col min="3877" max="3877" width="9.7109375" style="78" customWidth="1"/>
    <col min="3878" max="3878" width="52" style="78" customWidth="1"/>
    <col min="3879" max="3879" width="5.42578125" style="78" customWidth="1"/>
    <col min="3880" max="3881" width="10.7109375" style="78" customWidth="1"/>
    <col min="3882" max="3882" width="9.7109375" style="78" customWidth="1"/>
    <col min="3883" max="3884" width="10.7109375" style="78" customWidth="1"/>
    <col min="3885" max="3885" width="10.28515625" style="78" customWidth="1"/>
    <col min="3886" max="3887" width="10.7109375" style="78" customWidth="1"/>
    <col min="3888" max="3888" width="9.7109375" style="78" customWidth="1"/>
    <col min="3889" max="3889" width="54.28515625" style="78" customWidth="1"/>
    <col min="3890" max="3890" width="5.42578125" style="78" customWidth="1"/>
    <col min="3891" max="3892" width="10.7109375" style="78" customWidth="1"/>
    <col min="3893" max="3893" width="9.7109375" style="78" customWidth="1"/>
    <col min="3894" max="3894" width="8.28515625" style="78" customWidth="1"/>
    <col min="3895" max="3895" width="10.140625" style="78" bestFit="1" customWidth="1"/>
    <col min="3896" max="3896" width="10.42578125" style="78" bestFit="1" customWidth="1"/>
    <col min="3897" max="3897" width="10.42578125" style="78" customWidth="1"/>
    <col min="3898" max="4100" width="8.28515625" style="78"/>
    <col min="4101" max="4101" width="52.42578125" style="78" customWidth="1"/>
    <col min="4102" max="4102" width="5.42578125" style="78" customWidth="1"/>
    <col min="4103" max="4104" width="10.7109375" style="78" customWidth="1"/>
    <col min="4105" max="4105" width="9.7109375" style="78" customWidth="1"/>
    <col min="4106" max="4107" width="10.7109375" style="78" customWidth="1"/>
    <col min="4108" max="4108" width="9.7109375" style="78" customWidth="1"/>
    <col min="4109" max="4110" width="10.7109375" style="78" customWidth="1"/>
    <col min="4111" max="4111" width="9.7109375" style="78" customWidth="1"/>
    <col min="4112" max="4112" width="51.85546875" style="78" customWidth="1"/>
    <col min="4113" max="4113" width="5.42578125" style="78" customWidth="1"/>
    <col min="4114" max="4115" width="10.7109375" style="78" customWidth="1"/>
    <col min="4116" max="4116" width="9.7109375" style="78" customWidth="1"/>
    <col min="4117" max="4118" width="10.7109375" style="78" customWidth="1"/>
    <col min="4119" max="4119" width="9.7109375" style="78" customWidth="1"/>
    <col min="4120" max="4121" width="10.7109375" style="78" customWidth="1"/>
    <col min="4122" max="4122" width="9.7109375" style="78" customWidth="1"/>
    <col min="4123" max="4123" width="52.7109375" style="78" customWidth="1"/>
    <col min="4124" max="4124" width="5.42578125" style="78" customWidth="1"/>
    <col min="4125" max="4126" width="10.7109375" style="78" customWidth="1"/>
    <col min="4127" max="4127" width="9.7109375" style="78" customWidth="1"/>
    <col min="4128" max="4129" width="10.7109375" style="78" customWidth="1"/>
    <col min="4130" max="4130" width="9.7109375" style="78" customWidth="1"/>
    <col min="4131" max="4132" width="10.7109375" style="78" customWidth="1"/>
    <col min="4133" max="4133" width="9.7109375" style="78" customWidth="1"/>
    <col min="4134" max="4134" width="52" style="78" customWidth="1"/>
    <col min="4135" max="4135" width="5.42578125" style="78" customWidth="1"/>
    <col min="4136" max="4137" width="10.7109375" style="78" customWidth="1"/>
    <col min="4138" max="4138" width="9.7109375" style="78" customWidth="1"/>
    <col min="4139" max="4140" width="10.7109375" style="78" customWidth="1"/>
    <col min="4141" max="4141" width="10.28515625" style="78" customWidth="1"/>
    <col min="4142" max="4143" width="10.7109375" style="78" customWidth="1"/>
    <col min="4144" max="4144" width="9.7109375" style="78" customWidth="1"/>
    <col min="4145" max="4145" width="54.28515625" style="78" customWidth="1"/>
    <col min="4146" max="4146" width="5.42578125" style="78" customWidth="1"/>
    <col min="4147" max="4148" width="10.7109375" style="78" customWidth="1"/>
    <col min="4149" max="4149" width="9.7109375" style="78" customWidth="1"/>
    <col min="4150" max="4150" width="8.28515625" style="78" customWidth="1"/>
    <col min="4151" max="4151" width="10.140625" style="78" bestFit="1" customWidth="1"/>
    <col min="4152" max="4152" width="10.42578125" style="78" bestFit="1" customWidth="1"/>
    <col min="4153" max="4153" width="10.42578125" style="78" customWidth="1"/>
    <col min="4154" max="4356" width="8.28515625" style="78"/>
    <col min="4357" max="4357" width="52.42578125" style="78" customWidth="1"/>
    <col min="4358" max="4358" width="5.42578125" style="78" customWidth="1"/>
    <col min="4359" max="4360" width="10.7109375" style="78" customWidth="1"/>
    <col min="4361" max="4361" width="9.7109375" style="78" customWidth="1"/>
    <col min="4362" max="4363" width="10.7109375" style="78" customWidth="1"/>
    <col min="4364" max="4364" width="9.7109375" style="78" customWidth="1"/>
    <col min="4365" max="4366" width="10.7109375" style="78" customWidth="1"/>
    <col min="4367" max="4367" width="9.7109375" style="78" customWidth="1"/>
    <col min="4368" max="4368" width="51.85546875" style="78" customWidth="1"/>
    <col min="4369" max="4369" width="5.42578125" style="78" customWidth="1"/>
    <col min="4370" max="4371" width="10.7109375" style="78" customWidth="1"/>
    <col min="4372" max="4372" width="9.7109375" style="78" customWidth="1"/>
    <col min="4373" max="4374" width="10.7109375" style="78" customWidth="1"/>
    <col min="4375" max="4375" width="9.7109375" style="78" customWidth="1"/>
    <col min="4376" max="4377" width="10.7109375" style="78" customWidth="1"/>
    <col min="4378" max="4378" width="9.7109375" style="78" customWidth="1"/>
    <col min="4379" max="4379" width="52.7109375" style="78" customWidth="1"/>
    <col min="4380" max="4380" width="5.42578125" style="78" customWidth="1"/>
    <col min="4381" max="4382" width="10.7109375" style="78" customWidth="1"/>
    <col min="4383" max="4383" width="9.7109375" style="78" customWidth="1"/>
    <col min="4384" max="4385" width="10.7109375" style="78" customWidth="1"/>
    <col min="4386" max="4386" width="9.7109375" style="78" customWidth="1"/>
    <col min="4387" max="4388" width="10.7109375" style="78" customWidth="1"/>
    <col min="4389" max="4389" width="9.7109375" style="78" customWidth="1"/>
    <col min="4390" max="4390" width="52" style="78" customWidth="1"/>
    <col min="4391" max="4391" width="5.42578125" style="78" customWidth="1"/>
    <col min="4392" max="4393" width="10.7109375" style="78" customWidth="1"/>
    <col min="4394" max="4394" width="9.7109375" style="78" customWidth="1"/>
    <col min="4395" max="4396" width="10.7109375" style="78" customWidth="1"/>
    <col min="4397" max="4397" width="10.28515625" style="78" customWidth="1"/>
    <col min="4398" max="4399" width="10.7109375" style="78" customWidth="1"/>
    <col min="4400" max="4400" width="9.7109375" style="78" customWidth="1"/>
    <col min="4401" max="4401" width="54.28515625" style="78" customWidth="1"/>
    <col min="4402" max="4402" width="5.42578125" style="78" customWidth="1"/>
    <col min="4403" max="4404" width="10.7109375" style="78" customWidth="1"/>
    <col min="4405" max="4405" width="9.7109375" style="78" customWidth="1"/>
    <col min="4406" max="4406" width="8.28515625" style="78" customWidth="1"/>
    <col min="4407" max="4407" width="10.140625" style="78" bestFit="1" customWidth="1"/>
    <col min="4408" max="4408" width="10.42578125" style="78" bestFit="1" customWidth="1"/>
    <col min="4409" max="4409" width="10.42578125" style="78" customWidth="1"/>
    <col min="4410" max="4612" width="8.28515625" style="78"/>
    <col min="4613" max="4613" width="52.42578125" style="78" customWidth="1"/>
    <col min="4614" max="4614" width="5.42578125" style="78" customWidth="1"/>
    <col min="4615" max="4616" width="10.7109375" style="78" customWidth="1"/>
    <col min="4617" max="4617" width="9.7109375" style="78" customWidth="1"/>
    <col min="4618" max="4619" width="10.7109375" style="78" customWidth="1"/>
    <col min="4620" max="4620" width="9.7109375" style="78" customWidth="1"/>
    <col min="4621" max="4622" width="10.7109375" style="78" customWidth="1"/>
    <col min="4623" max="4623" width="9.7109375" style="78" customWidth="1"/>
    <col min="4624" max="4624" width="51.85546875" style="78" customWidth="1"/>
    <col min="4625" max="4625" width="5.42578125" style="78" customWidth="1"/>
    <col min="4626" max="4627" width="10.7109375" style="78" customWidth="1"/>
    <col min="4628" max="4628" width="9.7109375" style="78" customWidth="1"/>
    <col min="4629" max="4630" width="10.7109375" style="78" customWidth="1"/>
    <col min="4631" max="4631" width="9.7109375" style="78" customWidth="1"/>
    <col min="4632" max="4633" width="10.7109375" style="78" customWidth="1"/>
    <col min="4634" max="4634" width="9.7109375" style="78" customWidth="1"/>
    <col min="4635" max="4635" width="52.7109375" style="78" customWidth="1"/>
    <col min="4636" max="4636" width="5.42578125" style="78" customWidth="1"/>
    <col min="4637" max="4638" width="10.7109375" style="78" customWidth="1"/>
    <col min="4639" max="4639" width="9.7109375" style="78" customWidth="1"/>
    <col min="4640" max="4641" width="10.7109375" style="78" customWidth="1"/>
    <col min="4642" max="4642" width="9.7109375" style="78" customWidth="1"/>
    <col min="4643" max="4644" width="10.7109375" style="78" customWidth="1"/>
    <col min="4645" max="4645" width="9.7109375" style="78" customWidth="1"/>
    <col min="4646" max="4646" width="52" style="78" customWidth="1"/>
    <col min="4647" max="4647" width="5.42578125" style="78" customWidth="1"/>
    <col min="4648" max="4649" width="10.7109375" style="78" customWidth="1"/>
    <col min="4650" max="4650" width="9.7109375" style="78" customWidth="1"/>
    <col min="4651" max="4652" width="10.7109375" style="78" customWidth="1"/>
    <col min="4653" max="4653" width="10.28515625" style="78" customWidth="1"/>
    <col min="4654" max="4655" width="10.7109375" style="78" customWidth="1"/>
    <col min="4656" max="4656" width="9.7109375" style="78" customWidth="1"/>
    <col min="4657" max="4657" width="54.28515625" style="78" customWidth="1"/>
    <col min="4658" max="4658" width="5.42578125" style="78" customWidth="1"/>
    <col min="4659" max="4660" width="10.7109375" style="78" customWidth="1"/>
    <col min="4661" max="4661" width="9.7109375" style="78" customWidth="1"/>
    <col min="4662" max="4662" width="8.28515625" style="78" customWidth="1"/>
    <col min="4663" max="4663" width="10.140625" style="78" bestFit="1" customWidth="1"/>
    <col min="4664" max="4664" width="10.42578125" style="78" bestFit="1" customWidth="1"/>
    <col min="4665" max="4665" width="10.42578125" style="78" customWidth="1"/>
    <col min="4666" max="4868" width="8.28515625" style="78"/>
    <col min="4869" max="4869" width="52.42578125" style="78" customWidth="1"/>
    <col min="4870" max="4870" width="5.42578125" style="78" customWidth="1"/>
    <col min="4871" max="4872" width="10.7109375" style="78" customWidth="1"/>
    <col min="4873" max="4873" width="9.7109375" style="78" customWidth="1"/>
    <col min="4874" max="4875" width="10.7109375" style="78" customWidth="1"/>
    <col min="4876" max="4876" width="9.7109375" style="78" customWidth="1"/>
    <col min="4877" max="4878" width="10.7109375" style="78" customWidth="1"/>
    <col min="4879" max="4879" width="9.7109375" style="78" customWidth="1"/>
    <col min="4880" max="4880" width="51.85546875" style="78" customWidth="1"/>
    <col min="4881" max="4881" width="5.42578125" style="78" customWidth="1"/>
    <col min="4882" max="4883" width="10.7109375" style="78" customWidth="1"/>
    <col min="4884" max="4884" width="9.7109375" style="78" customWidth="1"/>
    <col min="4885" max="4886" width="10.7109375" style="78" customWidth="1"/>
    <col min="4887" max="4887" width="9.7109375" style="78" customWidth="1"/>
    <col min="4888" max="4889" width="10.7109375" style="78" customWidth="1"/>
    <col min="4890" max="4890" width="9.7109375" style="78" customWidth="1"/>
    <col min="4891" max="4891" width="52.7109375" style="78" customWidth="1"/>
    <col min="4892" max="4892" width="5.42578125" style="78" customWidth="1"/>
    <col min="4893" max="4894" width="10.7109375" style="78" customWidth="1"/>
    <col min="4895" max="4895" width="9.7109375" style="78" customWidth="1"/>
    <col min="4896" max="4897" width="10.7109375" style="78" customWidth="1"/>
    <col min="4898" max="4898" width="9.7109375" style="78" customWidth="1"/>
    <col min="4899" max="4900" width="10.7109375" style="78" customWidth="1"/>
    <col min="4901" max="4901" width="9.7109375" style="78" customWidth="1"/>
    <col min="4902" max="4902" width="52" style="78" customWidth="1"/>
    <col min="4903" max="4903" width="5.42578125" style="78" customWidth="1"/>
    <col min="4904" max="4905" width="10.7109375" style="78" customWidth="1"/>
    <col min="4906" max="4906" width="9.7109375" style="78" customWidth="1"/>
    <col min="4907" max="4908" width="10.7109375" style="78" customWidth="1"/>
    <col min="4909" max="4909" width="10.28515625" style="78" customWidth="1"/>
    <col min="4910" max="4911" width="10.7109375" style="78" customWidth="1"/>
    <col min="4912" max="4912" width="9.7109375" style="78" customWidth="1"/>
    <col min="4913" max="4913" width="54.28515625" style="78" customWidth="1"/>
    <col min="4914" max="4914" width="5.42578125" style="78" customWidth="1"/>
    <col min="4915" max="4916" width="10.7109375" style="78" customWidth="1"/>
    <col min="4917" max="4917" width="9.7109375" style="78" customWidth="1"/>
    <col min="4918" max="4918" width="8.28515625" style="78" customWidth="1"/>
    <col min="4919" max="4919" width="10.140625" style="78" bestFit="1" customWidth="1"/>
    <col min="4920" max="4920" width="10.42578125" style="78" bestFit="1" customWidth="1"/>
    <col min="4921" max="4921" width="10.42578125" style="78" customWidth="1"/>
    <col min="4922" max="5124" width="8.28515625" style="78"/>
    <col min="5125" max="5125" width="52.42578125" style="78" customWidth="1"/>
    <col min="5126" max="5126" width="5.42578125" style="78" customWidth="1"/>
    <col min="5127" max="5128" width="10.7109375" style="78" customWidth="1"/>
    <col min="5129" max="5129" width="9.7109375" style="78" customWidth="1"/>
    <col min="5130" max="5131" width="10.7109375" style="78" customWidth="1"/>
    <col min="5132" max="5132" width="9.7109375" style="78" customWidth="1"/>
    <col min="5133" max="5134" width="10.7109375" style="78" customWidth="1"/>
    <col min="5135" max="5135" width="9.7109375" style="78" customWidth="1"/>
    <col min="5136" max="5136" width="51.85546875" style="78" customWidth="1"/>
    <col min="5137" max="5137" width="5.42578125" style="78" customWidth="1"/>
    <col min="5138" max="5139" width="10.7109375" style="78" customWidth="1"/>
    <col min="5140" max="5140" width="9.7109375" style="78" customWidth="1"/>
    <col min="5141" max="5142" width="10.7109375" style="78" customWidth="1"/>
    <col min="5143" max="5143" width="9.7109375" style="78" customWidth="1"/>
    <col min="5144" max="5145" width="10.7109375" style="78" customWidth="1"/>
    <col min="5146" max="5146" width="9.7109375" style="78" customWidth="1"/>
    <col min="5147" max="5147" width="52.7109375" style="78" customWidth="1"/>
    <col min="5148" max="5148" width="5.42578125" style="78" customWidth="1"/>
    <col min="5149" max="5150" width="10.7109375" style="78" customWidth="1"/>
    <col min="5151" max="5151" width="9.7109375" style="78" customWidth="1"/>
    <col min="5152" max="5153" width="10.7109375" style="78" customWidth="1"/>
    <col min="5154" max="5154" width="9.7109375" style="78" customWidth="1"/>
    <col min="5155" max="5156" width="10.7109375" style="78" customWidth="1"/>
    <col min="5157" max="5157" width="9.7109375" style="78" customWidth="1"/>
    <col min="5158" max="5158" width="52" style="78" customWidth="1"/>
    <col min="5159" max="5159" width="5.42578125" style="78" customWidth="1"/>
    <col min="5160" max="5161" width="10.7109375" style="78" customWidth="1"/>
    <col min="5162" max="5162" width="9.7109375" style="78" customWidth="1"/>
    <col min="5163" max="5164" width="10.7109375" style="78" customWidth="1"/>
    <col min="5165" max="5165" width="10.28515625" style="78" customWidth="1"/>
    <col min="5166" max="5167" width="10.7109375" style="78" customWidth="1"/>
    <col min="5168" max="5168" width="9.7109375" style="78" customWidth="1"/>
    <col min="5169" max="5169" width="54.28515625" style="78" customWidth="1"/>
    <col min="5170" max="5170" width="5.42578125" style="78" customWidth="1"/>
    <col min="5171" max="5172" width="10.7109375" style="78" customWidth="1"/>
    <col min="5173" max="5173" width="9.7109375" style="78" customWidth="1"/>
    <col min="5174" max="5174" width="8.28515625" style="78" customWidth="1"/>
    <col min="5175" max="5175" width="10.140625" style="78" bestFit="1" customWidth="1"/>
    <col min="5176" max="5176" width="10.42578125" style="78" bestFit="1" customWidth="1"/>
    <col min="5177" max="5177" width="10.42578125" style="78" customWidth="1"/>
    <col min="5178" max="5380" width="8.28515625" style="78"/>
    <col min="5381" max="5381" width="52.42578125" style="78" customWidth="1"/>
    <col min="5382" max="5382" width="5.42578125" style="78" customWidth="1"/>
    <col min="5383" max="5384" width="10.7109375" style="78" customWidth="1"/>
    <col min="5385" max="5385" width="9.7109375" style="78" customWidth="1"/>
    <col min="5386" max="5387" width="10.7109375" style="78" customWidth="1"/>
    <col min="5388" max="5388" width="9.7109375" style="78" customWidth="1"/>
    <col min="5389" max="5390" width="10.7109375" style="78" customWidth="1"/>
    <col min="5391" max="5391" width="9.7109375" style="78" customWidth="1"/>
    <col min="5392" max="5392" width="51.85546875" style="78" customWidth="1"/>
    <col min="5393" max="5393" width="5.42578125" style="78" customWidth="1"/>
    <col min="5394" max="5395" width="10.7109375" style="78" customWidth="1"/>
    <col min="5396" max="5396" width="9.7109375" style="78" customWidth="1"/>
    <col min="5397" max="5398" width="10.7109375" style="78" customWidth="1"/>
    <col min="5399" max="5399" width="9.7109375" style="78" customWidth="1"/>
    <col min="5400" max="5401" width="10.7109375" style="78" customWidth="1"/>
    <col min="5402" max="5402" width="9.7109375" style="78" customWidth="1"/>
    <col min="5403" max="5403" width="52.7109375" style="78" customWidth="1"/>
    <col min="5404" max="5404" width="5.42578125" style="78" customWidth="1"/>
    <col min="5405" max="5406" width="10.7109375" style="78" customWidth="1"/>
    <col min="5407" max="5407" width="9.7109375" style="78" customWidth="1"/>
    <col min="5408" max="5409" width="10.7109375" style="78" customWidth="1"/>
    <col min="5410" max="5410" width="9.7109375" style="78" customWidth="1"/>
    <col min="5411" max="5412" width="10.7109375" style="78" customWidth="1"/>
    <col min="5413" max="5413" width="9.7109375" style="78" customWidth="1"/>
    <col min="5414" max="5414" width="52" style="78" customWidth="1"/>
    <col min="5415" max="5415" width="5.42578125" style="78" customWidth="1"/>
    <col min="5416" max="5417" width="10.7109375" style="78" customWidth="1"/>
    <col min="5418" max="5418" width="9.7109375" style="78" customWidth="1"/>
    <col min="5419" max="5420" width="10.7109375" style="78" customWidth="1"/>
    <col min="5421" max="5421" width="10.28515625" style="78" customWidth="1"/>
    <col min="5422" max="5423" width="10.7109375" style="78" customWidth="1"/>
    <col min="5424" max="5424" width="9.7109375" style="78" customWidth="1"/>
    <col min="5425" max="5425" width="54.28515625" style="78" customWidth="1"/>
    <col min="5426" max="5426" width="5.42578125" style="78" customWidth="1"/>
    <col min="5427" max="5428" width="10.7109375" style="78" customWidth="1"/>
    <col min="5429" max="5429" width="9.7109375" style="78" customWidth="1"/>
    <col min="5430" max="5430" width="8.28515625" style="78" customWidth="1"/>
    <col min="5431" max="5431" width="10.140625" style="78" bestFit="1" customWidth="1"/>
    <col min="5432" max="5432" width="10.42578125" style="78" bestFit="1" customWidth="1"/>
    <col min="5433" max="5433" width="10.42578125" style="78" customWidth="1"/>
    <col min="5434" max="5636" width="8.28515625" style="78"/>
    <col min="5637" max="5637" width="52.42578125" style="78" customWidth="1"/>
    <col min="5638" max="5638" width="5.42578125" style="78" customWidth="1"/>
    <col min="5639" max="5640" width="10.7109375" style="78" customWidth="1"/>
    <col min="5641" max="5641" width="9.7109375" style="78" customWidth="1"/>
    <col min="5642" max="5643" width="10.7109375" style="78" customWidth="1"/>
    <col min="5644" max="5644" width="9.7109375" style="78" customWidth="1"/>
    <col min="5645" max="5646" width="10.7109375" style="78" customWidth="1"/>
    <col min="5647" max="5647" width="9.7109375" style="78" customWidth="1"/>
    <col min="5648" max="5648" width="51.85546875" style="78" customWidth="1"/>
    <col min="5649" max="5649" width="5.42578125" style="78" customWidth="1"/>
    <col min="5650" max="5651" width="10.7109375" style="78" customWidth="1"/>
    <col min="5652" max="5652" width="9.7109375" style="78" customWidth="1"/>
    <col min="5653" max="5654" width="10.7109375" style="78" customWidth="1"/>
    <col min="5655" max="5655" width="9.7109375" style="78" customWidth="1"/>
    <col min="5656" max="5657" width="10.7109375" style="78" customWidth="1"/>
    <col min="5658" max="5658" width="9.7109375" style="78" customWidth="1"/>
    <col min="5659" max="5659" width="52.7109375" style="78" customWidth="1"/>
    <col min="5660" max="5660" width="5.42578125" style="78" customWidth="1"/>
    <col min="5661" max="5662" width="10.7109375" style="78" customWidth="1"/>
    <col min="5663" max="5663" width="9.7109375" style="78" customWidth="1"/>
    <col min="5664" max="5665" width="10.7109375" style="78" customWidth="1"/>
    <col min="5666" max="5666" width="9.7109375" style="78" customWidth="1"/>
    <col min="5667" max="5668" width="10.7109375" style="78" customWidth="1"/>
    <col min="5669" max="5669" width="9.7109375" style="78" customWidth="1"/>
    <col min="5670" max="5670" width="52" style="78" customWidth="1"/>
    <col min="5671" max="5671" width="5.42578125" style="78" customWidth="1"/>
    <col min="5672" max="5673" width="10.7109375" style="78" customWidth="1"/>
    <col min="5674" max="5674" width="9.7109375" style="78" customWidth="1"/>
    <col min="5675" max="5676" width="10.7109375" style="78" customWidth="1"/>
    <col min="5677" max="5677" width="10.28515625" style="78" customWidth="1"/>
    <col min="5678" max="5679" width="10.7109375" style="78" customWidth="1"/>
    <col min="5680" max="5680" width="9.7109375" style="78" customWidth="1"/>
    <col min="5681" max="5681" width="54.28515625" style="78" customWidth="1"/>
    <col min="5682" max="5682" width="5.42578125" style="78" customWidth="1"/>
    <col min="5683" max="5684" width="10.7109375" style="78" customWidth="1"/>
    <col min="5685" max="5685" width="9.7109375" style="78" customWidth="1"/>
    <col min="5686" max="5686" width="8.28515625" style="78" customWidth="1"/>
    <col min="5687" max="5687" width="10.140625" style="78" bestFit="1" customWidth="1"/>
    <col min="5688" max="5688" width="10.42578125" style="78" bestFit="1" customWidth="1"/>
    <col min="5689" max="5689" width="10.42578125" style="78" customWidth="1"/>
    <col min="5690" max="5892" width="8.28515625" style="78"/>
    <col min="5893" max="5893" width="52.42578125" style="78" customWidth="1"/>
    <col min="5894" max="5894" width="5.42578125" style="78" customWidth="1"/>
    <col min="5895" max="5896" width="10.7109375" style="78" customWidth="1"/>
    <col min="5897" max="5897" width="9.7109375" style="78" customWidth="1"/>
    <col min="5898" max="5899" width="10.7109375" style="78" customWidth="1"/>
    <col min="5900" max="5900" width="9.7109375" style="78" customWidth="1"/>
    <col min="5901" max="5902" width="10.7109375" style="78" customWidth="1"/>
    <col min="5903" max="5903" width="9.7109375" style="78" customWidth="1"/>
    <col min="5904" max="5904" width="51.85546875" style="78" customWidth="1"/>
    <col min="5905" max="5905" width="5.42578125" style="78" customWidth="1"/>
    <col min="5906" max="5907" width="10.7109375" style="78" customWidth="1"/>
    <col min="5908" max="5908" width="9.7109375" style="78" customWidth="1"/>
    <col min="5909" max="5910" width="10.7109375" style="78" customWidth="1"/>
    <col min="5911" max="5911" width="9.7109375" style="78" customWidth="1"/>
    <col min="5912" max="5913" width="10.7109375" style="78" customWidth="1"/>
    <col min="5914" max="5914" width="9.7109375" style="78" customWidth="1"/>
    <col min="5915" max="5915" width="52.7109375" style="78" customWidth="1"/>
    <col min="5916" max="5916" width="5.42578125" style="78" customWidth="1"/>
    <col min="5917" max="5918" width="10.7109375" style="78" customWidth="1"/>
    <col min="5919" max="5919" width="9.7109375" style="78" customWidth="1"/>
    <col min="5920" max="5921" width="10.7109375" style="78" customWidth="1"/>
    <col min="5922" max="5922" width="9.7109375" style="78" customWidth="1"/>
    <col min="5923" max="5924" width="10.7109375" style="78" customWidth="1"/>
    <col min="5925" max="5925" width="9.7109375" style="78" customWidth="1"/>
    <col min="5926" max="5926" width="52" style="78" customWidth="1"/>
    <col min="5927" max="5927" width="5.42578125" style="78" customWidth="1"/>
    <col min="5928" max="5929" width="10.7109375" style="78" customWidth="1"/>
    <col min="5930" max="5930" width="9.7109375" style="78" customWidth="1"/>
    <col min="5931" max="5932" width="10.7109375" style="78" customWidth="1"/>
    <col min="5933" max="5933" width="10.28515625" style="78" customWidth="1"/>
    <col min="5934" max="5935" width="10.7109375" style="78" customWidth="1"/>
    <col min="5936" max="5936" width="9.7109375" style="78" customWidth="1"/>
    <col min="5937" max="5937" width="54.28515625" style="78" customWidth="1"/>
    <col min="5938" max="5938" width="5.42578125" style="78" customWidth="1"/>
    <col min="5939" max="5940" width="10.7109375" style="78" customWidth="1"/>
    <col min="5941" max="5941" width="9.7109375" style="78" customWidth="1"/>
    <col min="5942" max="5942" width="8.28515625" style="78" customWidth="1"/>
    <col min="5943" max="5943" width="10.140625" style="78" bestFit="1" customWidth="1"/>
    <col min="5944" max="5944" width="10.42578125" style="78" bestFit="1" customWidth="1"/>
    <col min="5945" max="5945" width="10.42578125" style="78" customWidth="1"/>
    <col min="5946" max="6148" width="8.28515625" style="78"/>
    <col min="6149" max="6149" width="52.42578125" style="78" customWidth="1"/>
    <col min="6150" max="6150" width="5.42578125" style="78" customWidth="1"/>
    <col min="6151" max="6152" width="10.7109375" style="78" customWidth="1"/>
    <col min="6153" max="6153" width="9.7109375" style="78" customWidth="1"/>
    <col min="6154" max="6155" width="10.7109375" style="78" customWidth="1"/>
    <col min="6156" max="6156" width="9.7109375" style="78" customWidth="1"/>
    <col min="6157" max="6158" width="10.7109375" style="78" customWidth="1"/>
    <col min="6159" max="6159" width="9.7109375" style="78" customWidth="1"/>
    <col min="6160" max="6160" width="51.85546875" style="78" customWidth="1"/>
    <col min="6161" max="6161" width="5.42578125" style="78" customWidth="1"/>
    <col min="6162" max="6163" width="10.7109375" style="78" customWidth="1"/>
    <col min="6164" max="6164" width="9.7109375" style="78" customWidth="1"/>
    <col min="6165" max="6166" width="10.7109375" style="78" customWidth="1"/>
    <col min="6167" max="6167" width="9.7109375" style="78" customWidth="1"/>
    <col min="6168" max="6169" width="10.7109375" style="78" customWidth="1"/>
    <col min="6170" max="6170" width="9.7109375" style="78" customWidth="1"/>
    <col min="6171" max="6171" width="52.7109375" style="78" customWidth="1"/>
    <col min="6172" max="6172" width="5.42578125" style="78" customWidth="1"/>
    <col min="6173" max="6174" width="10.7109375" style="78" customWidth="1"/>
    <col min="6175" max="6175" width="9.7109375" style="78" customWidth="1"/>
    <col min="6176" max="6177" width="10.7109375" style="78" customWidth="1"/>
    <col min="6178" max="6178" width="9.7109375" style="78" customWidth="1"/>
    <col min="6179" max="6180" width="10.7109375" style="78" customWidth="1"/>
    <col min="6181" max="6181" width="9.7109375" style="78" customWidth="1"/>
    <col min="6182" max="6182" width="52" style="78" customWidth="1"/>
    <col min="6183" max="6183" width="5.42578125" style="78" customWidth="1"/>
    <col min="6184" max="6185" width="10.7109375" style="78" customWidth="1"/>
    <col min="6186" max="6186" width="9.7109375" style="78" customWidth="1"/>
    <col min="6187" max="6188" width="10.7109375" style="78" customWidth="1"/>
    <col min="6189" max="6189" width="10.28515625" style="78" customWidth="1"/>
    <col min="6190" max="6191" width="10.7109375" style="78" customWidth="1"/>
    <col min="6192" max="6192" width="9.7109375" style="78" customWidth="1"/>
    <col min="6193" max="6193" width="54.28515625" style="78" customWidth="1"/>
    <col min="6194" max="6194" width="5.42578125" style="78" customWidth="1"/>
    <col min="6195" max="6196" width="10.7109375" style="78" customWidth="1"/>
    <col min="6197" max="6197" width="9.7109375" style="78" customWidth="1"/>
    <col min="6198" max="6198" width="8.28515625" style="78" customWidth="1"/>
    <col min="6199" max="6199" width="10.140625" style="78" bestFit="1" customWidth="1"/>
    <col min="6200" max="6200" width="10.42578125" style="78" bestFit="1" customWidth="1"/>
    <col min="6201" max="6201" width="10.42578125" style="78" customWidth="1"/>
    <col min="6202" max="6404" width="8.28515625" style="78"/>
    <col min="6405" max="6405" width="52.42578125" style="78" customWidth="1"/>
    <col min="6406" max="6406" width="5.42578125" style="78" customWidth="1"/>
    <col min="6407" max="6408" width="10.7109375" style="78" customWidth="1"/>
    <col min="6409" max="6409" width="9.7109375" style="78" customWidth="1"/>
    <col min="6410" max="6411" width="10.7109375" style="78" customWidth="1"/>
    <col min="6412" max="6412" width="9.7109375" style="78" customWidth="1"/>
    <col min="6413" max="6414" width="10.7109375" style="78" customWidth="1"/>
    <col min="6415" max="6415" width="9.7109375" style="78" customWidth="1"/>
    <col min="6416" max="6416" width="51.85546875" style="78" customWidth="1"/>
    <col min="6417" max="6417" width="5.42578125" style="78" customWidth="1"/>
    <col min="6418" max="6419" width="10.7109375" style="78" customWidth="1"/>
    <col min="6420" max="6420" width="9.7109375" style="78" customWidth="1"/>
    <col min="6421" max="6422" width="10.7109375" style="78" customWidth="1"/>
    <col min="6423" max="6423" width="9.7109375" style="78" customWidth="1"/>
    <col min="6424" max="6425" width="10.7109375" style="78" customWidth="1"/>
    <col min="6426" max="6426" width="9.7109375" style="78" customWidth="1"/>
    <col min="6427" max="6427" width="52.7109375" style="78" customWidth="1"/>
    <col min="6428" max="6428" width="5.42578125" style="78" customWidth="1"/>
    <col min="6429" max="6430" width="10.7109375" style="78" customWidth="1"/>
    <col min="6431" max="6431" width="9.7109375" style="78" customWidth="1"/>
    <col min="6432" max="6433" width="10.7109375" style="78" customWidth="1"/>
    <col min="6434" max="6434" width="9.7109375" style="78" customWidth="1"/>
    <col min="6435" max="6436" width="10.7109375" style="78" customWidth="1"/>
    <col min="6437" max="6437" width="9.7109375" style="78" customWidth="1"/>
    <col min="6438" max="6438" width="52" style="78" customWidth="1"/>
    <col min="6439" max="6439" width="5.42578125" style="78" customWidth="1"/>
    <col min="6440" max="6441" width="10.7109375" style="78" customWidth="1"/>
    <col min="6442" max="6442" width="9.7109375" style="78" customWidth="1"/>
    <col min="6443" max="6444" width="10.7109375" style="78" customWidth="1"/>
    <col min="6445" max="6445" width="10.28515625" style="78" customWidth="1"/>
    <col min="6446" max="6447" width="10.7109375" style="78" customWidth="1"/>
    <col min="6448" max="6448" width="9.7109375" style="78" customWidth="1"/>
    <col min="6449" max="6449" width="54.28515625" style="78" customWidth="1"/>
    <col min="6450" max="6450" width="5.42578125" style="78" customWidth="1"/>
    <col min="6451" max="6452" width="10.7109375" style="78" customWidth="1"/>
    <col min="6453" max="6453" width="9.7109375" style="78" customWidth="1"/>
    <col min="6454" max="6454" width="8.28515625" style="78" customWidth="1"/>
    <col min="6455" max="6455" width="10.140625" style="78" bestFit="1" customWidth="1"/>
    <col min="6456" max="6456" width="10.42578125" style="78" bestFit="1" customWidth="1"/>
    <col min="6457" max="6457" width="10.42578125" style="78" customWidth="1"/>
    <col min="6458" max="6660" width="8.28515625" style="78"/>
    <col min="6661" max="6661" width="52.42578125" style="78" customWidth="1"/>
    <col min="6662" max="6662" width="5.42578125" style="78" customWidth="1"/>
    <col min="6663" max="6664" width="10.7109375" style="78" customWidth="1"/>
    <col min="6665" max="6665" width="9.7109375" style="78" customWidth="1"/>
    <col min="6666" max="6667" width="10.7109375" style="78" customWidth="1"/>
    <col min="6668" max="6668" width="9.7109375" style="78" customWidth="1"/>
    <col min="6669" max="6670" width="10.7109375" style="78" customWidth="1"/>
    <col min="6671" max="6671" width="9.7109375" style="78" customWidth="1"/>
    <col min="6672" max="6672" width="51.85546875" style="78" customWidth="1"/>
    <col min="6673" max="6673" width="5.42578125" style="78" customWidth="1"/>
    <col min="6674" max="6675" width="10.7109375" style="78" customWidth="1"/>
    <col min="6676" max="6676" width="9.7109375" style="78" customWidth="1"/>
    <col min="6677" max="6678" width="10.7109375" style="78" customWidth="1"/>
    <col min="6679" max="6679" width="9.7109375" style="78" customWidth="1"/>
    <col min="6680" max="6681" width="10.7109375" style="78" customWidth="1"/>
    <col min="6682" max="6682" width="9.7109375" style="78" customWidth="1"/>
    <col min="6683" max="6683" width="52.7109375" style="78" customWidth="1"/>
    <col min="6684" max="6684" width="5.42578125" style="78" customWidth="1"/>
    <col min="6685" max="6686" width="10.7109375" style="78" customWidth="1"/>
    <col min="6687" max="6687" width="9.7109375" style="78" customWidth="1"/>
    <col min="6688" max="6689" width="10.7109375" style="78" customWidth="1"/>
    <col min="6690" max="6690" width="9.7109375" style="78" customWidth="1"/>
    <col min="6691" max="6692" width="10.7109375" style="78" customWidth="1"/>
    <col min="6693" max="6693" width="9.7109375" style="78" customWidth="1"/>
    <col min="6694" max="6694" width="52" style="78" customWidth="1"/>
    <col min="6695" max="6695" width="5.42578125" style="78" customWidth="1"/>
    <col min="6696" max="6697" width="10.7109375" style="78" customWidth="1"/>
    <col min="6698" max="6698" width="9.7109375" style="78" customWidth="1"/>
    <col min="6699" max="6700" width="10.7109375" style="78" customWidth="1"/>
    <col min="6701" max="6701" width="10.28515625" style="78" customWidth="1"/>
    <col min="6702" max="6703" width="10.7109375" style="78" customWidth="1"/>
    <col min="6704" max="6704" width="9.7109375" style="78" customWidth="1"/>
    <col min="6705" max="6705" width="54.28515625" style="78" customWidth="1"/>
    <col min="6706" max="6706" width="5.42578125" style="78" customWidth="1"/>
    <col min="6707" max="6708" width="10.7109375" style="78" customWidth="1"/>
    <col min="6709" max="6709" width="9.7109375" style="78" customWidth="1"/>
    <col min="6710" max="6710" width="8.28515625" style="78" customWidth="1"/>
    <col min="6711" max="6711" width="10.140625" style="78" bestFit="1" customWidth="1"/>
    <col min="6712" max="6712" width="10.42578125" style="78" bestFit="1" customWidth="1"/>
    <col min="6713" max="6713" width="10.42578125" style="78" customWidth="1"/>
    <col min="6714" max="6916" width="8.28515625" style="78"/>
    <col min="6917" max="6917" width="52.42578125" style="78" customWidth="1"/>
    <col min="6918" max="6918" width="5.42578125" style="78" customWidth="1"/>
    <col min="6919" max="6920" width="10.7109375" style="78" customWidth="1"/>
    <col min="6921" max="6921" width="9.7109375" style="78" customWidth="1"/>
    <col min="6922" max="6923" width="10.7109375" style="78" customWidth="1"/>
    <col min="6924" max="6924" width="9.7109375" style="78" customWidth="1"/>
    <col min="6925" max="6926" width="10.7109375" style="78" customWidth="1"/>
    <col min="6927" max="6927" width="9.7109375" style="78" customWidth="1"/>
    <col min="6928" max="6928" width="51.85546875" style="78" customWidth="1"/>
    <col min="6929" max="6929" width="5.42578125" style="78" customWidth="1"/>
    <col min="6930" max="6931" width="10.7109375" style="78" customWidth="1"/>
    <col min="6932" max="6932" width="9.7109375" style="78" customWidth="1"/>
    <col min="6933" max="6934" width="10.7109375" style="78" customWidth="1"/>
    <col min="6935" max="6935" width="9.7109375" style="78" customWidth="1"/>
    <col min="6936" max="6937" width="10.7109375" style="78" customWidth="1"/>
    <col min="6938" max="6938" width="9.7109375" style="78" customWidth="1"/>
    <col min="6939" max="6939" width="52.7109375" style="78" customWidth="1"/>
    <col min="6940" max="6940" width="5.42578125" style="78" customWidth="1"/>
    <col min="6941" max="6942" width="10.7109375" style="78" customWidth="1"/>
    <col min="6943" max="6943" width="9.7109375" style="78" customWidth="1"/>
    <col min="6944" max="6945" width="10.7109375" style="78" customWidth="1"/>
    <col min="6946" max="6946" width="9.7109375" style="78" customWidth="1"/>
    <col min="6947" max="6948" width="10.7109375" style="78" customWidth="1"/>
    <col min="6949" max="6949" width="9.7109375" style="78" customWidth="1"/>
    <col min="6950" max="6950" width="52" style="78" customWidth="1"/>
    <col min="6951" max="6951" width="5.42578125" style="78" customWidth="1"/>
    <col min="6952" max="6953" width="10.7109375" style="78" customWidth="1"/>
    <col min="6954" max="6954" width="9.7109375" style="78" customWidth="1"/>
    <col min="6955" max="6956" width="10.7109375" style="78" customWidth="1"/>
    <col min="6957" max="6957" width="10.28515625" style="78" customWidth="1"/>
    <col min="6958" max="6959" width="10.7109375" style="78" customWidth="1"/>
    <col min="6960" max="6960" width="9.7109375" style="78" customWidth="1"/>
    <col min="6961" max="6961" width="54.28515625" style="78" customWidth="1"/>
    <col min="6962" max="6962" width="5.42578125" style="78" customWidth="1"/>
    <col min="6963" max="6964" width="10.7109375" style="78" customWidth="1"/>
    <col min="6965" max="6965" width="9.7109375" style="78" customWidth="1"/>
    <col min="6966" max="6966" width="8.28515625" style="78" customWidth="1"/>
    <col min="6967" max="6967" width="10.140625" style="78" bestFit="1" customWidth="1"/>
    <col min="6968" max="6968" width="10.42578125" style="78" bestFit="1" customWidth="1"/>
    <col min="6969" max="6969" width="10.42578125" style="78" customWidth="1"/>
    <col min="6970" max="7172" width="8.28515625" style="78"/>
    <col min="7173" max="7173" width="52.42578125" style="78" customWidth="1"/>
    <col min="7174" max="7174" width="5.42578125" style="78" customWidth="1"/>
    <col min="7175" max="7176" width="10.7109375" style="78" customWidth="1"/>
    <col min="7177" max="7177" width="9.7109375" style="78" customWidth="1"/>
    <col min="7178" max="7179" width="10.7109375" style="78" customWidth="1"/>
    <col min="7180" max="7180" width="9.7109375" style="78" customWidth="1"/>
    <col min="7181" max="7182" width="10.7109375" style="78" customWidth="1"/>
    <col min="7183" max="7183" width="9.7109375" style="78" customWidth="1"/>
    <col min="7184" max="7184" width="51.85546875" style="78" customWidth="1"/>
    <col min="7185" max="7185" width="5.42578125" style="78" customWidth="1"/>
    <col min="7186" max="7187" width="10.7109375" style="78" customWidth="1"/>
    <col min="7188" max="7188" width="9.7109375" style="78" customWidth="1"/>
    <col min="7189" max="7190" width="10.7109375" style="78" customWidth="1"/>
    <col min="7191" max="7191" width="9.7109375" style="78" customWidth="1"/>
    <col min="7192" max="7193" width="10.7109375" style="78" customWidth="1"/>
    <col min="7194" max="7194" width="9.7109375" style="78" customWidth="1"/>
    <col min="7195" max="7195" width="52.7109375" style="78" customWidth="1"/>
    <col min="7196" max="7196" width="5.42578125" style="78" customWidth="1"/>
    <col min="7197" max="7198" width="10.7109375" style="78" customWidth="1"/>
    <col min="7199" max="7199" width="9.7109375" style="78" customWidth="1"/>
    <col min="7200" max="7201" width="10.7109375" style="78" customWidth="1"/>
    <col min="7202" max="7202" width="9.7109375" style="78" customWidth="1"/>
    <col min="7203" max="7204" width="10.7109375" style="78" customWidth="1"/>
    <col min="7205" max="7205" width="9.7109375" style="78" customWidth="1"/>
    <col min="7206" max="7206" width="52" style="78" customWidth="1"/>
    <col min="7207" max="7207" width="5.42578125" style="78" customWidth="1"/>
    <col min="7208" max="7209" width="10.7109375" style="78" customWidth="1"/>
    <col min="7210" max="7210" width="9.7109375" style="78" customWidth="1"/>
    <col min="7211" max="7212" width="10.7109375" style="78" customWidth="1"/>
    <col min="7213" max="7213" width="10.28515625" style="78" customWidth="1"/>
    <col min="7214" max="7215" width="10.7109375" style="78" customWidth="1"/>
    <col min="7216" max="7216" width="9.7109375" style="78" customWidth="1"/>
    <col min="7217" max="7217" width="54.28515625" style="78" customWidth="1"/>
    <col min="7218" max="7218" width="5.42578125" style="78" customWidth="1"/>
    <col min="7219" max="7220" width="10.7109375" style="78" customWidth="1"/>
    <col min="7221" max="7221" width="9.7109375" style="78" customWidth="1"/>
    <col min="7222" max="7222" width="8.28515625" style="78" customWidth="1"/>
    <col min="7223" max="7223" width="10.140625" style="78" bestFit="1" customWidth="1"/>
    <col min="7224" max="7224" width="10.42578125" style="78" bestFit="1" customWidth="1"/>
    <col min="7225" max="7225" width="10.42578125" style="78" customWidth="1"/>
    <col min="7226" max="7428" width="8.28515625" style="78"/>
    <col min="7429" max="7429" width="52.42578125" style="78" customWidth="1"/>
    <col min="7430" max="7430" width="5.42578125" style="78" customWidth="1"/>
    <col min="7431" max="7432" width="10.7109375" style="78" customWidth="1"/>
    <col min="7433" max="7433" width="9.7109375" style="78" customWidth="1"/>
    <col min="7434" max="7435" width="10.7109375" style="78" customWidth="1"/>
    <col min="7436" max="7436" width="9.7109375" style="78" customWidth="1"/>
    <col min="7437" max="7438" width="10.7109375" style="78" customWidth="1"/>
    <col min="7439" max="7439" width="9.7109375" style="78" customWidth="1"/>
    <col min="7440" max="7440" width="51.85546875" style="78" customWidth="1"/>
    <col min="7441" max="7441" width="5.42578125" style="78" customWidth="1"/>
    <col min="7442" max="7443" width="10.7109375" style="78" customWidth="1"/>
    <col min="7444" max="7444" width="9.7109375" style="78" customWidth="1"/>
    <col min="7445" max="7446" width="10.7109375" style="78" customWidth="1"/>
    <col min="7447" max="7447" width="9.7109375" style="78" customWidth="1"/>
    <col min="7448" max="7449" width="10.7109375" style="78" customWidth="1"/>
    <col min="7450" max="7450" width="9.7109375" style="78" customWidth="1"/>
    <col min="7451" max="7451" width="52.7109375" style="78" customWidth="1"/>
    <col min="7452" max="7452" width="5.42578125" style="78" customWidth="1"/>
    <col min="7453" max="7454" width="10.7109375" style="78" customWidth="1"/>
    <col min="7455" max="7455" width="9.7109375" style="78" customWidth="1"/>
    <col min="7456" max="7457" width="10.7109375" style="78" customWidth="1"/>
    <col min="7458" max="7458" width="9.7109375" style="78" customWidth="1"/>
    <col min="7459" max="7460" width="10.7109375" style="78" customWidth="1"/>
    <col min="7461" max="7461" width="9.7109375" style="78" customWidth="1"/>
    <col min="7462" max="7462" width="52" style="78" customWidth="1"/>
    <col min="7463" max="7463" width="5.42578125" style="78" customWidth="1"/>
    <col min="7464" max="7465" width="10.7109375" style="78" customWidth="1"/>
    <col min="7466" max="7466" width="9.7109375" style="78" customWidth="1"/>
    <col min="7467" max="7468" width="10.7109375" style="78" customWidth="1"/>
    <col min="7469" max="7469" width="10.28515625" style="78" customWidth="1"/>
    <col min="7470" max="7471" width="10.7109375" style="78" customWidth="1"/>
    <col min="7472" max="7472" width="9.7109375" style="78" customWidth="1"/>
    <col min="7473" max="7473" width="54.28515625" style="78" customWidth="1"/>
    <col min="7474" max="7474" width="5.42578125" style="78" customWidth="1"/>
    <col min="7475" max="7476" width="10.7109375" style="78" customWidth="1"/>
    <col min="7477" max="7477" width="9.7109375" style="78" customWidth="1"/>
    <col min="7478" max="7478" width="8.28515625" style="78" customWidth="1"/>
    <col min="7479" max="7479" width="10.140625" style="78" bestFit="1" customWidth="1"/>
    <col min="7480" max="7480" width="10.42578125" style="78" bestFit="1" customWidth="1"/>
    <col min="7481" max="7481" width="10.42578125" style="78" customWidth="1"/>
    <col min="7482" max="7684" width="8.28515625" style="78"/>
    <col min="7685" max="7685" width="52.42578125" style="78" customWidth="1"/>
    <col min="7686" max="7686" width="5.42578125" style="78" customWidth="1"/>
    <col min="7687" max="7688" width="10.7109375" style="78" customWidth="1"/>
    <col min="7689" max="7689" width="9.7109375" style="78" customWidth="1"/>
    <col min="7690" max="7691" width="10.7109375" style="78" customWidth="1"/>
    <col min="7692" max="7692" width="9.7109375" style="78" customWidth="1"/>
    <col min="7693" max="7694" width="10.7109375" style="78" customWidth="1"/>
    <col min="7695" max="7695" width="9.7109375" style="78" customWidth="1"/>
    <col min="7696" max="7696" width="51.85546875" style="78" customWidth="1"/>
    <col min="7697" max="7697" width="5.42578125" style="78" customWidth="1"/>
    <col min="7698" max="7699" width="10.7109375" style="78" customWidth="1"/>
    <col min="7700" max="7700" width="9.7109375" style="78" customWidth="1"/>
    <col min="7701" max="7702" width="10.7109375" style="78" customWidth="1"/>
    <col min="7703" max="7703" width="9.7109375" style="78" customWidth="1"/>
    <col min="7704" max="7705" width="10.7109375" style="78" customWidth="1"/>
    <col min="7706" max="7706" width="9.7109375" style="78" customWidth="1"/>
    <col min="7707" max="7707" width="52.7109375" style="78" customWidth="1"/>
    <col min="7708" max="7708" width="5.42578125" style="78" customWidth="1"/>
    <col min="7709" max="7710" width="10.7109375" style="78" customWidth="1"/>
    <col min="7711" max="7711" width="9.7109375" style="78" customWidth="1"/>
    <col min="7712" max="7713" width="10.7109375" style="78" customWidth="1"/>
    <col min="7714" max="7714" width="9.7109375" style="78" customWidth="1"/>
    <col min="7715" max="7716" width="10.7109375" style="78" customWidth="1"/>
    <col min="7717" max="7717" width="9.7109375" style="78" customWidth="1"/>
    <col min="7718" max="7718" width="52" style="78" customWidth="1"/>
    <col min="7719" max="7719" width="5.42578125" style="78" customWidth="1"/>
    <col min="7720" max="7721" width="10.7109375" style="78" customWidth="1"/>
    <col min="7722" max="7722" width="9.7109375" style="78" customWidth="1"/>
    <col min="7723" max="7724" width="10.7109375" style="78" customWidth="1"/>
    <col min="7725" max="7725" width="10.28515625" style="78" customWidth="1"/>
    <col min="7726" max="7727" width="10.7109375" style="78" customWidth="1"/>
    <col min="7728" max="7728" width="9.7109375" style="78" customWidth="1"/>
    <col min="7729" max="7729" width="54.28515625" style="78" customWidth="1"/>
    <col min="7730" max="7730" width="5.42578125" style="78" customWidth="1"/>
    <col min="7731" max="7732" width="10.7109375" style="78" customWidth="1"/>
    <col min="7733" max="7733" width="9.7109375" style="78" customWidth="1"/>
    <col min="7734" max="7734" width="8.28515625" style="78" customWidth="1"/>
    <col min="7735" max="7735" width="10.140625" style="78" bestFit="1" customWidth="1"/>
    <col min="7736" max="7736" width="10.42578125" style="78" bestFit="1" customWidth="1"/>
    <col min="7737" max="7737" width="10.42578125" style="78" customWidth="1"/>
    <col min="7738" max="7940" width="8.28515625" style="78"/>
    <col min="7941" max="7941" width="52.42578125" style="78" customWidth="1"/>
    <col min="7942" max="7942" width="5.42578125" style="78" customWidth="1"/>
    <col min="7943" max="7944" width="10.7109375" style="78" customWidth="1"/>
    <col min="7945" max="7945" width="9.7109375" style="78" customWidth="1"/>
    <col min="7946" max="7947" width="10.7109375" style="78" customWidth="1"/>
    <col min="7948" max="7948" width="9.7109375" style="78" customWidth="1"/>
    <col min="7949" max="7950" width="10.7109375" style="78" customWidth="1"/>
    <col min="7951" max="7951" width="9.7109375" style="78" customWidth="1"/>
    <col min="7952" max="7952" width="51.85546875" style="78" customWidth="1"/>
    <col min="7953" max="7953" width="5.42578125" style="78" customWidth="1"/>
    <col min="7954" max="7955" width="10.7109375" style="78" customWidth="1"/>
    <col min="7956" max="7956" width="9.7109375" style="78" customWidth="1"/>
    <col min="7957" max="7958" width="10.7109375" style="78" customWidth="1"/>
    <col min="7959" max="7959" width="9.7109375" style="78" customWidth="1"/>
    <col min="7960" max="7961" width="10.7109375" style="78" customWidth="1"/>
    <col min="7962" max="7962" width="9.7109375" style="78" customWidth="1"/>
    <col min="7963" max="7963" width="52.7109375" style="78" customWidth="1"/>
    <col min="7964" max="7964" width="5.42578125" style="78" customWidth="1"/>
    <col min="7965" max="7966" width="10.7109375" style="78" customWidth="1"/>
    <col min="7967" max="7967" width="9.7109375" style="78" customWidth="1"/>
    <col min="7968" max="7969" width="10.7109375" style="78" customWidth="1"/>
    <col min="7970" max="7970" width="9.7109375" style="78" customWidth="1"/>
    <col min="7971" max="7972" width="10.7109375" style="78" customWidth="1"/>
    <col min="7973" max="7973" width="9.7109375" style="78" customWidth="1"/>
    <col min="7974" max="7974" width="52" style="78" customWidth="1"/>
    <col min="7975" max="7975" width="5.42578125" style="78" customWidth="1"/>
    <col min="7976" max="7977" width="10.7109375" style="78" customWidth="1"/>
    <col min="7978" max="7978" width="9.7109375" style="78" customWidth="1"/>
    <col min="7979" max="7980" width="10.7109375" style="78" customWidth="1"/>
    <col min="7981" max="7981" width="10.28515625" style="78" customWidth="1"/>
    <col min="7982" max="7983" width="10.7109375" style="78" customWidth="1"/>
    <col min="7984" max="7984" width="9.7109375" style="78" customWidth="1"/>
    <col min="7985" max="7985" width="54.28515625" style="78" customWidth="1"/>
    <col min="7986" max="7986" width="5.42578125" style="78" customWidth="1"/>
    <col min="7987" max="7988" width="10.7109375" style="78" customWidth="1"/>
    <col min="7989" max="7989" width="9.7109375" style="78" customWidth="1"/>
    <col min="7990" max="7990" width="8.28515625" style="78" customWidth="1"/>
    <col min="7991" max="7991" width="10.140625" style="78" bestFit="1" customWidth="1"/>
    <col min="7992" max="7992" width="10.42578125" style="78" bestFit="1" customWidth="1"/>
    <col min="7993" max="7993" width="10.42578125" style="78" customWidth="1"/>
    <col min="7994" max="8196" width="8.28515625" style="78"/>
    <col min="8197" max="8197" width="52.42578125" style="78" customWidth="1"/>
    <col min="8198" max="8198" width="5.42578125" style="78" customWidth="1"/>
    <col min="8199" max="8200" width="10.7109375" style="78" customWidth="1"/>
    <col min="8201" max="8201" width="9.7109375" style="78" customWidth="1"/>
    <col min="8202" max="8203" width="10.7109375" style="78" customWidth="1"/>
    <col min="8204" max="8204" width="9.7109375" style="78" customWidth="1"/>
    <col min="8205" max="8206" width="10.7109375" style="78" customWidth="1"/>
    <col min="8207" max="8207" width="9.7109375" style="78" customWidth="1"/>
    <col min="8208" max="8208" width="51.85546875" style="78" customWidth="1"/>
    <col min="8209" max="8209" width="5.42578125" style="78" customWidth="1"/>
    <col min="8210" max="8211" width="10.7109375" style="78" customWidth="1"/>
    <col min="8212" max="8212" width="9.7109375" style="78" customWidth="1"/>
    <col min="8213" max="8214" width="10.7109375" style="78" customWidth="1"/>
    <col min="8215" max="8215" width="9.7109375" style="78" customWidth="1"/>
    <col min="8216" max="8217" width="10.7109375" style="78" customWidth="1"/>
    <col min="8218" max="8218" width="9.7109375" style="78" customWidth="1"/>
    <col min="8219" max="8219" width="52.7109375" style="78" customWidth="1"/>
    <col min="8220" max="8220" width="5.42578125" style="78" customWidth="1"/>
    <col min="8221" max="8222" width="10.7109375" style="78" customWidth="1"/>
    <col min="8223" max="8223" width="9.7109375" style="78" customWidth="1"/>
    <col min="8224" max="8225" width="10.7109375" style="78" customWidth="1"/>
    <col min="8226" max="8226" width="9.7109375" style="78" customWidth="1"/>
    <col min="8227" max="8228" width="10.7109375" style="78" customWidth="1"/>
    <col min="8229" max="8229" width="9.7109375" style="78" customWidth="1"/>
    <col min="8230" max="8230" width="52" style="78" customWidth="1"/>
    <col min="8231" max="8231" width="5.42578125" style="78" customWidth="1"/>
    <col min="8232" max="8233" width="10.7109375" style="78" customWidth="1"/>
    <col min="8234" max="8234" width="9.7109375" style="78" customWidth="1"/>
    <col min="8235" max="8236" width="10.7109375" style="78" customWidth="1"/>
    <col min="8237" max="8237" width="10.28515625" style="78" customWidth="1"/>
    <col min="8238" max="8239" width="10.7109375" style="78" customWidth="1"/>
    <col min="8240" max="8240" width="9.7109375" style="78" customWidth="1"/>
    <col min="8241" max="8241" width="54.28515625" style="78" customWidth="1"/>
    <col min="8242" max="8242" width="5.42578125" style="78" customWidth="1"/>
    <col min="8243" max="8244" width="10.7109375" style="78" customWidth="1"/>
    <col min="8245" max="8245" width="9.7109375" style="78" customWidth="1"/>
    <col min="8246" max="8246" width="8.28515625" style="78" customWidth="1"/>
    <col min="8247" max="8247" width="10.140625" style="78" bestFit="1" customWidth="1"/>
    <col min="8248" max="8248" width="10.42578125" style="78" bestFit="1" customWidth="1"/>
    <col min="8249" max="8249" width="10.42578125" style="78" customWidth="1"/>
    <col min="8250" max="8452" width="8.28515625" style="78"/>
    <col min="8453" max="8453" width="52.42578125" style="78" customWidth="1"/>
    <col min="8454" max="8454" width="5.42578125" style="78" customWidth="1"/>
    <col min="8455" max="8456" width="10.7109375" style="78" customWidth="1"/>
    <col min="8457" max="8457" width="9.7109375" style="78" customWidth="1"/>
    <col min="8458" max="8459" width="10.7109375" style="78" customWidth="1"/>
    <col min="8460" max="8460" width="9.7109375" style="78" customWidth="1"/>
    <col min="8461" max="8462" width="10.7109375" style="78" customWidth="1"/>
    <col min="8463" max="8463" width="9.7109375" style="78" customWidth="1"/>
    <col min="8464" max="8464" width="51.85546875" style="78" customWidth="1"/>
    <col min="8465" max="8465" width="5.42578125" style="78" customWidth="1"/>
    <col min="8466" max="8467" width="10.7109375" style="78" customWidth="1"/>
    <col min="8468" max="8468" width="9.7109375" style="78" customWidth="1"/>
    <col min="8469" max="8470" width="10.7109375" style="78" customWidth="1"/>
    <col min="8471" max="8471" width="9.7109375" style="78" customWidth="1"/>
    <col min="8472" max="8473" width="10.7109375" style="78" customWidth="1"/>
    <col min="8474" max="8474" width="9.7109375" style="78" customWidth="1"/>
    <col min="8475" max="8475" width="52.7109375" style="78" customWidth="1"/>
    <col min="8476" max="8476" width="5.42578125" style="78" customWidth="1"/>
    <col min="8477" max="8478" width="10.7109375" style="78" customWidth="1"/>
    <col min="8479" max="8479" width="9.7109375" style="78" customWidth="1"/>
    <col min="8480" max="8481" width="10.7109375" style="78" customWidth="1"/>
    <col min="8482" max="8482" width="9.7109375" style="78" customWidth="1"/>
    <col min="8483" max="8484" width="10.7109375" style="78" customWidth="1"/>
    <col min="8485" max="8485" width="9.7109375" style="78" customWidth="1"/>
    <col min="8486" max="8486" width="52" style="78" customWidth="1"/>
    <col min="8487" max="8487" width="5.42578125" style="78" customWidth="1"/>
    <col min="8488" max="8489" width="10.7109375" style="78" customWidth="1"/>
    <col min="8490" max="8490" width="9.7109375" style="78" customWidth="1"/>
    <col min="8491" max="8492" width="10.7109375" style="78" customWidth="1"/>
    <col min="8493" max="8493" width="10.28515625" style="78" customWidth="1"/>
    <col min="8494" max="8495" width="10.7109375" style="78" customWidth="1"/>
    <col min="8496" max="8496" width="9.7109375" style="78" customWidth="1"/>
    <col min="8497" max="8497" width="54.28515625" style="78" customWidth="1"/>
    <col min="8498" max="8498" width="5.42578125" style="78" customWidth="1"/>
    <col min="8499" max="8500" width="10.7109375" style="78" customWidth="1"/>
    <col min="8501" max="8501" width="9.7109375" style="78" customWidth="1"/>
    <col min="8502" max="8502" width="8.28515625" style="78" customWidth="1"/>
    <col min="8503" max="8503" width="10.140625" style="78" bestFit="1" customWidth="1"/>
    <col min="8504" max="8504" width="10.42578125" style="78" bestFit="1" customWidth="1"/>
    <col min="8505" max="8505" width="10.42578125" style="78" customWidth="1"/>
    <col min="8506" max="8708" width="8.28515625" style="78"/>
    <col min="8709" max="8709" width="52.42578125" style="78" customWidth="1"/>
    <col min="8710" max="8710" width="5.42578125" style="78" customWidth="1"/>
    <col min="8711" max="8712" width="10.7109375" style="78" customWidth="1"/>
    <col min="8713" max="8713" width="9.7109375" style="78" customWidth="1"/>
    <col min="8714" max="8715" width="10.7109375" style="78" customWidth="1"/>
    <col min="8716" max="8716" width="9.7109375" style="78" customWidth="1"/>
    <col min="8717" max="8718" width="10.7109375" style="78" customWidth="1"/>
    <col min="8719" max="8719" width="9.7109375" style="78" customWidth="1"/>
    <col min="8720" max="8720" width="51.85546875" style="78" customWidth="1"/>
    <col min="8721" max="8721" width="5.42578125" style="78" customWidth="1"/>
    <col min="8722" max="8723" width="10.7109375" style="78" customWidth="1"/>
    <col min="8724" max="8724" width="9.7109375" style="78" customWidth="1"/>
    <col min="8725" max="8726" width="10.7109375" style="78" customWidth="1"/>
    <col min="8727" max="8727" width="9.7109375" style="78" customWidth="1"/>
    <col min="8728" max="8729" width="10.7109375" style="78" customWidth="1"/>
    <col min="8730" max="8730" width="9.7109375" style="78" customWidth="1"/>
    <col min="8731" max="8731" width="52.7109375" style="78" customWidth="1"/>
    <col min="8732" max="8732" width="5.42578125" style="78" customWidth="1"/>
    <col min="8733" max="8734" width="10.7109375" style="78" customWidth="1"/>
    <col min="8735" max="8735" width="9.7109375" style="78" customWidth="1"/>
    <col min="8736" max="8737" width="10.7109375" style="78" customWidth="1"/>
    <col min="8738" max="8738" width="9.7109375" style="78" customWidth="1"/>
    <col min="8739" max="8740" width="10.7109375" style="78" customWidth="1"/>
    <col min="8741" max="8741" width="9.7109375" style="78" customWidth="1"/>
    <col min="8742" max="8742" width="52" style="78" customWidth="1"/>
    <col min="8743" max="8743" width="5.42578125" style="78" customWidth="1"/>
    <col min="8744" max="8745" width="10.7109375" style="78" customWidth="1"/>
    <col min="8746" max="8746" width="9.7109375" style="78" customWidth="1"/>
    <col min="8747" max="8748" width="10.7109375" style="78" customWidth="1"/>
    <col min="8749" max="8749" width="10.28515625" style="78" customWidth="1"/>
    <col min="8750" max="8751" width="10.7109375" style="78" customWidth="1"/>
    <col min="8752" max="8752" width="9.7109375" style="78" customWidth="1"/>
    <col min="8753" max="8753" width="54.28515625" style="78" customWidth="1"/>
    <col min="8754" max="8754" width="5.42578125" style="78" customWidth="1"/>
    <col min="8755" max="8756" width="10.7109375" style="78" customWidth="1"/>
    <col min="8757" max="8757" width="9.7109375" style="78" customWidth="1"/>
    <col min="8758" max="8758" width="8.28515625" style="78" customWidth="1"/>
    <col min="8759" max="8759" width="10.140625" style="78" bestFit="1" customWidth="1"/>
    <col min="8760" max="8760" width="10.42578125" style="78" bestFit="1" customWidth="1"/>
    <col min="8761" max="8761" width="10.42578125" style="78" customWidth="1"/>
    <col min="8762" max="8964" width="8.28515625" style="78"/>
    <col min="8965" max="8965" width="52.42578125" style="78" customWidth="1"/>
    <col min="8966" max="8966" width="5.42578125" style="78" customWidth="1"/>
    <col min="8967" max="8968" width="10.7109375" style="78" customWidth="1"/>
    <col min="8969" max="8969" width="9.7109375" style="78" customWidth="1"/>
    <col min="8970" max="8971" width="10.7109375" style="78" customWidth="1"/>
    <col min="8972" max="8972" width="9.7109375" style="78" customWidth="1"/>
    <col min="8973" max="8974" width="10.7109375" style="78" customWidth="1"/>
    <col min="8975" max="8975" width="9.7109375" style="78" customWidth="1"/>
    <col min="8976" max="8976" width="51.85546875" style="78" customWidth="1"/>
    <col min="8977" max="8977" width="5.42578125" style="78" customWidth="1"/>
    <col min="8978" max="8979" width="10.7109375" style="78" customWidth="1"/>
    <col min="8980" max="8980" width="9.7109375" style="78" customWidth="1"/>
    <col min="8981" max="8982" width="10.7109375" style="78" customWidth="1"/>
    <col min="8983" max="8983" width="9.7109375" style="78" customWidth="1"/>
    <col min="8984" max="8985" width="10.7109375" style="78" customWidth="1"/>
    <col min="8986" max="8986" width="9.7109375" style="78" customWidth="1"/>
    <col min="8987" max="8987" width="52.7109375" style="78" customWidth="1"/>
    <col min="8988" max="8988" width="5.42578125" style="78" customWidth="1"/>
    <col min="8989" max="8990" width="10.7109375" style="78" customWidth="1"/>
    <col min="8991" max="8991" width="9.7109375" style="78" customWidth="1"/>
    <col min="8992" max="8993" width="10.7109375" style="78" customWidth="1"/>
    <col min="8994" max="8994" width="9.7109375" style="78" customWidth="1"/>
    <col min="8995" max="8996" width="10.7109375" style="78" customWidth="1"/>
    <col min="8997" max="8997" width="9.7109375" style="78" customWidth="1"/>
    <col min="8998" max="8998" width="52" style="78" customWidth="1"/>
    <col min="8999" max="8999" width="5.42578125" style="78" customWidth="1"/>
    <col min="9000" max="9001" width="10.7109375" style="78" customWidth="1"/>
    <col min="9002" max="9002" width="9.7109375" style="78" customWidth="1"/>
    <col min="9003" max="9004" width="10.7109375" style="78" customWidth="1"/>
    <col min="9005" max="9005" width="10.28515625" style="78" customWidth="1"/>
    <col min="9006" max="9007" width="10.7109375" style="78" customWidth="1"/>
    <col min="9008" max="9008" width="9.7109375" style="78" customWidth="1"/>
    <col min="9009" max="9009" width="54.28515625" style="78" customWidth="1"/>
    <col min="9010" max="9010" width="5.42578125" style="78" customWidth="1"/>
    <col min="9011" max="9012" width="10.7109375" style="78" customWidth="1"/>
    <col min="9013" max="9013" width="9.7109375" style="78" customWidth="1"/>
    <col min="9014" max="9014" width="8.28515625" style="78" customWidth="1"/>
    <col min="9015" max="9015" width="10.140625" style="78" bestFit="1" customWidth="1"/>
    <col min="9016" max="9016" width="10.42578125" style="78" bestFit="1" customWidth="1"/>
    <col min="9017" max="9017" width="10.42578125" style="78" customWidth="1"/>
    <col min="9018" max="9220" width="8.28515625" style="78"/>
    <col min="9221" max="9221" width="52.42578125" style="78" customWidth="1"/>
    <col min="9222" max="9222" width="5.42578125" style="78" customWidth="1"/>
    <col min="9223" max="9224" width="10.7109375" style="78" customWidth="1"/>
    <col min="9225" max="9225" width="9.7109375" style="78" customWidth="1"/>
    <col min="9226" max="9227" width="10.7109375" style="78" customWidth="1"/>
    <col min="9228" max="9228" width="9.7109375" style="78" customWidth="1"/>
    <col min="9229" max="9230" width="10.7109375" style="78" customWidth="1"/>
    <col min="9231" max="9231" width="9.7109375" style="78" customWidth="1"/>
    <col min="9232" max="9232" width="51.85546875" style="78" customWidth="1"/>
    <col min="9233" max="9233" width="5.42578125" style="78" customWidth="1"/>
    <col min="9234" max="9235" width="10.7109375" style="78" customWidth="1"/>
    <col min="9236" max="9236" width="9.7109375" style="78" customWidth="1"/>
    <col min="9237" max="9238" width="10.7109375" style="78" customWidth="1"/>
    <col min="9239" max="9239" width="9.7109375" style="78" customWidth="1"/>
    <col min="9240" max="9241" width="10.7109375" style="78" customWidth="1"/>
    <col min="9242" max="9242" width="9.7109375" style="78" customWidth="1"/>
    <col min="9243" max="9243" width="52.7109375" style="78" customWidth="1"/>
    <col min="9244" max="9244" width="5.42578125" style="78" customWidth="1"/>
    <col min="9245" max="9246" width="10.7109375" style="78" customWidth="1"/>
    <col min="9247" max="9247" width="9.7109375" style="78" customWidth="1"/>
    <col min="9248" max="9249" width="10.7109375" style="78" customWidth="1"/>
    <col min="9250" max="9250" width="9.7109375" style="78" customWidth="1"/>
    <col min="9251" max="9252" width="10.7109375" style="78" customWidth="1"/>
    <col min="9253" max="9253" width="9.7109375" style="78" customWidth="1"/>
    <col min="9254" max="9254" width="52" style="78" customWidth="1"/>
    <col min="9255" max="9255" width="5.42578125" style="78" customWidth="1"/>
    <col min="9256" max="9257" width="10.7109375" style="78" customWidth="1"/>
    <col min="9258" max="9258" width="9.7109375" style="78" customWidth="1"/>
    <col min="9259" max="9260" width="10.7109375" style="78" customWidth="1"/>
    <col min="9261" max="9261" width="10.28515625" style="78" customWidth="1"/>
    <col min="9262" max="9263" width="10.7109375" style="78" customWidth="1"/>
    <col min="9264" max="9264" width="9.7109375" style="78" customWidth="1"/>
    <col min="9265" max="9265" width="54.28515625" style="78" customWidth="1"/>
    <col min="9266" max="9266" width="5.42578125" style="78" customWidth="1"/>
    <col min="9267" max="9268" width="10.7109375" style="78" customWidth="1"/>
    <col min="9269" max="9269" width="9.7109375" style="78" customWidth="1"/>
    <col min="9270" max="9270" width="8.28515625" style="78" customWidth="1"/>
    <col min="9271" max="9271" width="10.140625" style="78" bestFit="1" customWidth="1"/>
    <col min="9272" max="9272" width="10.42578125" style="78" bestFit="1" customWidth="1"/>
    <col min="9273" max="9273" width="10.42578125" style="78" customWidth="1"/>
    <col min="9274" max="9476" width="8.28515625" style="78"/>
    <col min="9477" max="9477" width="52.42578125" style="78" customWidth="1"/>
    <col min="9478" max="9478" width="5.42578125" style="78" customWidth="1"/>
    <col min="9479" max="9480" width="10.7109375" style="78" customWidth="1"/>
    <col min="9481" max="9481" width="9.7109375" style="78" customWidth="1"/>
    <col min="9482" max="9483" width="10.7109375" style="78" customWidth="1"/>
    <col min="9484" max="9484" width="9.7109375" style="78" customWidth="1"/>
    <col min="9485" max="9486" width="10.7109375" style="78" customWidth="1"/>
    <col min="9487" max="9487" width="9.7109375" style="78" customWidth="1"/>
    <col min="9488" max="9488" width="51.85546875" style="78" customWidth="1"/>
    <col min="9489" max="9489" width="5.42578125" style="78" customWidth="1"/>
    <col min="9490" max="9491" width="10.7109375" style="78" customWidth="1"/>
    <col min="9492" max="9492" width="9.7109375" style="78" customWidth="1"/>
    <col min="9493" max="9494" width="10.7109375" style="78" customWidth="1"/>
    <col min="9495" max="9495" width="9.7109375" style="78" customWidth="1"/>
    <col min="9496" max="9497" width="10.7109375" style="78" customWidth="1"/>
    <col min="9498" max="9498" width="9.7109375" style="78" customWidth="1"/>
    <col min="9499" max="9499" width="52.7109375" style="78" customWidth="1"/>
    <col min="9500" max="9500" width="5.42578125" style="78" customWidth="1"/>
    <col min="9501" max="9502" width="10.7109375" style="78" customWidth="1"/>
    <col min="9503" max="9503" width="9.7109375" style="78" customWidth="1"/>
    <col min="9504" max="9505" width="10.7109375" style="78" customWidth="1"/>
    <col min="9506" max="9506" width="9.7109375" style="78" customWidth="1"/>
    <col min="9507" max="9508" width="10.7109375" style="78" customWidth="1"/>
    <col min="9509" max="9509" width="9.7109375" style="78" customWidth="1"/>
    <col min="9510" max="9510" width="52" style="78" customWidth="1"/>
    <col min="9511" max="9511" width="5.42578125" style="78" customWidth="1"/>
    <col min="9512" max="9513" width="10.7109375" style="78" customWidth="1"/>
    <col min="9514" max="9514" width="9.7109375" style="78" customWidth="1"/>
    <col min="9515" max="9516" width="10.7109375" style="78" customWidth="1"/>
    <col min="9517" max="9517" width="10.28515625" style="78" customWidth="1"/>
    <col min="9518" max="9519" width="10.7109375" style="78" customWidth="1"/>
    <col min="9520" max="9520" width="9.7109375" style="78" customWidth="1"/>
    <col min="9521" max="9521" width="54.28515625" style="78" customWidth="1"/>
    <col min="9522" max="9522" width="5.42578125" style="78" customWidth="1"/>
    <col min="9523" max="9524" width="10.7109375" style="78" customWidth="1"/>
    <col min="9525" max="9525" width="9.7109375" style="78" customWidth="1"/>
    <col min="9526" max="9526" width="8.28515625" style="78" customWidth="1"/>
    <col min="9527" max="9527" width="10.140625" style="78" bestFit="1" customWidth="1"/>
    <col min="9528" max="9528" width="10.42578125" style="78" bestFit="1" customWidth="1"/>
    <col min="9529" max="9529" width="10.42578125" style="78" customWidth="1"/>
    <col min="9530" max="9732" width="8.28515625" style="78"/>
    <col min="9733" max="9733" width="52.42578125" style="78" customWidth="1"/>
    <col min="9734" max="9734" width="5.42578125" style="78" customWidth="1"/>
    <col min="9735" max="9736" width="10.7109375" style="78" customWidth="1"/>
    <col min="9737" max="9737" width="9.7109375" style="78" customWidth="1"/>
    <col min="9738" max="9739" width="10.7109375" style="78" customWidth="1"/>
    <col min="9740" max="9740" width="9.7109375" style="78" customWidth="1"/>
    <col min="9741" max="9742" width="10.7109375" style="78" customWidth="1"/>
    <col min="9743" max="9743" width="9.7109375" style="78" customWidth="1"/>
    <col min="9744" max="9744" width="51.85546875" style="78" customWidth="1"/>
    <col min="9745" max="9745" width="5.42578125" style="78" customWidth="1"/>
    <col min="9746" max="9747" width="10.7109375" style="78" customWidth="1"/>
    <col min="9748" max="9748" width="9.7109375" style="78" customWidth="1"/>
    <col min="9749" max="9750" width="10.7109375" style="78" customWidth="1"/>
    <col min="9751" max="9751" width="9.7109375" style="78" customWidth="1"/>
    <col min="9752" max="9753" width="10.7109375" style="78" customWidth="1"/>
    <col min="9754" max="9754" width="9.7109375" style="78" customWidth="1"/>
    <col min="9755" max="9755" width="52.7109375" style="78" customWidth="1"/>
    <col min="9756" max="9756" width="5.42578125" style="78" customWidth="1"/>
    <col min="9757" max="9758" width="10.7109375" style="78" customWidth="1"/>
    <col min="9759" max="9759" width="9.7109375" style="78" customWidth="1"/>
    <col min="9760" max="9761" width="10.7109375" style="78" customWidth="1"/>
    <col min="9762" max="9762" width="9.7109375" style="78" customWidth="1"/>
    <col min="9763" max="9764" width="10.7109375" style="78" customWidth="1"/>
    <col min="9765" max="9765" width="9.7109375" style="78" customWidth="1"/>
    <col min="9766" max="9766" width="52" style="78" customWidth="1"/>
    <col min="9767" max="9767" width="5.42578125" style="78" customWidth="1"/>
    <col min="9768" max="9769" width="10.7109375" style="78" customWidth="1"/>
    <col min="9770" max="9770" width="9.7109375" style="78" customWidth="1"/>
    <col min="9771" max="9772" width="10.7109375" style="78" customWidth="1"/>
    <col min="9773" max="9773" width="10.28515625" style="78" customWidth="1"/>
    <col min="9774" max="9775" width="10.7109375" style="78" customWidth="1"/>
    <col min="9776" max="9776" width="9.7109375" style="78" customWidth="1"/>
    <col min="9777" max="9777" width="54.28515625" style="78" customWidth="1"/>
    <col min="9778" max="9778" width="5.42578125" style="78" customWidth="1"/>
    <col min="9779" max="9780" width="10.7109375" style="78" customWidth="1"/>
    <col min="9781" max="9781" width="9.7109375" style="78" customWidth="1"/>
    <col min="9782" max="9782" width="8.28515625" style="78" customWidth="1"/>
    <col min="9783" max="9783" width="10.140625" style="78" bestFit="1" customWidth="1"/>
    <col min="9784" max="9784" width="10.42578125" style="78" bestFit="1" customWidth="1"/>
    <col min="9785" max="9785" width="10.42578125" style="78" customWidth="1"/>
    <col min="9786" max="9988" width="8.28515625" style="78"/>
    <col min="9989" max="9989" width="52.42578125" style="78" customWidth="1"/>
    <col min="9990" max="9990" width="5.42578125" style="78" customWidth="1"/>
    <col min="9991" max="9992" width="10.7109375" style="78" customWidth="1"/>
    <col min="9993" max="9993" width="9.7109375" style="78" customWidth="1"/>
    <col min="9994" max="9995" width="10.7109375" style="78" customWidth="1"/>
    <col min="9996" max="9996" width="9.7109375" style="78" customWidth="1"/>
    <col min="9997" max="9998" width="10.7109375" style="78" customWidth="1"/>
    <col min="9999" max="9999" width="9.7109375" style="78" customWidth="1"/>
    <col min="10000" max="10000" width="51.85546875" style="78" customWidth="1"/>
    <col min="10001" max="10001" width="5.42578125" style="78" customWidth="1"/>
    <col min="10002" max="10003" width="10.7109375" style="78" customWidth="1"/>
    <col min="10004" max="10004" width="9.7109375" style="78" customWidth="1"/>
    <col min="10005" max="10006" width="10.7109375" style="78" customWidth="1"/>
    <col min="10007" max="10007" width="9.7109375" style="78" customWidth="1"/>
    <col min="10008" max="10009" width="10.7109375" style="78" customWidth="1"/>
    <col min="10010" max="10010" width="9.7109375" style="78" customWidth="1"/>
    <col min="10011" max="10011" width="52.7109375" style="78" customWidth="1"/>
    <col min="10012" max="10012" width="5.42578125" style="78" customWidth="1"/>
    <col min="10013" max="10014" width="10.7109375" style="78" customWidth="1"/>
    <col min="10015" max="10015" width="9.7109375" style="78" customWidth="1"/>
    <col min="10016" max="10017" width="10.7109375" style="78" customWidth="1"/>
    <col min="10018" max="10018" width="9.7109375" style="78" customWidth="1"/>
    <col min="10019" max="10020" width="10.7109375" style="78" customWidth="1"/>
    <col min="10021" max="10021" width="9.7109375" style="78" customWidth="1"/>
    <col min="10022" max="10022" width="52" style="78" customWidth="1"/>
    <col min="10023" max="10023" width="5.42578125" style="78" customWidth="1"/>
    <col min="10024" max="10025" width="10.7109375" style="78" customWidth="1"/>
    <col min="10026" max="10026" width="9.7109375" style="78" customWidth="1"/>
    <col min="10027" max="10028" width="10.7109375" style="78" customWidth="1"/>
    <col min="10029" max="10029" width="10.28515625" style="78" customWidth="1"/>
    <col min="10030" max="10031" width="10.7109375" style="78" customWidth="1"/>
    <col min="10032" max="10032" width="9.7109375" style="78" customWidth="1"/>
    <col min="10033" max="10033" width="54.28515625" style="78" customWidth="1"/>
    <col min="10034" max="10034" width="5.42578125" style="78" customWidth="1"/>
    <col min="10035" max="10036" width="10.7109375" style="78" customWidth="1"/>
    <col min="10037" max="10037" width="9.7109375" style="78" customWidth="1"/>
    <col min="10038" max="10038" width="8.28515625" style="78" customWidth="1"/>
    <col min="10039" max="10039" width="10.140625" style="78" bestFit="1" customWidth="1"/>
    <col min="10040" max="10040" width="10.42578125" style="78" bestFit="1" customWidth="1"/>
    <col min="10041" max="10041" width="10.42578125" style="78" customWidth="1"/>
    <col min="10042" max="10244" width="8.28515625" style="78"/>
    <col min="10245" max="10245" width="52.42578125" style="78" customWidth="1"/>
    <col min="10246" max="10246" width="5.42578125" style="78" customWidth="1"/>
    <col min="10247" max="10248" width="10.7109375" style="78" customWidth="1"/>
    <col min="10249" max="10249" width="9.7109375" style="78" customWidth="1"/>
    <col min="10250" max="10251" width="10.7109375" style="78" customWidth="1"/>
    <col min="10252" max="10252" width="9.7109375" style="78" customWidth="1"/>
    <col min="10253" max="10254" width="10.7109375" style="78" customWidth="1"/>
    <col min="10255" max="10255" width="9.7109375" style="78" customWidth="1"/>
    <col min="10256" max="10256" width="51.85546875" style="78" customWidth="1"/>
    <col min="10257" max="10257" width="5.42578125" style="78" customWidth="1"/>
    <col min="10258" max="10259" width="10.7109375" style="78" customWidth="1"/>
    <col min="10260" max="10260" width="9.7109375" style="78" customWidth="1"/>
    <col min="10261" max="10262" width="10.7109375" style="78" customWidth="1"/>
    <col min="10263" max="10263" width="9.7109375" style="78" customWidth="1"/>
    <col min="10264" max="10265" width="10.7109375" style="78" customWidth="1"/>
    <col min="10266" max="10266" width="9.7109375" style="78" customWidth="1"/>
    <col min="10267" max="10267" width="52.7109375" style="78" customWidth="1"/>
    <col min="10268" max="10268" width="5.42578125" style="78" customWidth="1"/>
    <col min="10269" max="10270" width="10.7109375" style="78" customWidth="1"/>
    <col min="10271" max="10271" width="9.7109375" style="78" customWidth="1"/>
    <col min="10272" max="10273" width="10.7109375" style="78" customWidth="1"/>
    <col min="10274" max="10274" width="9.7109375" style="78" customWidth="1"/>
    <col min="10275" max="10276" width="10.7109375" style="78" customWidth="1"/>
    <col min="10277" max="10277" width="9.7109375" style="78" customWidth="1"/>
    <col min="10278" max="10278" width="52" style="78" customWidth="1"/>
    <col min="10279" max="10279" width="5.42578125" style="78" customWidth="1"/>
    <col min="10280" max="10281" width="10.7109375" style="78" customWidth="1"/>
    <col min="10282" max="10282" width="9.7109375" style="78" customWidth="1"/>
    <col min="10283" max="10284" width="10.7109375" style="78" customWidth="1"/>
    <col min="10285" max="10285" width="10.28515625" style="78" customWidth="1"/>
    <col min="10286" max="10287" width="10.7109375" style="78" customWidth="1"/>
    <col min="10288" max="10288" width="9.7109375" style="78" customWidth="1"/>
    <col min="10289" max="10289" width="54.28515625" style="78" customWidth="1"/>
    <col min="10290" max="10290" width="5.42578125" style="78" customWidth="1"/>
    <col min="10291" max="10292" width="10.7109375" style="78" customWidth="1"/>
    <col min="10293" max="10293" width="9.7109375" style="78" customWidth="1"/>
    <col min="10294" max="10294" width="8.28515625" style="78" customWidth="1"/>
    <col min="10295" max="10295" width="10.140625" style="78" bestFit="1" customWidth="1"/>
    <col min="10296" max="10296" width="10.42578125" style="78" bestFit="1" customWidth="1"/>
    <col min="10297" max="10297" width="10.42578125" style="78" customWidth="1"/>
    <col min="10298" max="10500" width="8.28515625" style="78"/>
    <col min="10501" max="10501" width="52.42578125" style="78" customWidth="1"/>
    <col min="10502" max="10502" width="5.42578125" style="78" customWidth="1"/>
    <col min="10503" max="10504" width="10.7109375" style="78" customWidth="1"/>
    <col min="10505" max="10505" width="9.7109375" style="78" customWidth="1"/>
    <col min="10506" max="10507" width="10.7109375" style="78" customWidth="1"/>
    <col min="10508" max="10508" width="9.7109375" style="78" customWidth="1"/>
    <col min="10509" max="10510" width="10.7109375" style="78" customWidth="1"/>
    <col min="10511" max="10511" width="9.7109375" style="78" customWidth="1"/>
    <col min="10512" max="10512" width="51.85546875" style="78" customWidth="1"/>
    <col min="10513" max="10513" width="5.42578125" style="78" customWidth="1"/>
    <col min="10514" max="10515" width="10.7109375" style="78" customWidth="1"/>
    <col min="10516" max="10516" width="9.7109375" style="78" customWidth="1"/>
    <col min="10517" max="10518" width="10.7109375" style="78" customWidth="1"/>
    <col min="10519" max="10519" width="9.7109375" style="78" customWidth="1"/>
    <col min="10520" max="10521" width="10.7109375" style="78" customWidth="1"/>
    <col min="10522" max="10522" width="9.7109375" style="78" customWidth="1"/>
    <col min="10523" max="10523" width="52.7109375" style="78" customWidth="1"/>
    <col min="10524" max="10524" width="5.42578125" style="78" customWidth="1"/>
    <col min="10525" max="10526" width="10.7109375" style="78" customWidth="1"/>
    <col min="10527" max="10527" width="9.7109375" style="78" customWidth="1"/>
    <col min="10528" max="10529" width="10.7109375" style="78" customWidth="1"/>
    <col min="10530" max="10530" width="9.7109375" style="78" customWidth="1"/>
    <col min="10531" max="10532" width="10.7109375" style="78" customWidth="1"/>
    <col min="10533" max="10533" width="9.7109375" style="78" customWidth="1"/>
    <col min="10534" max="10534" width="52" style="78" customWidth="1"/>
    <col min="10535" max="10535" width="5.42578125" style="78" customWidth="1"/>
    <col min="10536" max="10537" width="10.7109375" style="78" customWidth="1"/>
    <col min="10538" max="10538" width="9.7109375" style="78" customWidth="1"/>
    <col min="10539" max="10540" width="10.7109375" style="78" customWidth="1"/>
    <col min="10541" max="10541" width="10.28515625" style="78" customWidth="1"/>
    <col min="10542" max="10543" width="10.7109375" style="78" customWidth="1"/>
    <col min="10544" max="10544" width="9.7109375" style="78" customWidth="1"/>
    <col min="10545" max="10545" width="54.28515625" style="78" customWidth="1"/>
    <col min="10546" max="10546" width="5.42578125" style="78" customWidth="1"/>
    <col min="10547" max="10548" width="10.7109375" style="78" customWidth="1"/>
    <col min="10549" max="10549" width="9.7109375" style="78" customWidth="1"/>
    <col min="10550" max="10550" width="8.28515625" style="78" customWidth="1"/>
    <col min="10551" max="10551" width="10.140625" style="78" bestFit="1" customWidth="1"/>
    <col min="10552" max="10552" width="10.42578125" style="78" bestFit="1" customWidth="1"/>
    <col min="10553" max="10553" width="10.42578125" style="78" customWidth="1"/>
    <col min="10554" max="10756" width="8.28515625" style="78"/>
    <col min="10757" max="10757" width="52.42578125" style="78" customWidth="1"/>
    <col min="10758" max="10758" width="5.42578125" style="78" customWidth="1"/>
    <col min="10759" max="10760" width="10.7109375" style="78" customWidth="1"/>
    <col min="10761" max="10761" width="9.7109375" style="78" customWidth="1"/>
    <col min="10762" max="10763" width="10.7109375" style="78" customWidth="1"/>
    <col min="10764" max="10764" width="9.7109375" style="78" customWidth="1"/>
    <col min="10765" max="10766" width="10.7109375" style="78" customWidth="1"/>
    <col min="10767" max="10767" width="9.7109375" style="78" customWidth="1"/>
    <col min="10768" max="10768" width="51.85546875" style="78" customWidth="1"/>
    <col min="10769" max="10769" width="5.42578125" style="78" customWidth="1"/>
    <col min="10770" max="10771" width="10.7109375" style="78" customWidth="1"/>
    <col min="10772" max="10772" width="9.7109375" style="78" customWidth="1"/>
    <col min="10773" max="10774" width="10.7109375" style="78" customWidth="1"/>
    <col min="10775" max="10775" width="9.7109375" style="78" customWidth="1"/>
    <col min="10776" max="10777" width="10.7109375" style="78" customWidth="1"/>
    <col min="10778" max="10778" width="9.7109375" style="78" customWidth="1"/>
    <col min="10779" max="10779" width="52.7109375" style="78" customWidth="1"/>
    <col min="10780" max="10780" width="5.42578125" style="78" customWidth="1"/>
    <col min="10781" max="10782" width="10.7109375" style="78" customWidth="1"/>
    <col min="10783" max="10783" width="9.7109375" style="78" customWidth="1"/>
    <col min="10784" max="10785" width="10.7109375" style="78" customWidth="1"/>
    <col min="10786" max="10786" width="9.7109375" style="78" customWidth="1"/>
    <col min="10787" max="10788" width="10.7109375" style="78" customWidth="1"/>
    <col min="10789" max="10789" width="9.7109375" style="78" customWidth="1"/>
    <col min="10790" max="10790" width="52" style="78" customWidth="1"/>
    <col min="10791" max="10791" width="5.42578125" style="78" customWidth="1"/>
    <col min="10792" max="10793" width="10.7109375" style="78" customWidth="1"/>
    <col min="10794" max="10794" width="9.7109375" style="78" customWidth="1"/>
    <col min="10795" max="10796" width="10.7109375" style="78" customWidth="1"/>
    <col min="10797" max="10797" width="10.28515625" style="78" customWidth="1"/>
    <col min="10798" max="10799" width="10.7109375" style="78" customWidth="1"/>
    <col min="10800" max="10800" width="9.7109375" style="78" customWidth="1"/>
    <col min="10801" max="10801" width="54.28515625" style="78" customWidth="1"/>
    <col min="10802" max="10802" width="5.42578125" style="78" customWidth="1"/>
    <col min="10803" max="10804" width="10.7109375" style="78" customWidth="1"/>
    <col min="10805" max="10805" width="9.7109375" style="78" customWidth="1"/>
    <col min="10806" max="10806" width="8.28515625" style="78" customWidth="1"/>
    <col min="10807" max="10807" width="10.140625" style="78" bestFit="1" customWidth="1"/>
    <col min="10808" max="10808" width="10.42578125" style="78" bestFit="1" customWidth="1"/>
    <col min="10809" max="10809" width="10.42578125" style="78" customWidth="1"/>
    <col min="10810" max="11012" width="8.28515625" style="78"/>
    <col min="11013" max="11013" width="52.42578125" style="78" customWidth="1"/>
    <col min="11014" max="11014" width="5.42578125" style="78" customWidth="1"/>
    <col min="11015" max="11016" width="10.7109375" style="78" customWidth="1"/>
    <col min="11017" max="11017" width="9.7109375" style="78" customWidth="1"/>
    <col min="11018" max="11019" width="10.7109375" style="78" customWidth="1"/>
    <col min="11020" max="11020" width="9.7109375" style="78" customWidth="1"/>
    <col min="11021" max="11022" width="10.7109375" style="78" customWidth="1"/>
    <col min="11023" max="11023" width="9.7109375" style="78" customWidth="1"/>
    <col min="11024" max="11024" width="51.85546875" style="78" customWidth="1"/>
    <col min="11025" max="11025" width="5.42578125" style="78" customWidth="1"/>
    <col min="11026" max="11027" width="10.7109375" style="78" customWidth="1"/>
    <col min="11028" max="11028" width="9.7109375" style="78" customWidth="1"/>
    <col min="11029" max="11030" width="10.7109375" style="78" customWidth="1"/>
    <col min="11031" max="11031" width="9.7109375" style="78" customWidth="1"/>
    <col min="11032" max="11033" width="10.7109375" style="78" customWidth="1"/>
    <col min="11034" max="11034" width="9.7109375" style="78" customWidth="1"/>
    <col min="11035" max="11035" width="52.7109375" style="78" customWidth="1"/>
    <col min="11036" max="11036" width="5.42578125" style="78" customWidth="1"/>
    <col min="11037" max="11038" width="10.7109375" style="78" customWidth="1"/>
    <col min="11039" max="11039" width="9.7109375" style="78" customWidth="1"/>
    <col min="11040" max="11041" width="10.7109375" style="78" customWidth="1"/>
    <col min="11042" max="11042" width="9.7109375" style="78" customWidth="1"/>
    <col min="11043" max="11044" width="10.7109375" style="78" customWidth="1"/>
    <col min="11045" max="11045" width="9.7109375" style="78" customWidth="1"/>
    <col min="11046" max="11046" width="52" style="78" customWidth="1"/>
    <col min="11047" max="11047" width="5.42578125" style="78" customWidth="1"/>
    <col min="11048" max="11049" width="10.7109375" style="78" customWidth="1"/>
    <col min="11050" max="11050" width="9.7109375" style="78" customWidth="1"/>
    <col min="11051" max="11052" width="10.7109375" style="78" customWidth="1"/>
    <col min="11053" max="11053" width="10.28515625" style="78" customWidth="1"/>
    <col min="11054" max="11055" width="10.7109375" style="78" customWidth="1"/>
    <col min="11056" max="11056" width="9.7109375" style="78" customWidth="1"/>
    <col min="11057" max="11057" width="54.28515625" style="78" customWidth="1"/>
    <col min="11058" max="11058" width="5.42578125" style="78" customWidth="1"/>
    <col min="11059" max="11060" width="10.7109375" style="78" customWidth="1"/>
    <col min="11061" max="11061" width="9.7109375" style="78" customWidth="1"/>
    <col min="11062" max="11062" width="8.28515625" style="78" customWidth="1"/>
    <col min="11063" max="11063" width="10.140625" style="78" bestFit="1" customWidth="1"/>
    <col min="11064" max="11064" width="10.42578125" style="78" bestFit="1" customWidth="1"/>
    <col min="11065" max="11065" width="10.42578125" style="78" customWidth="1"/>
    <col min="11066" max="11268" width="8.28515625" style="78"/>
    <col min="11269" max="11269" width="52.42578125" style="78" customWidth="1"/>
    <col min="11270" max="11270" width="5.42578125" style="78" customWidth="1"/>
    <col min="11271" max="11272" width="10.7109375" style="78" customWidth="1"/>
    <col min="11273" max="11273" width="9.7109375" style="78" customWidth="1"/>
    <col min="11274" max="11275" width="10.7109375" style="78" customWidth="1"/>
    <col min="11276" max="11276" width="9.7109375" style="78" customWidth="1"/>
    <col min="11277" max="11278" width="10.7109375" style="78" customWidth="1"/>
    <col min="11279" max="11279" width="9.7109375" style="78" customWidth="1"/>
    <col min="11280" max="11280" width="51.85546875" style="78" customWidth="1"/>
    <col min="11281" max="11281" width="5.42578125" style="78" customWidth="1"/>
    <col min="11282" max="11283" width="10.7109375" style="78" customWidth="1"/>
    <col min="11284" max="11284" width="9.7109375" style="78" customWidth="1"/>
    <col min="11285" max="11286" width="10.7109375" style="78" customWidth="1"/>
    <col min="11287" max="11287" width="9.7109375" style="78" customWidth="1"/>
    <col min="11288" max="11289" width="10.7109375" style="78" customWidth="1"/>
    <col min="11290" max="11290" width="9.7109375" style="78" customWidth="1"/>
    <col min="11291" max="11291" width="52.7109375" style="78" customWidth="1"/>
    <col min="11292" max="11292" width="5.42578125" style="78" customWidth="1"/>
    <col min="11293" max="11294" width="10.7109375" style="78" customWidth="1"/>
    <col min="11295" max="11295" width="9.7109375" style="78" customWidth="1"/>
    <col min="11296" max="11297" width="10.7109375" style="78" customWidth="1"/>
    <col min="11298" max="11298" width="9.7109375" style="78" customWidth="1"/>
    <col min="11299" max="11300" width="10.7109375" style="78" customWidth="1"/>
    <col min="11301" max="11301" width="9.7109375" style="78" customWidth="1"/>
    <col min="11302" max="11302" width="52" style="78" customWidth="1"/>
    <col min="11303" max="11303" width="5.42578125" style="78" customWidth="1"/>
    <col min="11304" max="11305" width="10.7109375" style="78" customWidth="1"/>
    <col min="11306" max="11306" width="9.7109375" style="78" customWidth="1"/>
    <col min="11307" max="11308" width="10.7109375" style="78" customWidth="1"/>
    <col min="11309" max="11309" width="10.28515625" style="78" customWidth="1"/>
    <col min="11310" max="11311" width="10.7109375" style="78" customWidth="1"/>
    <col min="11312" max="11312" width="9.7109375" style="78" customWidth="1"/>
    <col min="11313" max="11313" width="54.28515625" style="78" customWidth="1"/>
    <col min="11314" max="11314" width="5.42578125" style="78" customWidth="1"/>
    <col min="11315" max="11316" width="10.7109375" style="78" customWidth="1"/>
    <col min="11317" max="11317" width="9.7109375" style="78" customWidth="1"/>
    <col min="11318" max="11318" width="8.28515625" style="78" customWidth="1"/>
    <col min="11319" max="11319" width="10.140625" style="78" bestFit="1" customWidth="1"/>
    <col min="11320" max="11320" width="10.42578125" style="78" bestFit="1" customWidth="1"/>
    <col min="11321" max="11321" width="10.42578125" style="78" customWidth="1"/>
    <col min="11322" max="11524" width="8.28515625" style="78"/>
    <col min="11525" max="11525" width="52.42578125" style="78" customWidth="1"/>
    <col min="11526" max="11526" width="5.42578125" style="78" customWidth="1"/>
    <col min="11527" max="11528" width="10.7109375" style="78" customWidth="1"/>
    <col min="11529" max="11529" width="9.7109375" style="78" customWidth="1"/>
    <col min="11530" max="11531" width="10.7109375" style="78" customWidth="1"/>
    <col min="11532" max="11532" width="9.7109375" style="78" customWidth="1"/>
    <col min="11533" max="11534" width="10.7109375" style="78" customWidth="1"/>
    <col min="11535" max="11535" width="9.7109375" style="78" customWidth="1"/>
    <col min="11536" max="11536" width="51.85546875" style="78" customWidth="1"/>
    <col min="11537" max="11537" width="5.42578125" style="78" customWidth="1"/>
    <col min="11538" max="11539" width="10.7109375" style="78" customWidth="1"/>
    <col min="11540" max="11540" width="9.7109375" style="78" customWidth="1"/>
    <col min="11541" max="11542" width="10.7109375" style="78" customWidth="1"/>
    <col min="11543" max="11543" width="9.7109375" style="78" customWidth="1"/>
    <col min="11544" max="11545" width="10.7109375" style="78" customWidth="1"/>
    <col min="11546" max="11546" width="9.7109375" style="78" customWidth="1"/>
    <col min="11547" max="11547" width="52.7109375" style="78" customWidth="1"/>
    <col min="11548" max="11548" width="5.42578125" style="78" customWidth="1"/>
    <col min="11549" max="11550" width="10.7109375" style="78" customWidth="1"/>
    <col min="11551" max="11551" width="9.7109375" style="78" customWidth="1"/>
    <col min="11552" max="11553" width="10.7109375" style="78" customWidth="1"/>
    <col min="11554" max="11554" width="9.7109375" style="78" customWidth="1"/>
    <col min="11555" max="11556" width="10.7109375" style="78" customWidth="1"/>
    <col min="11557" max="11557" width="9.7109375" style="78" customWidth="1"/>
    <col min="11558" max="11558" width="52" style="78" customWidth="1"/>
    <col min="11559" max="11559" width="5.42578125" style="78" customWidth="1"/>
    <col min="11560" max="11561" width="10.7109375" style="78" customWidth="1"/>
    <col min="11562" max="11562" width="9.7109375" style="78" customWidth="1"/>
    <col min="11563" max="11564" width="10.7109375" style="78" customWidth="1"/>
    <col min="11565" max="11565" width="10.28515625" style="78" customWidth="1"/>
    <col min="11566" max="11567" width="10.7109375" style="78" customWidth="1"/>
    <col min="11568" max="11568" width="9.7109375" style="78" customWidth="1"/>
    <col min="11569" max="11569" width="54.28515625" style="78" customWidth="1"/>
    <col min="11570" max="11570" width="5.42578125" style="78" customWidth="1"/>
    <col min="11571" max="11572" width="10.7109375" style="78" customWidth="1"/>
    <col min="11573" max="11573" width="9.7109375" style="78" customWidth="1"/>
    <col min="11574" max="11574" width="8.28515625" style="78" customWidth="1"/>
    <col min="11575" max="11575" width="10.140625" style="78" bestFit="1" customWidth="1"/>
    <col min="11576" max="11576" width="10.42578125" style="78" bestFit="1" customWidth="1"/>
    <col min="11577" max="11577" width="10.42578125" style="78" customWidth="1"/>
    <col min="11578" max="11780" width="8.28515625" style="78"/>
    <col min="11781" max="11781" width="52.42578125" style="78" customWidth="1"/>
    <col min="11782" max="11782" width="5.42578125" style="78" customWidth="1"/>
    <col min="11783" max="11784" width="10.7109375" style="78" customWidth="1"/>
    <col min="11785" max="11785" width="9.7109375" style="78" customWidth="1"/>
    <col min="11786" max="11787" width="10.7109375" style="78" customWidth="1"/>
    <col min="11788" max="11788" width="9.7109375" style="78" customWidth="1"/>
    <col min="11789" max="11790" width="10.7109375" style="78" customWidth="1"/>
    <col min="11791" max="11791" width="9.7109375" style="78" customWidth="1"/>
    <col min="11792" max="11792" width="51.85546875" style="78" customWidth="1"/>
    <col min="11793" max="11793" width="5.42578125" style="78" customWidth="1"/>
    <col min="11794" max="11795" width="10.7109375" style="78" customWidth="1"/>
    <col min="11796" max="11796" width="9.7109375" style="78" customWidth="1"/>
    <col min="11797" max="11798" width="10.7109375" style="78" customWidth="1"/>
    <col min="11799" max="11799" width="9.7109375" style="78" customWidth="1"/>
    <col min="11800" max="11801" width="10.7109375" style="78" customWidth="1"/>
    <col min="11802" max="11802" width="9.7109375" style="78" customWidth="1"/>
    <col min="11803" max="11803" width="52.7109375" style="78" customWidth="1"/>
    <col min="11804" max="11804" width="5.42578125" style="78" customWidth="1"/>
    <col min="11805" max="11806" width="10.7109375" style="78" customWidth="1"/>
    <col min="11807" max="11807" width="9.7109375" style="78" customWidth="1"/>
    <col min="11808" max="11809" width="10.7109375" style="78" customWidth="1"/>
    <col min="11810" max="11810" width="9.7109375" style="78" customWidth="1"/>
    <col min="11811" max="11812" width="10.7109375" style="78" customWidth="1"/>
    <col min="11813" max="11813" width="9.7109375" style="78" customWidth="1"/>
    <col min="11814" max="11814" width="52" style="78" customWidth="1"/>
    <col min="11815" max="11815" width="5.42578125" style="78" customWidth="1"/>
    <col min="11816" max="11817" width="10.7109375" style="78" customWidth="1"/>
    <col min="11818" max="11818" width="9.7109375" style="78" customWidth="1"/>
    <col min="11819" max="11820" width="10.7109375" style="78" customWidth="1"/>
    <col min="11821" max="11821" width="10.28515625" style="78" customWidth="1"/>
    <col min="11822" max="11823" width="10.7109375" style="78" customWidth="1"/>
    <col min="11824" max="11824" width="9.7109375" style="78" customWidth="1"/>
    <col min="11825" max="11825" width="54.28515625" style="78" customWidth="1"/>
    <col min="11826" max="11826" width="5.42578125" style="78" customWidth="1"/>
    <col min="11827" max="11828" width="10.7109375" style="78" customWidth="1"/>
    <col min="11829" max="11829" width="9.7109375" style="78" customWidth="1"/>
    <col min="11830" max="11830" width="8.28515625" style="78" customWidth="1"/>
    <col min="11831" max="11831" width="10.140625" style="78" bestFit="1" customWidth="1"/>
    <col min="11832" max="11832" width="10.42578125" style="78" bestFit="1" customWidth="1"/>
    <col min="11833" max="11833" width="10.42578125" style="78" customWidth="1"/>
    <col min="11834" max="12036" width="8.28515625" style="78"/>
    <col min="12037" max="12037" width="52.42578125" style="78" customWidth="1"/>
    <col min="12038" max="12038" width="5.42578125" style="78" customWidth="1"/>
    <col min="12039" max="12040" width="10.7109375" style="78" customWidth="1"/>
    <col min="12041" max="12041" width="9.7109375" style="78" customWidth="1"/>
    <col min="12042" max="12043" width="10.7109375" style="78" customWidth="1"/>
    <col min="12044" max="12044" width="9.7109375" style="78" customWidth="1"/>
    <col min="12045" max="12046" width="10.7109375" style="78" customWidth="1"/>
    <col min="12047" max="12047" width="9.7109375" style="78" customWidth="1"/>
    <col min="12048" max="12048" width="51.85546875" style="78" customWidth="1"/>
    <col min="12049" max="12049" width="5.42578125" style="78" customWidth="1"/>
    <col min="12050" max="12051" width="10.7109375" style="78" customWidth="1"/>
    <col min="12052" max="12052" width="9.7109375" style="78" customWidth="1"/>
    <col min="12053" max="12054" width="10.7109375" style="78" customWidth="1"/>
    <col min="12055" max="12055" width="9.7109375" style="78" customWidth="1"/>
    <col min="12056" max="12057" width="10.7109375" style="78" customWidth="1"/>
    <col min="12058" max="12058" width="9.7109375" style="78" customWidth="1"/>
    <col min="12059" max="12059" width="52.7109375" style="78" customWidth="1"/>
    <col min="12060" max="12060" width="5.42578125" style="78" customWidth="1"/>
    <col min="12061" max="12062" width="10.7109375" style="78" customWidth="1"/>
    <col min="12063" max="12063" width="9.7109375" style="78" customWidth="1"/>
    <col min="12064" max="12065" width="10.7109375" style="78" customWidth="1"/>
    <col min="12066" max="12066" width="9.7109375" style="78" customWidth="1"/>
    <col min="12067" max="12068" width="10.7109375" style="78" customWidth="1"/>
    <col min="12069" max="12069" width="9.7109375" style="78" customWidth="1"/>
    <col min="12070" max="12070" width="52" style="78" customWidth="1"/>
    <col min="12071" max="12071" width="5.42578125" style="78" customWidth="1"/>
    <col min="12072" max="12073" width="10.7109375" style="78" customWidth="1"/>
    <col min="12074" max="12074" width="9.7109375" style="78" customWidth="1"/>
    <col min="12075" max="12076" width="10.7109375" style="78" customWidth="1"/>
    <col min="12077" max="12077" width="10.28515625" style="78" customWidth="1"/>
    <col min="12078" max="12079" width="10.7109375" style="78" customWidth="1"/>
    <col min="12080" max="12080" width="9.7109375" style="78" customWidth="1"/>
    <col min="12081" max="12081" width="54.28515625" style="78" customWidth="1"/>
    <col min="12082" max="12082" width="5.42578125" style="78" customWidth="1"/>
    <col min="12083" max="12084" width="10.7109375" style="78" customWidth="1"/>
    <col min="12085" max="12085" width="9.7109375" style="78" customWidth="1"/>
    <col min="12086" max="12086" width="8.28515625" style="78" customWidth="1"/>
    <col min="12087" max="12087" width="10.140625" style="78" bestFit="1" customWidth="1"/>
    <col min="12088" max="12088" width="10.42578125" style="78" bestFit="1" customWidth="1"/>
    <col min="12089" max="12089" width="10.42578125" style="78" customWidth="1"/>
    <col min="12090" max="12292" width="8.28515625" style="78"/>
    <col min="12293" max="12293" width="52.42578125" style="78" customWidth="1"/>
    <col min="12294" max="12294" width="5.42578125" style="78" customWidth="1"/>
    <col min="12295" max="12296" width="10.7109375" style="78" customWidth="1"/>
    <col min="12297" max="12297" width="9.7109375" style="78" customWidth="1"/>
    <col min="12298" max="12299" width="10.7109375" style="78" customWidth="1"/>
    <col min="12300" max="12300" width="9.7109375" style="78" customWidth="1"/>
    <col min="12301" max="12302" width="10.7109375" style="78" customWidth="1"/>
    <col min="12303" max="12303" width="9.7109375" style="78" customWidth="1"/>
    <col min="12304" max="12304" width="51.85546875" style="78" customWidth="1"/>
    <col min="12305" max="12305" width="5.42578125" style="78" customWidth="1"/>
    <col min="12306" max="12307" width="10.7109375" style="78" customWidth="1"/>
    <col min="12308" max="12308" width="9.7109375" style="78" customWidth="1"/>
    <col min="12309" max="12310" width="10.7109375" style="78" customWidth="1"/>
    <col min="12311" max="12311" width="9.7109375" style="78" customWidth="1"/>
    <col min="12312" max="12313" width="10.7109375" style="78" customWidth="1"/>
    <col min="12314" max="12314" width="9.7109375" style="78" customWidth="1"/>
    <col min="12315" max="12315" width="52.7109375" style="78" customWidth="1"/>
    <col min="12316" max="12316" width="5.42578125" style="78" customWidth="1"/>
    <col min="12317" max="12318" width="10.7109375" style="78" customWidth="1"/>
    <col min="12319" max="12319" width="9.7109375" style="78" customWidth="1"/>
    <col min="12320" max="12321" width="10.7109375" style="78" customWidth="1"/>
    <col min="12322" max="12322" width="9.7109375" style="78" customWidth="1"/>
    <col min="12323" max="12324" width="10.7109375" style="78" customWidth="1"/>
    <col min="12325" max="12325" width="9.7109375" style="78" customWidth="1"/>
    <col min="12326" max="12326" width="52" style="78" customWidth="1"/>
    <col min="12327" max="12327" width="5.42578125" style="78" customWidth="1"/>
    <col min="12328" max="12329" width="10.7109375" style="78" customWidth="1"/>
    <col min="12330" max="12330" width="9.7109375" style="78" customWidth="1"/>
    <col min="12331" max="12332" width="10.7109375" style="78" customWidth="1"/>
    <col min="12333" max="12333" width="10.28515625" style="78" customWidth="1"/>
    <col min="12334" max="12335" width="10.7109375" style="78" customWidth="1"/>
    <col min="12336" max="12336" width="9.7109375" style="78" customWidth="1"/>
    <col min="12337" max="12337" width="54.28515625" style="78" customWidth="1"/>
    <col min="12338" max="12338" width="5.42578125" style="78" customWidth="1"/>
    <col min="12339" max="12340" width="10.7109375" style="78" customWidth="1"/>
    <col min="12341" max="12341" width="9.7109375" style="78" customWidth="1"/>
    <col min="12342" max="12342" width="8.28515625" style="78" customWidth="1"/>
    <col min="12343" max="12343" width="10.140625" style="78" bestFit="1" customWidth="1"/>
    <col min="12344" max="12344" width="10.42578125" style="78" bestFit="1" customWidth="1"/>
    <col min="12345" max="12345" width="10.42578125" style="78" customWidth="1"/>
    <col min="12346" max="12548" width="8.28515625" style="78"/>
    <col min="12549" max="12549" width="52.42578125" style="78" customWidth="1"/>
    <col min="12550" max="12550" width="5.42578125" style="78" customWidth="1"/>
    <col min="12551" max="12552" width="10.7109375" style="78" customWidth="1"/>
    <col min="12553" max="12553" width="9.7109375" style="78" customWidth="1"/>
    <col min="12554" max="12555" width="10.7109375" style="78" customWidth="1"/>
    <col min="12556" max="12556" width="9.7109375" style="78" customWidth="1"/>
    <col min="12557" max="12558" width="10.7109375" style="78" customWidth="1"/>
    <col min="12559" max="12559" width="9.7109375" style="78" customWidth="1"/>
    <col min="12560" max="12560" width="51.85546875" style="78" customWidth="1"/>
    <col min="12561" max="12561" width="5.42578125" style="78" customWidth="1"/>
    <col min="12562" max="12563" width="10.7109375" style="78" customWidth="1"/>
    <col min="12564" max="12564" width="9.7109375" style="78" customWidth="1"/>
    <col min="12565" max="12566" width="10.7109375" style="78" customWidth="1"/>
    <col min="12567" max="12567" width="9.7109375" style="78" customWidth="1"/>
    <col min="12568" max="12569" width="10.7109375" style="78" customWidth="1"/>
    <col min="12570" max="12570" width="9.7109375" style="78" customWidth="1"/>
    <col min="12571" max="12571" width="52.7109375" style="78" customWidth="1"/>
    <col min="12572" max="12572" width="5.42578125" style="78" customWidth="1"/>
    <col min="12573" max="12574" width="10.7109375" style="78" customWidth="1"/>
    <col min="12575" max="12575" width="9.7109375" style="78" customWidth="1"/>
    <col min="12576" max="12577" width="10.7109375" style="78" customWidth="1"/>
    <col min="12578" max="12578" width="9.7109375" style="78" customWidth="1"/>
    <col min="12579" max="12580" width="10.7109375" style="78" customWidth="1"/>
    <col min="12581" max="12581" width="9.7109375" style="78" customWidth="1"/>
    <col min="12582" max="12582" width="52" style="78" customWidth="1"/>
    <col min="12583" max="12583" width="5.42578125" style="78" customWidth="1"/>
    <col min="12584" max="12585" width="10.7109375" style="78" customWidth="1"/>
    <col min="12586" max="12586" width="9.7109375" style="78" customWidth="1"/>
    <col min="12587" max="12588" width="10.7109375" style="78" customWidth="1"/>
    <col min="12589" max="12589" width="10.28515625" style="78" customWidth="1"/>
    <col min="12590" max="12591" width="10.7109375" style="78" customWidth="1"/>
    <col min="12592" max="12592" width="9.7109375" style="78" customWidth="1"/>
    <col min="12593" max="12593" width="54.28515625" style="78" customWidth="1"/>
    <col min="12594" max="12594" width="5.42578125" style="78" customWidth="1"/>
    <col min="12595" max="12596" width="10.7109375" style="78" customWidth="1"/>
    <col min="12597" max="12597" width="9.7109375" style="78" customWidth="1"/>
    <col min="12598" max="12598" width="8.28515625" style="78" customWidth="1"/>
    <col min="12599" max="12599" width="10.140625" style="78" bestFit="1" customWidth="1"/>
    <col min="12600" max="12600" width="10.42578125" style="78" bestFit="1" customWidth="1"/>
    <col min="12601" max="12601" width="10.42578125" style="78" customWidth="1"/>
    <col min="12602" max="12804" width="8.28515625" style="78"/>
    <col min="12805" max="12805" width="52.42578125" style="78" customWidth="1"/>
    <col min="12806" max="12806" width="5.42578125" style="78" customWidth="1"/>
    <col min="12807" max="12808" width="10.7109375" style="78" customWidth="1"/>
    <col min="12809" max="12809" width="9.7109375" style="78" customWidth="1"/>
    <col min="12810" max="12811" width="10.7109375" style="78" customWidth="1"/>
    <col min="12812" max="12812" width="9.7109375" style="78" customWidth="1"/>
    <col min="12813" max="12814" width="10.7109375" style="78" customWidth="1"/>
    <col min="12815" max="12815" width="9.7109375" style="78" customWidth="1"/>
    <col min="12816" max="12816" width="51.85546875" style="78" customWidth="1"/>
    <col min="12817" max="12817" width="5.42578125" style="78" customWidth="1"/>
    <col min="12818" max="12819" width="10.7109375" style="78" customWidth="1"/>
    <col min="12820" max="12820" width="9.7109375" style="78" customWidth="1"/>
    <col min="12821" max="12822" width="10.7109375" style="78" customWidth="1"/>
    <col min="12823" max="12823" width="9.7109375" style="78" customWidth="1"/>
    <col min="12824" max="12825" width="10.7109375" style="78" customWidth="1"/>
    <col min="12826" max="12826" width="9.7109375" style="78" customWidth="1"/>
    <col min="12827" max="12827" width="52.7109375" style="78" customWidth="1"/>
    <col min="12828" max="12828" width="5.42578125" style="78" customWidth="1"/>
    <col min="12829" max="12830" width="10.7109375" style="78" customWidth="1"/>
    <col min="12831" max="12831" width="9.7109375" style="78" customWidth="1"/>
    <col min="12832" max="12833" width="10.7109375" style="78" customWidth="1"/>
    <col min="12834" max="12834" width="9.7109375" style="78" customWidth="1"/>
    <col min="12835" max="12836" width="10.7109375" style="78" customWidth="1"/>
    <col min="12837" max="12837" width="9.7109375" style="78" customWidth="1"/>
    <col min="12838" max="12838" width="52" style="78" customWidth="1"/>
    <col min="12839" max="12839" width="5.42578125" style="78" customWidth="1"/>
    <col min="12840" max="12841" width="10.7109375" style="78" customWidth="1"/>
    <col min="12842" max="12842" width="9.7109375" style="78" customWidth="1"/>
    <col min="12843" max="12844" width="10.7109375" style="78" customWidth="1"/>
    <col min="12845" max="12845" width="10.28515625" style="78" customWidth="1"/>
    <col min="12846" max="12847" width="10.7109375" style="78" customWidth="1"/>
    <col min="12848" max="12848" width="9.7109375" style="78" customWidth="1"/>
    <col min="12849" max="12849" width="54.28515625" style="78" customWidth="1"/>
    <col min="12850" max="12850" width="5.42578125" style="78" customWidth="1"/>
    <col min="12851" max="12852" width="10.7109375" style="78" customWidth="1"/>
    <col min="12853" max="12853" width="9.7109375" style="78" customWidth="1"/>
    <col min="12854" max="12854" width="8.28515625" style="78" customWidth="1"/>
    <col min="12855" max="12855" width="10.140625" style="78" bestFit="1" customWidth="1"/>
    <col min="12856" max="12856" width="10.42578125" style="78" bestFit="1" customWidth="1"/>
    <col min="12857" max="12857" width="10.42578125" style="78" customWidth="1"/>
    <col min="12858" max="13060" width="8.28515625" style="78"/>
    <col min="13061" max="13061" width="52.42578125" style="78" customWidth="1"/>
    <col min="13062" max="13062" width="5.42578125" style="78" customWidth="1"/>
    <col min="13063" max="13064" width="10.7109375" style="78" customWidth="1"/>
    <col min="13065" max="13065" width="9.7109375" style="78" customWidth="1"/>
    <col min="13066" max="13067" width="10.7109375" style="78" customWidth="1"/>
    <col min="13068" max="13068" width="9.7109375" style="78" customWidth="1"/>
    <col min="13069" max="13070" width="10.7109375" style="78" customWidth="1"/>
    <col min="13071" max="13071" width="9.7109375" style="78" customWidth="1"/>
    <col min="13072" max="13072" width="51.85546875" style="78" customWidth="1"/>
    <col min="13073" max="13073" width="5.42578125" style="78" customWidth="1"/>
    <col min="13074" max="13075" width="10.7109375" style="78" customWidth="1"/>
    <col min="13076" max="13076" width="9.7109375" style="78" customWidth="1"/>
    <col min="13077" max="13078" width="10.7109375" style="78" customWidth="1"/>
    <col min="13079" max="13079" width="9.7109375" style="78" customWidth="1"/>
    <col min="13080" max="13081" width="10.7109375" style="78" customWidth="1"/>
    <col min="13082" max="13082" width="9.7109375" style="78" customWidth="1"/>
    <col min="13083" max="13083" width="52.7109375" style="78" customWidth="1"/>
    <col min="13084" max="13084" width="5.42578125" style="78" customWidth="1"/>
    <col min="13085" max="13086" width="10.7109375" style="78" customWidth="1"/>
    <col min="13087" max="13087" width="9.7109375" style="78" customWidth="1"/>
    <col min="13088" max="13089" width="10.7109375" style="78" customWidth="1"/>
    <col min="13090" max="13090" width="9.7109375" style="78" customWidth="1"/>
    <col min="13091" max="13092" width="10.7109375" style="78" customWidth="1"/>
    <col min="13093" max="13093" width="9.7109375" style="78" customWidth="1"/>
    <col min="13094" max="13094" width="52" style="78" customWidth="1"/>
    <col min="13095" max="13095" width="5.42578125" style="78" customWidth="1"/>
    <col min="13096" max="13097" width="10.7109375" style="78" customWidth="1"/>
    <col min="13098" max="13098" width="9.7109375" style="78" customWidth="1"/>
    <col min="13099" max="13100" width="10.7109375" style="78" customWidth="1"/>
    <col min="13101" max="13101" width="10.28515625" style="78" customWidth="1"/>
    <col min="13102" max="13103" width="10.7109375" style="78" customWidth="1"/>
    <col min="13104" max="13104" width="9.7109375" style="78" customWidth="1"/>
    <col min="13105" max="13105" width="54.28515625" style="78" customWidth="1"/>
    <col min="13106" max="13106" width="5.42578125" style="78" customWidth="1"/>
    <col min="13107" max="13108" width="10.7109375" style="78" customWidth="1"/>
    <col min="13109" max="13109" width="9.7109375" style="78" customWidth="1"/>
    <col min="13110" max="13110" width="8.28515625" style="78" customWidth="1"/>
    <col min="13111" max="13111" width="10.140625" style="78" bestFit="1" customWidth="1"/>
    <col min="13112" max="13112" width="10.42578125" style="78" bestFit="1" customWidth="1"/>
    <col min="13113" max="13113" width="10.42578125" style="78" customWidth="1"/>
    <col min="13114" max="13316" width="8.28515625" style="78"/>
    <col min="13317" max="13317" width="52.42578125" style="78" customWidth="1"/>
    <col min="13318" max="13318" width="5.42578125" style="78" customWidth="1"/>
    <col min="13319" max="13320" width="10.7109375" style="78" customWidth="1"/>
    <col min="13321" max="13321" width="9.7109375" style="78" customWidth="1"/>
    <col min="13322" max="13323" width="10.7109375" style="78" customWidth="1"/>
    <col min="13324" max="13324" width="9.7109375" style="78" customWidth="1"/>
    <col min="13325" max="13326" width="10.7109375" style="78" customWidth="1"/>
    <col min="13327" max="13327" width="9.7109375" style="78" customWidth="1"/>
    <col min="13328" max="13328" width="51.85546875" style="78" customWidth="1"/>
    <col min="13329" max="13329" width="5.42578125" style="78" customWidth="1"/>
    <col min="13330" max="13331" width="10.7109375" style="78" customWidth="1"/>
    <col min="13332" max="13332" width="9.7109375" style="78" customWidth="1"/>
    <col min="13333" max="13334" width="10.7109375" style="78" customWidth="1"/>
    <col min="13335" max="13335" width="9.7109375" style="78" customWidth="1"/>
    <col min="13336" max="13337" width="10.7109375" style="78" customWidth="1"/>
    <col min="13338" max="13338" width="9.7109375" style="78" customWidth="1"/>
    <col min="13339" max="13339" width="52.7109375" style="78" customWidth="1"/>
    <col min="13340" max="13340" width="5.42578125" style="78" customWidth="1"/>
    <col min="13341" max="13342" width="10.7109375" style="78" customWidth="1"/>
    <col min="13343" max="13343" width="9.7109375" style="78" customWidth="1"/>
    <col min="13344" max="13345" width="10.7109375" style="78" customWidth="1"/>
    <col min="13346" max="13346" width="9.7109375" style="78" customWidth="1"/>
    <col min="13347" max="13348" width="10.7109375" style="78" customWidth="1"/>
    <col min="13349" max="13349" width="9.7109375" style="78" customWidth="1"/>
    <col min="13350" max="13350" width="52" style="78" customWidth="1"/>
    <col min="13351" max="13351" width="5.42578125" style="78" customWidth="1"/>
    <col min="13352" max="13353" width="10.7109375" style="78" customWidth="1"/>
    <col min="13354" max="13354" width="9.7109375" style="78" customWidth="1"/>
    <col min="13355" max="13356" width="10.7109375" style="78" customWidth="1"/>
    <col min="13357" max="13357" width="10.28515625" style="78" customWidth="1"/>
    <col min="13358" max="13359" width="10.7109375" style="78" customWidth="1"/>
    <col min="13360" max="13360" width="9.7109375" style="78" customWidth="1"/>
    <col min="13361" max="13361" width="54.28515625" style="78" customWidth="1"/>
    <col min="13362" max="13362" width="5.42578125" style="78" customWidth="1"/>
    <col min="13363" max="13364" width="10.7109375" style="78" customWidth="1"/>
    <col min="13365" max="13365" width="9.7109375" style="78" customWidth="1"/>
    <col min="13366" max="13366" width="8.28515625" style="78" customWidth="1"/>
    <col min="13367" max="13367" width="10.140625" style="78" bestFit="1" customWidth="1"/>
    <col min="13368" max="13368" width="10.42578125" style="78" bestFit="1" customWidth="1"/>
    <col min="13369" max="13369" width="10.42578125" style="78" customWidth="1"/>
    <col min="13370" max="13572" width="8.28515625" style="78"/>
    <col min="13573" max="13573" width="52.42578125" style="78" customWidth="1"/>
    <col min="13574" max="13574" width="5.42578125" style="78" customWidth="1"/>
    <col min="13575" max="13576" width="10.7109375" style="78" customWidth="1"/>
    <col min="13577" max="13577" width="9.7109375" style="78" customWidth="1"/>
    <col min="13578" max="13579" width="10.7109375" style="78" customWidth="1"/>
    <col min="13580" max="13580" width="9.7109375" style="78" customWidth="1"/>
    <col min="13581" max="13582" width="10.7109375" style="78" customWidth="1"/>
    <col min="13583" max="13583" width="9.7109375" style="78" customWidth="1"/>
    <col min="13584" max="13584" width="51.85546875" style="78" customWidth="1"/>
    <col min="13585" max="13585" width="5.42578125" style="78" customWidth="1"/>
    <col min="13586" max="13587" width="10.7109375" style="78" customWidth="1"/>
    <col min="13588" max="13588" width="9.7109375" style="78" customWidth="1"/>
    <col min="13589" max="13590" width="10.7109375" style="78" customWidth="1"/>
    <col min="13591" max="13591" width="9.7109375" style="78" customWidth="1"/>
    <col min="13592" max="13593" width="10.7109375" style="78" customWidth="1"/>
    <col min="13594" max="13594" width="9.7109375" style="78" customWidth="1"/>
    <col min="13595" max="13595" width="52.7109375" style="78" customWidth="1"/>
    <col min="13596" max="13596" width="5.42578125" style="78" customWidth="1"/>
    <col min="13597" max="13598" width="10.7109375" style="78" customWidth="1"/>
    <col min="13599" max="13599" width="9.7109375" style="78" customWidth="1"/>
    <col min="13600" max="13601" width="10.7109375" style="78" customWidth="1"/>
    <col min="13602" max="13602" width="9.7109375" style="78" customWidth="1"/>
    <col min="13603" max="13604" width="10.7109375" style="78" customWidth="1"/>
    <col min="13605" max="13605" width="9.7109375" style="78" customWidth="1"/>
    <col min="13606" max="13606" width="52" style="78" customWidth="1"/>
    <col min="13607" max="13607" width="5.42578125" style="78" customWidth="1"/>
    <col min="13608" max="13609" width="10.7109375" style="78" customWidth="1"/>
    <col min="13610" max="13610" width="9.7109375" style="78" customWidth="1"/>
    <col min="13611" max="13612" width="10.7109375" style="78" customWidth="1"/>
    <col min="13613" max="13613" width="10.28515625" style="78" customWidth="1"/>
    <col min="13614" max="13615" width="10.7109375" style="78" customWidth="1"/>
    <col min="13616" max="13616" width="9.7109375" style="78" customWidth="1"/>
    <col min="13617" max="13617" width="54.28515625" style="78" customWidth="1"/>
    <col min="13618" max="13618" width="5.42578125" style="78" customWidth="1"/>
    <col min="13619" max="13620" width="10.7109375" style="78" customWidth="1"/>
    <col min="13621" max="13621" width="9.7109375" style="78" customWidth="1"/>
    <col min="13622" max="13622" width="8.28515625" style="78" customWidth="1"/>
    <col min="13623" max="13623" width="10.140625" style="78" bestFit="1" customWidth="1"/>
    <col min="13624" max="13624" width="10.42578125" style="78" bestFit="1" customWidth="1"/>
    <col min="13625" max="13625" width="10.42578125" style="78" customWidth="1"/>
    <col min="13626" max="13828" width="8.28515625" style="78"/>
    <col min="13829" max="13829" width="52.42578125" style="78" customWidth="1"/>
    <col min="13830" max="13830" width="5.42578125" style="78" customWidth="1"/>
    <col min="13831" max="13832" width="10.7109375" style="78" customWidth="1"/>
    <col min="13833" max="13833" width="9.7109375" style="78" customWidth="1"/>
    <col min="13834" max="13835" width="10.7109375" style="78" customWidth="1"/>
    <col min="13836" max="13836" width="9.7109375" style="78" customWidth="1"/>
    <col min="13837" max="13838" width="10.7109375" style="78" customWidth="1"/>
    <col min="13839" max="13839" width="9.7109375" style="78" customWidth="1"/>
    <col min="13840" max="13840" width="51.85546875" style="78" customWidth="1"/>
    <col min="13841" max="13841" width="5.42578125" style="78" customWidth="1"/>
    <col min="13842" max="13843" width="10.7109375" style="78" customWidth="1"/>
    <col min="13844" max="13844" width="9.7109375" style="78" customWidth="1"/>
    <col min="13845" max="13846" width="10.7109375" style="78" customWidth="1"/>
    <col min="13847" max="13847" width="9.7109375" style="78" customWidth="1"/>
    <col min="13848" max="13849" width="10.7109375" style="78" customWidth="1"/>
    <col min="13850" max="13850" width="9.7109375" style="78" customWidth="1"/>
    <col min="13851" max="13851" width="52.7109375" style="78" customWidth="1"/>
    <col min="13852" max="13852" width="5.42578125" style="78" customWidth="1"/>
    <col min="13853" max="13854" width="10.7109375" style="78" customWidth="1"/>
    <col min="13855" max="13855" width="9.7109375" style="78" customWidth="1"/>
    <col min="13856" max="13857" width="10.7109375" style="78" customWidth="1"/>
    <col min="13858" max="13858" width="9.7109375" style="78" customWidth="1"/>
    <col min="13859" max="13860" width="10.7109375" style="78" customWidth="1"/>
    <col min="13861" max="13861" width="9.7109375" style="78" customWidth="1"/>
    <col min="13862" max="13862" width="52" style="78" customWidth="1"/>
    <col min="13863" max="13863" width="5.42578125" style="78" customWidth="1"/>
    <col min="13864" max="13865" width="10.7109375" style="78" customWidth="1"/>
    <col min="13866" max="13866" width="9.7109375" style="78" customWidth="1"/>
    <col min="13867" max="13868" width="10.7109375" style="78" customWidth="1"/>
    <col min="13869" max="13869" width="10.28515625" style="78" customWidth="1"/>
    <col min="13870" max="13871" width="10.7109375" style="78" customWidth="1"/>
    <col min="13872" max="13872" width="9.7109375" style="78" customWidth="1"/>
    <col min="13873" max="13873" width="54.28515625" style="78" customWidth="1"/>
    <col min="13874" max="13874" width="5.42578125" style="78" customWidth="1"/>
    <col min="13875" max="13876" width="10.7109375" style="78" customWidth="1"/>
    <col min="13877" max="13877" width="9.7109375" style="78" customWidth="1"/>
    <col min="13878" max="13878" width="8.28515625" style="78" customWidth="1"/>
    <col min="13879" max="13879" width="10.140625" style="78" bestFit="1" customWidth="1"/>
    <col min="13880" max="13880" width="10.42578125" style="78" bestFit="1" customWidth="1"/>
    <col min="13881" max="13881" width="10.42578125" style="78" customWidth="1"/>
    <col min="13882" max="14084" width="8.28515625" style="78"/>
    <col min="14085" max="14085" width="52.42578125" style="78" customWidth="1"/>
    <col min="14086" max="14086" width="5.42578125" style="78" customWidth="1"/>
    <col min="14087" max="14088" width="10.7109375" style="78" customWidth="1"/>
    <col min="14089" max="14089" width="9.7109375" style="78" customWidth="1"/>
    <col min="14090" max="14091" width="10.7109375" style="78" customWidth="1"/>
    <col min="14092" max="14092" width="9.7109375" style="78" customWidth="1"/>
    <col min="14093" max="14094" width="10.7109375" style="78" customWidth="1"/>
    <col min="14095" max="14095" width="9.7109375" style="78" customWidth="1"/>
    <col min="14096" max="14096" width="51.85546875" style="78" customWidth="1"/>
    <col min="14097" max="14097" width="5.42578125" style="78" customWidth="1"/>
    <col min="14098" max="14099" width="10.7109375" style="78" customWidth="1"/>
    <col min="14100" max="14100" width="9.7109375" style="78" customWidth="1"/>
    <col min="14101" max="14102" width="10.7109375" style="78" customWidth="1"/>
    <col min="14103" max="14103" width="9.7109375" style="78" customWidth="1"/>
    <col min="14104" max="14105" width="10.7109375" style="78" customWidth="1"/>
    <col min="14106" max="14106" width="9.7109375" style="78" customWidth="1"/>
    <col min="14107" max="14107" width="52.7109375" style="78" customWidth="1"/>
    <col min="14108" max="14108" width="5.42578125" style="78" customWidth="1"/>
    <col min="14109" max="14110" width="10.7109375" style="78" customWidth="1"/>
    <col min="14111" max="14111" width="9.7109375" style="78" customWidth="1"/>
    <col min="14112" max="14113" width="10.7109375" style="78" customWidth="1"/>
    <col min="14114" max="14114" width="9.7109375" style="78" customWidth="1"/>
    <col min="14115" max="14116" width="10.7109375" style="78" customWidth="1"/>
    <col min="14117" max="14117" width="9.7109375" style="78" customWidth="1"/>
    <col min="14118" max="14118" width="52" style="78" customWidth="1"/>
    <col min="14119" max="14119" width="5.42578125" style="78" customWidth="1"/>
    <col min="14120" max="14121" width="10.7109375" style="78" customWidth="1"/>
    <col min="14122" max="14122" width="9.7109375" style="78" customWidth="1"/>
    <col min="14123" max="14124" width="10.7109375" style="78" customWidth="1"/>
    <col min="14125" max="14125" width="10.28515625" style="78" customWidth="1"/>
    <col min="14126" max="14127" width="10.7109375" style="78" customWidth="1"/>
    <col min="14128" max="14128" width="9.7109375" style="78" customWidth="1"/>
    <col min="14129" max="14129" width="54.28515625" style="78" customWidth="1"/>
    <col min="14130" max="14130" width="5.42578125" style="78" customWidth="1"/>
    <col min="14131" max="14132" width="10.7109375" style="78" customWidth="1"/>
    <col min="14133" max="14133" width="9.7109375" style="78" customWidth="1"/>
    <col min="14134" max="14134" width="8.28515625" style="78" customWidth="1"/>
    <col min="14135" max="14135" width="10.140625" style="78" bestFit="1" customWidth="1"/>
    <col min="14136" max="14136" width="10.42578125" style="78" bestFit="1" customWidth="1"/>
    <col min="14137" max="14137" width="10.42578125" style="78" customWidth="1"/>
    <col min="14138" max="14340" width="8.28515625" style="78"/>
    <col min="14341" max="14341" width="52.42578125" style="78" customWidth="1"/>
    <col min="14342" max="14342" width="5.42578125" style="78" customWidth="1"/>
    <col min="14343" max="14344" width="10.7109375" style="78" customWidth="1"/>
    <col min="14345" max="14345" width="9.7109375" style="78" customWidth="1"/>
    <col min="14346" max="14347" width="10.7109375" style="78" customWidth="1"/>
    <col min="14348" max="14348" width="9.7109375" style="78" customWidth="1"/>
    <col min="14349" max="14350" width="10.7109375" style="78" customWidth="1"/>
    <col min="14351" max="14351" width="9.7109375" style="78" customWidth="1"/>
    <col min="14352" max="14352" width="51.85546875" style="78" customWidth="1"/>
    <col min="14353" max="14353" width="5.42578125" style="78" customWidth="1"/>
    <col min="14354" max="14355" width="10.7109375" style="78" customWidth="1"/>
    <col min="14356" max="14356" width="9.7109375" style="78" customWidth="1"/>
    <col min="14357" max="14358" width="10.7109375" style="78" customWidth="1"/>
    <col min="14359" max="14359" width="9.7109375" style="78" customWidth="1"/>
    <col min="14360" max="14361" width="10.7109375" style="78" customWidth="1"/>
    <col min="14362" max="14362" width="9.7109375" style="78" customWidth="1"/>
    <col min="14363" max="14363" width="52.7109375" style="78" customWidth="1"/>
    <col min="14364" max="14364" width="5.42578125" style="78" customWidth="1"/>
    <col min="14365" max="14366" width="10.7109375" style="78" customWidth="1"/>
    <col min="14367" max="14367" width="9.7109375" style="78" customWidth="1"/>
    <col min="14368" max="14369" width="10.7109375" style="78" customWidth="1"/>
    <col min="14370" max="14370" width="9.7109375" style="78" customWidth="1"/>
    <col min="14371" max="14372" width="10.7109375" style="78" customWidth="1"/>
    <col min="14373" max="14373" width="9.7109375" style="78" customWidth="1"/>
    <col min="14374" max="14374" width="52" style="78" customWidth="1"/>
    <col min="14375" max="14375" width="5.42578125" style="78" customWidth="1"/>
    <col min="14376" max="14377" width="10.7109375" style="78" customWidth="1"/>
    <col min="14378" max="14378" width="9.7109375" style="78" customWidth="1"/>
    <col min="14379" max="14380" width="10.7109375" style="78" customWidth="1"/>
    <col min="14381" max="14381" width="10.28515625" style="78" customWidth="1"/>
    <col min="14382" max="14383" width="10.7109375" style="78" customWidth="1"/>
    <col min="14384" max="14384" width="9.7109375" style="78" customWidth="1"/>
    <col min="14385" max="14385" width="54.28515625" style="78" customWidth="1"/>
    <col min="14386" max="14386" width="5.42578125" style="78" customWidth="1"/>
    <col min="14387" max="14388" width="10.7109375" style="78" customWidth="1"/>
    <col min="14389" max="14389" width="9.7109375" style="78" customWidth="1"/>
    <col min="14390" max="14390" width="8.28515625" style="78" customWidth="1"/>
    <col min="14391" max="14391" width="10.140625" style="78" bestFit="1" customWidth="1"/>
    <col min="14392" max="14392" width="10.42578125" style="78" bestFit="1" customWidth="1"/>
    <col min="14393" max="14393" width="10.42578125" style="78" customWidth="1"/>
    <col min="14394" max="14596" width="8.28515625" style="78"/>
    <col min="14597" max="14597" width="52.42578125" style="78" customWidth="1"/>
    <col min="14598" max="14598" width="5.42578125" style="78" customWidth="1"/>
    <col min="14599" max="14600" width="10.7109375" style="78" customWidth="1"/>
    <col min="14601" max="14601" width="9.7109375" style="78" customWidth="1"/>
    <col min="14602" max="14603" width="10.7109375" style="78" customWidth="1"/>
    <col min="14604" max="14604" width="9.7109375" style="78" customWidth="1"/>
    <col min="14605" max="14606" width="10.7109375" style="78" customWidth="1"/>
    <col min="14607" max="14607" width="9.7109375" style="78" customWidth="1"/>
    <col min="14608" max="14608" width="51.85546875" style="78" customWidth="1"/>
    <col min="14609" max="14609" width="5.42578125" style="78" customWidth="1"/>
    <col min="14610" max="14611" width="10.7109375" style="78" customWidth="1"/>
    <col min="14612" max="14612" width="9.7109375" style="78" customWidth="1"/>
    <col min="14613" max="14614" width="10.7109375" style="78" customWidth="1"/>
    <col min="14615" max="14615" width="9.7109375" style="78" customWidth="1"/>
    <col min="14616" max="14617" width="10.7109375" style="78" customWidth="1"/>
    <col min="14618" max="14618" width="9.7109375" style="78" customWidth="1"/>
    <col min="14619" max="14619" width="52.7109375" style="78" customWidth="1"/>
    <col min="14620" max="14620" width="5.42578125" style="78" customWidth="1"/>
    <col min="14621" max="14622" width="10.7109375" style="78" customWidth="1"/>
    <col min="14623" max="14623" width="9.7109375" style="78" customWidth="1"/>
    <col min="14624" max="14625" width="10.7109375" style="78" customWidth="1"/>
    <col min="14626" max="14626" width="9.7109375" style="78" customWidth="1"/>
    <col min="14627" max="14628" width="10.7109375" style="78" customWidth="1"/>
    <col min="14629" max="14629" width="9.7109375" style="78" customWidth="1"/>
    <col min="14630" max="14630" width="52" style="78" customWidth="1"/>
    <col min="14631" max="14631" width="5.42578125" style="78" customWidth="1"/>
    <col min="14632" max="14633" width="10.7109375" style="78" customWidth="1"/>
    <col min="14634" max="14634" width="9.7109375" style="78" customWidth="1"/>
    <col min="14635" max="14636" width="10.7109375" style="78" customWidth="1"/>
    <col min="14637" max="14637" width="10.28515625" style="78" customWidth="1"/>
    <col min="14638" max="14639" width="10.7109375" style="78" customWidth="1"/>
    <col min="14640" max="14640" width="9.7109375" style="78" customWidth="1"/>
    <col min="14641" max="14641" width="54.28515625" style="78" customWidth="1"/>
    <col min="14642" max="14642" width="5.42578125" style="78" customWidth="1"/>
    <col min="14643" max="14644" width="10.7109375" style="78" customWidth="1"/>
    <col min="14645" max="14645" width="9.7109375" style="78" customWidth="1"/>
    <col min="14646" max="14646" width="8.28515625" style="78" customWidth="1"/>
    <col min="14647" max="14647" width="10.140625" style="78" bestFit="1" customWidth="1"/>
    <col min="14648" max="14648" width="10.42578125" style="78" bestFit="1" customWidth="1"/>
    <col min="14649" max="14649" width="10.42578125" style="78" customWidth="1"/>
    <col min="14650" max="14852" width="8.28515625" style="78"/>
    <col min="14853" max="14853" width="52.42578125" style="78" customWidth="1"/>
    <col min="14854" max="14854" width="5.42578125" style="78" customWidth="1"/>
    <col min="14855" max="14856" width="10.7109375" style="78" customWidth="1"/>
    <col min="14857" max="14857" width="9.7109375" style="78" customWidth="1"/>
    <col min="14858" max="14859" width="10.7109375" style="78" customWidth="1"/>
    <col min="14860" max="14860" width="9.7109375" style="78" customWidth="1"/>
    <col min="14861" max="14862" width="10.7109375" style="78" customWidth="1"/>
    <col min="14863" max="14863" width="9.7109375" style="78" customWidth="1"/>
    <col min="14864" max="14864" width="51.85546875" style="78" customWidth="1"/>
    <col min="14865" max="14865" width="5.42578125" style="78" customWidth="1"/>
    <col min="14866" max="14867" width="10.7109375" style="78" customWidth="1"/>
    <col min="14868" max="14868" width="9.7109375" style="78" customWidth="1"/>
    <col min="14869" max="14870" width="10.7109375" style="78" customWidth="1"/>
    <col min="14871" max="14871" width="9.7109375" style="78" customWidth="1"/>
    <col min="14872" max="14873" width="10.7109375" style="78" customWidth="1"/>
    <col min="14874" max="14874" width="9.7109375" style="78" customWidth="1"/>
    <col min="14875" max="14875" width="52.7109375" style="78" customWidth="1"/>
    <col min="14876" max="14876" width="5.42578125" style="78" customWidth="1"/>
    <col min="14877" max="14878" width="10.7109375" style="78" customWidth="1"/>
    <col min="14879" max="14879" width="9.7109375" style="78" customWidth="1"/>
    <col min="14880" max="14881" width="10.7109375" style="78" customWidth="1"/>
    <col min="14882" max="14882" width="9.7109375" style="78" customWidth="1"/>
    <col min="14883" max="14884" width="10.7109375" style="78" customWidth="1"/>
    <col min="14885" max="14885" width="9.7109375" style="78" customWidth="1"/>
    <col min="14886" max="14886" width="52" style="78" customWidth="1"/>
    <col min="14887" max="14887" width="5.42578125" style="78" customWidth="1"/>
    <col min="14888" max="14889" width="10.7109375" style="78" customWidth="1"/>
    <col min="14890" max="14890" width="9.7109375" style="78" customWidth="1"/>
    <col min="14891" max="14892" width="10.7109375" style="78" customWidth="1"/>
    <col min="14893" max="14893" width="10.28515625" style="78" customWidth="1"/>
    <col min="14894" max="14895" width="10.7109375" style="78" customWidth="1"/>
    <col min="14896" max="14896" width="9.7109375" style="78" customWidth="1"/>
    <col min="14897" max="14897" width="54.28515625" style="78" customWidth="1"/>
    <col min="14898" max="14898" width="5.42578125" style="78" customWidth="1"/>
    <col min="14899" max="14900" width="10.7109375" style="78" customWidth="1"/>
    <col min="14901" max="14901" width="9.7109375" style="78" customWidth="1"/>
    <col min="14902" max="14902" width="8.28515625" style="78" customWidth="1"/>
    <col min="14903" max="14903" width="10.140625" style="78" bestFit="1" customWidth="1"/>
    <col min="14904" max="14904" width="10.42578125" style="78" bestFit="1" customWidth="1"/>
    <col min="14905" max="14905" width="10.42578125" style="78" customWidth="1"/>
    <col min="14906" max="15108" width="8.28515625" style="78"/>
    <col min="15109" max="15109" width="52.42578125" style="78" customWidth="1"/>
    <col min="15110" max="15110" width="5.42578125" style="78" customWidth="1"/>
    <col min="15111" max="15112" width="10.7109375" style="78" customWidth="1"/>
    <col min="15113" max="15113" width="9.7109375" style="78" customWidth="1"/>
    <col min="15114" max="15115" width="10.7109375" style="78" customWidth="1"/>
    <col min="15116" max="15116" width="9.7109375" style="78" customWidth="1"/>
    <col min="15117" max="15118" width="10.7109375" style="78" customWidth="1"/>
    <col min="15119" max="15119" width="9.7109375" style="78" customWidth="1"/>
    <col min="15120" max="15120" width="51.85546875" style="78" customWidth="1"/>
    <col min="15121" max="15121" width="5.42578125" style="78" customWidth="1"/>
    <col min="15122" max="15123" width="10.7109375" style="78" customWidth="1"/>
    <col min="15124" max="15124" width="9.7109375" style="78" customWidth="1"/>
    <col min="15125" max="15126" width="10.7109375" style="78" customWidth="1"/>
    <col min="15127" max="15127" width="9.7109375" style="78" customWidth="1"/>
    <col min="15128" max="15129" width="10.7109375" style="78" customWidth="1"/>
    <col min="15130" max="15130" width="9.7109375" style="78" customWidth="1"/>
    <col min="15131" max="15131" width="52.7109375" style="78" customWidth="1"/>
    <col min="15132" max="15132" width="5.42578125" style="78" customWidth="1"/>
    <col min="15133" max="15134" width="10.7109375" style="78" customWidth="1"/>
    <col min="15135" max="15135" width="9.7109375" style="78" customWidth="1"/>
    <col min="15136" max="15137" width="10.7109375" style="78" customWidth="1"/>
    <col min="15138" max="15138" width="9.7109375" style="78" customWidth="1"/>
    <col min="15139" max="15140" width="10.7109375" style="78" customWidth="1"/>
    <col min="15141" max="15141" width="9.7109375" style="78" customWidth="1"/>
    <col min="15142" max="15142" width="52" style="78" customWidth="1"/>
    <col min="15143" max="15143" width="5.42578125" style="78" customWidth="1"/>
    <col min="15144" max="15145" width="10.7109375" style="78" customWidth="1"/>
    <col min="15146" max="15146" width="9.7109375" style="78" customWidth="1"/>
    <col min="15147" max="15148" width="10.7109375" style="78" customWidth="1"/>
    <col min="15149" max="15149" width="10.28515625" style="78" customWidth="1"/>
    <col min="15150" max="15151" width="10.7109375" style="78" customWidth="1"/>
    <col min="15152" max="15152" width="9.7109375" style="78" customWidth="1"/>
    <col min="15153" max="15153" width="54.28515625" style="78" customWidth="1"/>
    <col min="15154" max="15154" width="5.42578125" style="78" customWidth="1"/>
    <col min="15155" max="15156" width="10.7109375" style="78" customWidth="1"/>
    <col min="15157" max="15157" width="9.7109375" style="78" customWidth="1"/>
    <col min="15158" max="15158" width="8.28515625" style="78" customWidth="1"/>
    <col min="15159" max="15159" width="10.140625" style="78" bestFit="1" customWidth="1"/>
    <col min="15160" max="15160" width="10.42578125" style="78" bestFit="1" customWidth="1"/>
    <col min="15161" max="15161" width="10.42578125" style="78" customWidth="1"/>
    <col min="15162" max="15364" width="8.28515625" style="78"/>
    <col min="15365" max="15365" width="52.42578125" style="78" customWidth="1"/>
    <col min="15366" max="15366" width="5.42578125" style="78" customWidth="1"/>
    <col min="15367" max="15368" width="10.7109375" style="78" customWidth="1"/>
    <col min="15369" max="15369" width="9.7109375" style="78" customWidth="1"/>
    <col min="15370" max="15371" width="10.7109375" style="78" customWidth="1"/>
    <col min="15372" max="15372" width="9.7109375" style="78" customWidth="1"/>
    <col min="15373" max="15374" width="10.7109375" style="78" customWidth="1"/>
    <col min="15375" max="15375" width="9.7109375" style="78" customWidth="1"/>
    <col min="15376" max="15376" width="51.85546875" style="78" customWidth="1"/>
    <col min="15377" max="15377" width="5.42578125" style="78" customWidth="1"/>
    <col min="15378" max="15379" width="10.7109375" style="78" customWidth="1"/>
    <col min="15380" max="15380" width="9.7109375" style="78" customWidth="1"/>
    <col min="15381" max="15382" width="10.7109375" style="78" customWidth="1"/>
    <col min="15383" max="15383" width="9.7109375" style="78" customWidth="1"/>
    <col min="15384" max="15385" width="10.7109375" style="78" customWidth="1"/>
    <col min="15386" max="15386" width="9.7109375" style="78" customWidth="1"/>
    <col min="15387" max="15387" width="52.7109375" style="78" customWidth="1"/>
    <col min="15388" max="15388" width="5.42578125" style="78" customWidth="1"/>
    <col min="15389" max="15390" width="10.7109375" style="78" customWidth="1"/>
    <col min="15391" max="15391" width="9.7109375" style="78" customWidth="1"/>
    <col min="15392" max="15393" width="10.7109375" style="78" customWidth="1"/>
    <col min="15394" max="15394" width="9.7109375" style="78" customWidth="1"/>
    <col min="15395" max="15396" width="10.7109375" style="78" customWidth="1"/>
    <col min="15397" max="15397" width="9.7109375" style="78" customWidth="1"/>
    <col min="15398" max="15398" width="52" style="78" customWidth="1"/>
    <col min="15399" max="15399" width="5.42578125" style="78" customWidth="1"/>
    <col min="15400" max="15401" width="10.7109375" style="78" customWidth="1"/>
    <col min="15402" max="15402" width="9.7109375" style="78" customWidth="1"/>
    <col min="15403" max="15404" width="10.7109375" style="78" customWidth="1"/>
    <col min="15405" max="15405" width="10.28515625" style="78" customWidth="1"/>
    <col min="15406" max="15407" width="10.7109375" style="78" customWidth="1"/>
    <col min="15408" max="15408" width="9.7109375" style="78" customWidth="1"/>
    <col min="15409" max="15409" width="54.28515625" style="78" customWidth="1"/>
    <col min="15410" max="15410" width="5.42578125" style="78" customWidth="1"/>
    <col min="15411" max="15412" width="10.7109375" style="78" customWidth="1"/>
    <col min="15413" max="15413" width="9.7109375" style="78" customWidth="1"/>
    <col min="15414" max="15414" width="8.28515625" style="78" customWidth="1"/>
    <col min="15415" max="15415" width="10.140625" style="78" bestFit="1" customWidth="1"/>
    <col min="15416" max="15416" width="10.42578125" style="78" bestFit="1" customWidth="1"/>
    <col min="15417" max="15417" width="10.42578125" style="78" customWidth="1"/>
    <col min="15418" max="15620" width="8.28515625" style="78"/>
    <col min="15621" max="15621" width="52.42578125" style="78" customWidth="1"/>
    <col min="15622" max="15622" width="5.42578125" style="78" customWidth="1"/>
    <col min="15623" max="15624" width="10.7109375" style="78" customWidth="1"/>
    <col min="15625" max="15625" width="9.7109375" style="78" customWidth="1"/>
    <col min="15626" max="15627" width="10.7109375" style="78" customWidth="1"/>
    <col min="15628" max="15628" width="9.7109375" style="78" customWidth="1"/>
    <col min="15629" max="15630" width="10.7109375" style="78" customWidth="1"/>
    <col min="15631" max="15631" width="9.7109375" style="78" customWidth="1"/>
    <col min="15632" max="15632" width="51.85546875" style="78" customWidth="1"/>
    <col min="15633" max="15633" width="5.42578125" style="78" customWidth="1"/>
    <col min="15634" max="15635" width="10.7109375" style="78" customWidth="1"/>
    <col min="15636" max="15636" width="9.7109375" style="78" customWidth="1"/>
    <col min="15637" max="15638" width="10.7109375" style="78" customWidth="1"/>
    <col min="15639" max="15639" width="9.7109375" style="78" customWidth="1"/>
    <col min="15640" max="15641" width="10.7109375" style="78" customWidth="1"/>
    <col min="15642" max="15642" width="9.7109375" style="78" customWidth="1"/>
    <col min="15643" max="15643" width="52.7109375" style="78" customWidth="1"/>
    <col min="15644" max="15644" width="5.42578125" style="78" customWidth="1"/>
    <col min="15645" max="15646" width="10.7109375" style="78" customWidth="1"/>
    <col min="15647" max="15647" width="9.7109375" style="78" customWidth="1"/>
    <col min="15648" max="15649" width="10.7109375" style="78" customWidth="1"/>
    <col min="15650" max="15650" width="9.7109375" style="78" customWidth="1"/>
    <col min="15651" max="15652" width="10.7109375" style="78" customWidth="1"/>
    <col min="15653" max="15653" width="9.7109375" style="78" customWidth="1"/>
    <col min="15654" max="15654" width="52" style="78" customWidth="1"/>
    <col min="15655" max="15655" width="5.42578125" style="78" customWidth="1"/>
    <col min="15656" max="15657" width="10.7109375" style="78" customWidth="1"/>
    <col min="15658" max="15658" width="9.7109375" style="78" customWidth="1"/>
    <col min="15659" max="15660" width="10.7109375" style="78" customWidth="1"/>
    <col min="15661" max="15661" width="10.28515625" style="78" customWidth="1"/>
    <col min="15662" max="15663" width="10.7109375" style="78" customWidth="1"/>
    <col min="15664" max="15664" width="9.7109375" style="78" customWidth="1"/>
    <col min="15665" max="15665" width="54.28515625" style="78" customWidth="1"/>
    <col min="15666" max="15666" width="5.42578125" style="78" customWidth="1"/>
    <col min="15667" max="15668" width="10.7109375" style="78" customWidth="1"/>
    <col min="15669" max="15669" width="9.7109375" style="78" customWidth="1"/>
    <col min="15670" max="15670" width="8.28515625" style="78" customWidth="1"/>
    <col min="15671" max="15671" width="10.140625" style="78" bestFit="1" customWidth="1"/>
    <col min="15672" max="15672" width="10.42578125" style="78" bestFit="1" customWidth="1"/>
    <col min="15673" max="15673" width="10.42578125" style="78" customWidth="1"/>
    <col min="15674" max="15876" width="8.28515625" style="78"/>
    <col min="15877" max="15877" width="52.42578125" style="78" customWidth="1"/>
    <col min="15878" max="15878" width="5.42578125" style="78" customWidth="1"/>
    <col min="15879" max="15880" width="10.7109375" style="78" customWidth="1"/>
    <col min="15881" max="15881" width="9.7109375" style="78" customWidth="1"/>
    <col min="15882" max="15883" width="10.7109375" style="78" customWidth="1"/>
    <col min="15884" max="15884" width="9.7109375" style="78" customWidth="1"/>
    <col min="15885" max="15886" width="10.7109375" style="78" customWidth="1"/>
    <col min="15887" max="15887" width="9.7109375" style="78" customWidth="1"/>
    <col min="15888" max="15888" width="51.85546875" style="78" customWidth="1"/>
    <col min="15889" max="15889" width="5.42578125" style="78" customWidth="1"/>
    <col min="15890" max="15891" width="10.7109375" style="78" customWidth="1"/>
    <col min="15892" max="15892" width="9.7109375" style="78" customWidth="1"/>
    <col min="15893" max="15894" width="10.7109375" style="78" customWidth="1"/>
    <col min="15895" max="15895" width="9.7109375" style="78" customWidth="1"/>
    <col min="15896" max="15897" width="10.7109375" style="78" customWidth="1"/>
    <col min="15898" max="15898" width="9.7109375" style="78" customWidth="1"/>
    <col min="15899" max="15899" width="52.7109375" style="78" customWidth="1"/>
    <col min="15900" max="15900" width="5.42578125" style="78" customWidth="1"/>
    <col min="15901" max="15902" width="10.7109375" style="78" customWidth="1"/>
    <col min="15903" max="15903" width="9.7109375" style="78" customWidth="1"/>
    <col min="15904" max="15905" width="10.7109375" style="78" customWidth="1"/>
    <col min="15906" max="15906" width="9.7109375" style="78" customWidth="1"/>
    <col min="15907" max="15908" width="10.7109375" style="78" customWidth="1"/>
    <col min="15909" max="15909" width="9.7109375" style="78" customWidth="1"/>
    <col min="15910" max="15910" width="52" style="78" customWidth="1"/>
    <col min="15911" max="15911" width="5.42578125" style="78" customWidth="1"/>
    <col min="15912" max="15913" width="10.7109375" style="78" customWidth="1"/>
    <col min="15914" max="15914" width="9.7109375" style="78" customWidth="1"/>
    <col min="15915" max="15916" width="10.7109375" style="78" customWidth="1"/>
    <col min="15917" max="15917" width="10.28515625" style="78" customWidth="1"/>
    <col min="15918" max="15919" width="10.7109375" style="78" customWidth="1"/>
    <col min="15920" max="15920" width="9.7109375" style="78" customWidth="1"/>
    <col min="15921" max="15921" width="54.28515625" style="78" customWidth="1"/>
    <col min="15922" max="15922" width="5.42578125" style="78" customWidth="1"/>
    <col min="15923" max="15924" width="10.7109375" style="78" customWidth="1"/>
    <col min="15925" max="15925" width="9.7109375" style="78" customWidth="1"/>
    <col min="15926" max="15926" width="8.28515625" style="78" customWidth="1"/>
    <col min="15927" max="15927" width="10.140625" style="78" bestFit="1" customWidth="1"/>
    <col min="15928" max="15928" width="10.42578125" style="78" bestFit="1" customWidth="1"/>
    <col min="15929" max="15929" width="10.42578125" style="78" customWidth="1"/>
    <col min="15930" max="16132" width="8.28515625" style="78"/>
    <col min="16133" max="16133" width="52.42578125" style="78" customWidth="1"/>
    <col min="16134" max="16134" width="5.42578125" style="78" customWidth="1"/>
    <col min="16135" max="16136" width="10.7109375" style="78" customWidth="1"/>
    <col min="16137" max="16137" width="9.7109375" style="78" customWidth="1"/>
    <col min="16138" max="16139" width="10.7109375" style="78" customWidth="1"/>
    <col min="16140" max="16140" width="9.7109375" style="78" customWidth="1"/>
    <col min="16141" max="16142" width="10.7109375" style="78" customWidth="1"/>
    <col min="16143" max="16143" width="9.7109375" style="78" customWidth="1"/>
    <col min="16144" max="16144" width="51.85546875" style="78" customWidth="1"/>
    <col min="16145" max="16145" width="5.42578125" style="78" customWidth="1"/>
    <col min="16146" max="16147" width="10.7109375" style="78" customWidth="1"/>
    <col min="16148" max="16148" width="9.7109375" style="78" customWidth="1"/>
    <col min="16149" max="16150" width="10.7109375" style="78" customWidth="1"/>
    <col min="16151" max="16151" width="9.7109375" style="78" customWidth="1"/>
    <col min="16152" max="16153" width="10.7109375" style="78" customWidth="1"/>
    <col min="16154" max="16154" width="9.7109375" style="78" customWidth="1"/>
    <col min="16155" max="16155" width="52.7109375" style="78" customWidth="1"/>
    <col min="16156" max="16156" width="5.42578125" style="78" customWidth="1"/>
    <col min="16157" max="16158" width="10.7109375" style="78" customWidth="1"/>
    <col min="16159" max="16159" width="9.7109375" style="78" customWidth="1"/>
    <col min="16160" max="16161" width="10.7109375" style="78" customWidth="1"/>
    <col min="16162" max="16162" width="9.7109375" style="78" customWidth="1"/>
    <col min="16163" max="16164" width="10.7109375" style="78" customWidth="1"/>
    <col min="16165" max="16165" width="9.7109375" style="78" customWidth="1"/>
    <col min="16166" max="16166" width="52" style="78" customWidth="1"/>
    <col min="16167" max="16167" width="5.42578125" style="78" customWidth="1"/>
    <col min="16168" max="16169" width="10.7109375" style="78" customWidth="1"/>
    <col min="16170" max="16170" width="9.7109375" style="78" customWidth="1"/>
    <col min="16171" max="16172" width="10.7109375" style="78" customWidth="1"/>
    <col min="16173" max="16173" width="10.28515625" style="78" customWidth="1"/>
    <col min="16174" max="16175" width="10.7109375" style="78" customWidth="1"/>
    <col min="16176" max="16176" width="9.7109375" style="78" customWidth="1"/>
    <col min="16177" max="16177" width="54.28515625" style="78" customWidth="1"/>
    <col min="16178" max="16178" width="5.42578125" style="78" customWidth="1"/>
    <col min="16179" max="16180" width="10.7109375" style="78" customWidth="1"/>
    <col min="16181" max="16181" width="9.7109375" style="78" customWidth="1"/>
    <col min="16182" max="16182" width="8.28515625" style="78" customWidth="1"/>
    <col min="16183" max="16183" width="10.140625" style="78" bestFit="1" customWidth="1"/>
    <col min="16184" max="16184" width="10.42578125" style="78" bestFit="1" customWidth="1"/>
    <col min="16185" max="16185" width="10.42578125" style="78" customWidth="1"/>
    <col min="16186" max="16384" width="8.28515625" style="78"/>
  </cols>
  <sheetData>
    <row r="1" spans="1:57" x14ac:dyDescent="0.2">
      <c r="A1" s="620" t="s">
        <v>936</v>
      </c>
      <c r="B1" s="620"/>
      <c r="C1" s="620"/>
      <c r="D1" s="620"/>
      <c r="E1" s="620"/>
      <c r="F1" s="620"/>
      <c r="G1" s="620"/>
      <c r="H1" s="620"/>
      <c r="I1" s="620"/>
      <c r="J1" s="620"/>
      <c r="K1" s="620"/>
      <c r="L1" s="620"/>
      <c r="M1" s="620" t="str">
        <f>A1</f>
        <v>Kapitálové výdavky za rok 2023</v>
      </c>
      <c r="N1" s="620"/>
      <c r="O1" s="620"/>
      <c r="P1" s="620"/>
      <c r="Q1" s="620"/>
      <c r="R1" s="620"/>
      <c r="S1" s="620"/>
      <c r="T1" s="620"/>
      <c r="U1" s="620"/>
      <c r="V1" s="620"/>
      <c r="W1" s="620"/>
      <c r="X1" s="620"/>
      <c r="Y1" s="620" t="str">
        <f>A1</f>
        <v>Kapitálové výdavky za rok 2023</v>
      </c>
      <c r="Z1" s="620"/>
      <c r="AA1" s="620"/>
      <c r="AB1" s="620"/>
      <c r="AC1" s="620"/>
      <c r="AD1" s="620"/>
      <c r="AE1" s="620"/>
      <c r="AF1" s="620"/>
      <c r="AG1" s="620"/>
      <c r="AH1" s="620"/>
      <c r="AI1" s="620"/>
      <c r="AJ1" s="620"/>
      <c r="AK1" s="620" t="str">
        <f>A1</f>
        <v>Kapitálové výdavky za rok 2023</v>
      </c>
      <c r="AL1" s="620"/>
      <c r="AM1" s="620"/>
      <c r="AN1" s="620"/>
      <c r="AO1" s="620"/>
      <c r="AP1" s="620"/>
      <c r="AQ1" s="620"/>
      <c r="AR1" s="620"/>
      <c r="AS1" s="620"/>
      <c r="AT1" s="620"/>
      <c r="AU1" s="620"/>
      <c r="AV1" s="620"/>
      <c r="AW1" s="620" t="str">
        <f>A1</f>
        <v>Kapitálové výdavky za rok 2023</v>
      </c>
      <c r="AX1" s="620"/>
      <c r="AY1" s="620"/>
      <c r="AZ1" s="620"/>
      <c r="BA1" s="620"/>
      <c r="BB1" s="620"/>
      <c r="BC1" s="620"/>
      <c r="BD1" s="620"/>
      <c r="BE1" s="620"/>
    </row>
    <row r="2" spans="1:57" x14ac:dyDescent="0.2">
      <c r="A2" s="620" t="s">
        <v>2</v>
      </c>
      <c r="B2" s="620"/>
      <c r="C2" s="620"/>
      <c r="D2" s="620"/>
      <c r="E2" s="620"/>
      <c r="F2" s="620"/>
      <c r="G2" s="620"/>
      <c r="H2" s="620"/>
      <c r="I2" s="620"/>
      <c r="J2" s="620"/>
      <c r="K2" s="620"/>
      <c r="L2" s="620"/>
      <c r="M2" s="620" t="s">
        <v>2</v>
      </c>
      <c r="N2" s="620"/>
      <c r="O2" s="620"/>
      <c r="P2" s="620"/>
      <c r="Q2" s="620"/>
      <c r="R2" s="620"/>
      <c r="S2" s="620"/>
      <c r="T2" s="620"/>
      <c r="U2" s="620"/>
      <c r="V2" s="620"/>
      <c r="W2" s="620"/>
      <c r="X2" s="620"/>
      <c r="Y2" s="620" t="s">
        <v>2</v>
      </c>
      <c r="Z2" s="620"/>
      <c r="AA2" s="620"/>
      <c r="AB2" s="620"/>
      <c r="AC2" s="620"/>
      <c r="AD2" s="620"/>
      <c r="AE2" s="620"/>
      <c r="AF2" s="620"/>
      <c r="AG2" s="620"/>
      <c r="AH2" s="620"/>
      <c r="AI2" s="620"/>
      <c r="AJ2" s="620"/>
      <c r="AK2" s="620" t="s">
        <v>2</v>
      </c>
      <c r="AL2" s="620"/>
      <c r="AM2" s="620"/>
      <c r="AN2" s="620"/>
      <c r="AO2" s="620"/>
      <c r="AP2" s="620"/>
      <c r="AQ2" s="620"/>
      <c r="AR2" s="620"/>
      <c r="AS2" s="620"/>
      <c r="AT2" s="620"/>
      <c r="AU2" s="620"/>
      <c r="AV2" s="620"/>
      <c r="AW2" s="620" t="s">
        <v>2</v>
      </c>
      <c r="AX2" s="620"/>
      <c r="AY2" s="620"/>
      <c r="AZ2" s="620"/>
      <c r="BA2" s="620"/>
      <c r="BB2" s="620"/>
      <c r="BC2" s="620"/>
      <c r="BD2" s="620"/>
      <c r="BE2" s="620"/>
    </row>
    <row r="3" spans="1:57" x14ac:dyDescent="0.2">
      <c r="A3" s="74"/>
      <c r="B3" s="69"/>
      <c r="C3" s="63"/>
      <c r="D3" s="63"/>
      <c r="E3" s="75"/>
      <c r="F3" s="76"/>
      <c r="G3" s="76"/>
      <c r="M3" s="74"/>
      <c r="N3" s="69"/>
      <c r="Y3" s="74"/>
      <c r="Z3" s="69"/>
      <c r="AK3" s="74"/>
      <c r="AL3" s="69"/>
      <c r="AW3" s="74"/>
      <c r="AX3" s="69"/>
    </row>
    <row r="4" spans="1:57" ht="13.15" customHeight="1" x14ac:dyDescent="0.2">
      <c r="A4" s="604" t="s">
        <v>118</v>
      </c>
      <c r="B4" s="604"/>
      <c r="C4" s="605" t="s">
        <v>823</v>
      </c>
      <c r="D4" s="604" t="s">
        <v>268</v>
      </c>
      <c r="E4" s="604"/>
      <c r="F4" s="604"/>
      <c r="G4" s="604" t="s">
        <v>269</v>
      </c>
      <c r="H4" s="604"/>
      <c r="I4" s="604"/>
      <c r="J4" s="604" t="s">
        <v>270</v>
      </c>
      <c r="K4" s="604"/>
      <c r="L4" s="604"/>
      <c r="M4" s="604" t="s">
        <v>118</v>
      </c>
      <c r="N4" s="604"/>
      <c r="O4" s="605" t="s">
        <v>823</v>
      </c>
      <c r="P4" s="604" t="s">
        <v>271</v>
      </c>
      <c r="Q4" s="604"/>
      <c r="R4" s="604"/>
      <c r="S4" s="604" t="s">
        <v>272</v>
      </c>
      <c r="T4" s="604"/>
      <c r="U4" s="604"/>
      <c r="V4" s="604" t="s">
        <v>273</v>
      </c>
      <c r="W4" s="604"/>
      <c r="X4" s="604"/>
      <c r="Y4" s="604" t="s">
        <v>118</v>
      </c>
      <c r="Z4" s="604"/>
      <c r="AA4" s="605" t="s">
        <v>823</v>
      </c>
      <c r="AB4" s="604" t="s">
        <v>274</v>
      </c>
      <c r="AC4" s="604"/>
      <c r="AD4" s="604"/>
      <c r="AE4" s="604" t="s">
        <v>275</v>
      </c>
      <c r="AF4" s="604"/>
      <c r="AG4" s="604"/>
      <c r="AH4" s="604" t="s">
        <v>276</v>
      </c>
      <c r="AI4" s="604"/>
      <c r="AJ4" s="604"/>
      <c r="AK4" s="604" t="s">
        <v>118</v>
      </c>
      <c r="AL4" s="604"/>
      <c r="AM4" s="605" t="s">
        <v>823</v>
      </c>
      <c r="AN4" s="604" t="s">
        <v>277</v>
      </c>
      <c r="AO4" s="604"/>
      <c r="AP4" s="604"/>
      <c r="AQ4" s="604" t="s">
        <v>278</v>
      </c>
      <c r="AR4" s="604"/>
      <c r="AS4" s="604"/>
      <c r="AT4" s="604" t="s">
        <v>279</v>
      </c>
      <c r="AU4" s="604"/>
      <c r="AV4" s="604"/>
      <c r="AW4" s="604" t="s">
        <v>118</v>
      </c>
      <c r="AX4" s="604"/>
      <c r="AY4" s="605" t="s">
        <v>823</v>
      </c>
      <c r="AZ4" s="604" t="s">
        <v>280</v>
      </c>
      <c r="BA4" s="604"/>
      <c r="BB4" s="604"/>
      <c r="BC4" s="604" t="s">
        <v>281</v>
      </c>
      <c r="BD4" s="604"/>
      <c r="BE4" s="604"/>
    </row>
    <row r="5" spans="1:57" ht="36.75" customHeight="1" x14ac:dyDescent="0.2">
      <c r="A5" s="604"/>
      <c r="B5" s="604"/>
      <c r="C5" s="605"/>
      <c r="D5" s="325" t="s">
        <v>122</v>
      </c>
      <c r="E5" s="325" t="s">
        <v>123</v>
      </c>
      <c r="F5" s="325" t="s">
        <v>124</v>
      </c>
      <c r="G5" s="325" t="s">
        <v>122</v>
      </c>
      <c r="H5" s="325" t="s">
        <v>123</v>
      </c>
      <c r="I5" s="325" t="s">
        <v>124</v>
      </c>
      <c r="J5" s="325" t="s">
        <v>122</v>
      </c>
      <c r="K5" s="325" t="s">
        <v>123</v>
      </c>
      <c r="L5" s="325" t="s">
        <v>124</v>
      </c>
      <c r="M5" s="604"/>
      <c r="N5" s="604"/>
      <c r="O5" s="605"/>
      <c r="P5" s="325" t="s">
        <v>122</v>
      </c>
      <c r="Q5" s="325" t="s">
        <v>123</v>
      </c>
      <c r="R5" s="325" t="s">
        <v>124</v>
      </c>
      <c r="S5" s="325" t="s">
        <v>122</v>
      </c>
      <c r="T5" s="325" t="s">
        <v>123</v>
      </c>
      <c r="U5" s="325" t="s">
        <v>124</v>
      </c>
      <c r="V5" s="325" t="s">
        <v>122</v>
      </c>
      <c r="W5" s="325" t="s">
        <v>123</v>
      </c>
      <c r="X5" s="325" t="s">
        <v>124</v>
      </c>
      <c r="Y5" s="604"/>
      <c r="Z5" s="604"/>
      <c r="AA5" s="605"/>
      <c r="AB5" s="325" t="s">
        <v>122</v>
      </c>
      <c r="AC5" s="325" t="s">
        <v>123</v>
      </c>
      <c r="AD5" s="325" t="s">
        <v>124</v>
      </c>
      <c r="AE5" s="325" t="s">
        <v>122</v>
      </c>
      <c r="AF5" s="325" t="s">
        <v>123</v>
      </c>
      <c r="AG5" s="325" t="s">
        <v>124</v>
      </c>
      <c r="AH5" s="325" t="s">
        <v>122</v>
      </c>
      <c r="AI5" s="325" t="s">
        <v>123</v>
      </c>
      <c r="AJ5" s="325" t="s">
        <v>124</v>
      </c>
      <c r="AK5" s="604"/>
      <c r="AL5" s="604"/>
      <c r="AM5" s="605"/>
      <c r="AN5" s="325" t="s">
        <v>122</v>
      </c>
      <c r="AO5" s="325" t="s">
        <v>123</v>
      </c>
      <c r="AP5" s="325" t="s">
        <v>124</v>
      </c>
      <c r="AQ5" s="325" t="s">
        <v>122</v>
      </c>
      <c r="AR5" s="325" t="s">
        <v>123</v>
      </c>
      <c r="AS5" s="325" t="s">
        <v>124</v>
      </c>
      <c r="AT5" s="325" t="s">
        <v>122</v>
      </c>
      <c r="AU5" s="325" t="s">
        <v>123</v>
      </c>
      <c r="AV5" s="325" t="s">
        <v>124</v>
      </c>
      <c r="AW5" s="604"/>
      <c r="AX5" s="604"/>
      <c r="AY5" s="605"/>
      <c r="AZ5" s="325" t="s">
        <v>122</v>
      </c>
      <c r="BA5" s="325" t="s">
        <v>123</v>
      </c>
      <c r="BB5" s="325" t="s">
        <v>124</v>
      </c>
      <c r="BC5" s="325" t="s">
        <v>122</v>
      </c>
      <c r="BD5" s="325" t="s">
        <v>123</v>
      </c>
      <c r="BE5" s="325" t="s">
        <v>124</v>
      </c>
    </row>
    <row r="6" spans="1:57" x14ac:dyDescent="0.2">
      <c r="A6" s="586" t="s">
        <v>125</v>
      </c>
      <c r="B6" s="586"/>
      <c r="C6" s="383" t="s">
        <v>824</v>
      </c>
      <c r="D6" s="355">
        <v>2180</v>
      </c>
      <c r="E6" s="355">
        <v>4808</v>
      </c>
      <c r="F6" s="356">
        <v>220.6</v>
      </c>
      <c r="G6" s="355">
        <v>2180</v>
      </c>
      <c r="H6" s="355">
        <v>4808</v>
      </c>
      <c r="I6" s="356">
        <v>220.6</v>
      </c>
      <c r="J6" s="355">
        <v>0</v>
      </c>
      <c r="K6" s="355">
        <v>0</v>
      </c>
      <c r="L6" s="356">
        <v>0</v>
      </c>
      <c r="M6" s="586" t="s">
        <v>125</v>
      </c>
      <c r="N6" s="586"/>
      <c r="O6" s="383" t="s">
        <v>824</v>
      </c>
      <c r="P6" s="355">
        <v>0</v>
      </c>
      <c r="Q6" s="355">
        <v>0</v>
      </c>
      <c r="R6" s="356">
        <v>0</v>
      </c>
      <c r="S6" s="355">
        <v>0</v>
      </c>
      <c r="T6" s="355">
        <v>0</v>
      </c>
      <c r="U6" s="356">
        <v>0</v>
      </c>
      <c r="V6" s="355">
        <v>0</v>
      </c>
      <c r="W6" s="355">
        <v>0</v>
      </c>
      <c r="X6" s="356">
        <v>0</v>
      </c>
      <c r="Y6" s="586" t="s">
        <v>125</v>
      </c>
      <c r="Z6" s="586"/>
      <c r="AA6" s="383" t="s">
        <v>824</v>
      </c>
      <c r="AB6" s="355">
        <v>0</v>
      </c>
      <c r="AC6" s="355">
        <v>0</v>
      </c>
      <c r="AD6" s="356">
        <v>0</v>
      </c>
      <c r="AE6" s="355">
        <v>0</v>
      </c>
      <c r="AF6" s="355">
        <v>0</v>
      </c>
      <c r="AG6" s="356">
        <v>0</v>
      </c>
      <c r="AH6" s="355">
        <v>0</v>
      </c>
      <c r="AI6" s="355">
        <v>0</v>
      </c>
      <c r="AJ6" s="356">
        <v>0</v>
      </c>
      <c r="AK6" s="586" t="s">
        <v>125</v>
      </c>
      <c r="AL6" s="586"/>
      <c r="AM6" s="383" t="s">
        <v>824</v>
      </c>
      <c r="AN6" s="355">
        <v>0</v>
      </c>
      <c r="AO6" s="355">
        <v>0</v>
      </c>
      <c r="AP6" s="356">
        <v>0</v>
      </c>
      <c r="AQ6" s="355">
        <v>0</v>
      </c>
      <c r="AR6" s="355">
        <v>0</v>
      </c>
      <c r="AS6" s="356">
        <v>0</v>
      </c>
      <c r="AT6" s="355">
        <v>0</v>
      </c>
      <c r="AU6" s="355">
        <v>0</v>
      </c>
      <c r="AV6" s="356">
        <v>0</v>
      </c>
      <c r="AW6" s="586" t="s">
        <v>125</v>
      </c>
      <c r="AX6" s="586"/>
      <c r="AY6" s="383" t="s">
        <v>824</v>
      </c>
      <c r="AZ6" s="355">
        <v>0</v>
      </c>
      <c r="BA6" s="355">
        <v>0</v>
      </c>
      <c r="BB6" s="356">
        <v>0</v>
      </c>
      <c r="BC6" s="355">
        <v>0</v>
      </c>
      <c r="BD6" s="355">
        <v>0</v>
      </c>
      <c r="BE6" s="356">
        <v>0</v>
      </c>
    </row>
    <row r="7" spans="1:57" x14ac:dyDescent="0.2">
      <c r="A7" s="586" t="s">
        <v>126</v>
      </c>
      <c r="B7" s="586"/>
      <c r="C7" s="383" t="s">
        <v>825</v>
      </c>
      <c r="D7" s="355">
        <v>8</v>
      </c>
      <c r="E7" s="355">
        <v>690</v>
      </c>
      <c r="F7" s="356">
        <v>8625</v>
      </c>
      <c r="G7" s="355">
        <v>8</v>
      </c>
      <c r="H7" s="355">
        <v>690</v>
      </c>
      <c r="I7" s="356">
        <v>8625</v>
      </c>
      <c r="J7" s="355">
        <v>0</v>
      </c>
      <c r="K7" s="355">
        <v>0</v>
      </c>
      <c r="L7" s="356">
        <v>0</v>
      </c>
      <c r="M7" s="586" t="s">
        <v>126</v>
      </c>
      <c r="N7" s="586"/>
      <c r="O7" s="383" t="s">
        <v>825</v>
      </c>
      <c r="P7" s="355">
        <v>0</v>
      </c>
      <c r="Q7" s="355">
        <v>0</v>
      </c>
      <c r="R7" s="356">
        <v>0</v>
      </c>
      <c r="S7" s="355">
        <v>0</v>
      </c>
      <c r="T7" s="355">
        <v>0</v>
      </c>
      <c r="U7" s="356">
        <v>0</v>
      </c>
      <c r="V7" s="355">
        <v>0</v>
      </c>
      <c r="W7" s="355">
        <v>0</v>
      </c>
      <c r="X7" s="356">
        <v>0</v>
      </c>
      <c r="Y7" s="586" t="s">
        <v>126</v>
      </c>
      <c r="Z7" s="586"/>
      <c r="AA7" s="383" t="s">
        <v>825</v>
      </c>
      <c r="AB7" s="355">
        <v>0</v>
      </c>
      <c r="AC7" s="355">
        <v>0</v>
      </c>
      <c r="AD7" s="356">
        <v>0</v>
      </c>
      <c r="AE7" s="355">
        <v>0</v>
      </c>
      <c r="AF7" s="355">
        <v>0</v>
      </c>
      <c r="AG7" s="356">
        <v>0</v>
      </c>
      <c r="AH7" s="355">
        <v>0</v>
      </c>
      <c r="AI7" s="355">
        <v>0</v>
      </c>
      <c r="AJ7" s="356">
        <v>0</v>
      </c>
      <c r="AK7" s="586" t="s">
        <v>126</v>
      </c>
      <c r="AL7" s="586"/>
      <c r="AM7" s="383" t="s">
        <v>825</v>
      </c>
      <c r="AN7" s="355">
        <v>0</v>
      </c>
      <c r="AO7" s="355">
        <v>0</v>
      </c>
      <c r="AP7" s="356">
        <v>0</v>
      </c>
      <c r="AQ7" s="355">
        <v>0</v>
      </c>
      <c r="AR7" s="355">
        <v>0</v>
      </c>
      <c r="AS7" s="356">
        <v>0</v>
      </c>
      <c r="AT7" s="355">
        <v>0</v>
      </c>
      <c r="AU7" s="355">
        <v>0</v>
      </c>
      <c r="AV7" s="356">
        <v>0</v>
      </c>
      <c r="AW7" s="586" t="s">
        <v>126</v>
      </c>
      <c r="AX7" s="586"/>
      <c r="AY7" s="383" t="s">
        <v>825</v>
      </c>
      <c r="AZ7" s="355">
        <v>0</v>
      </c>
      <c r="BA7" s="355">
        <v>0</v>
      </c>
      <c r="BB7" s="356">
        <v>0</v>
      </c>
      <c r="BC7" s="355">
        <v>0</v>
      </c>
      <c r="BD7" s="355">
        <v>0</v>
      </c>
      <c r="BE7" s="356">
        <v>0</v>
      </c>
    </row>
    <row r="8" spans="1:57" x14ac:dyDescent="0.2">
      <c r="A8" s="586" t="s">
        <v>127</v>
      </c>
      <c r="B8" s="586"/>
      <c r="C8" s="383" t="s">
        <v>826</v>
      </c>
      <c r="D8" s="355">
        <v>47051</v>
      </c>
      <c r="E8" s="355">
        <v>7154</v>
      </c>
      <c r="F8" s="356">
        <v>15.2</v>
      </c>
      <c r="G8" s="355">
        <v>46851</v>
      </c>
      <c r="H8" s="355">
        <v>5911</v>
      </c>
      <c r="I8" s="356">
        <v>12.6</v>
      </c>
      <c r="J8" s="355">
        <v>200</v>
      </c>
      <c r="K8" s="355">
        <v>1243</v>
      </c>
      <c r="L8" s="356">
        <v>621.5</v>
      </c>
      <c r="M8" s="586" t="s">
        <v>127</v>
      </c>
      <c r="N8" s="586"/>
      <c r="O8" s="383" t="s">
        <v>826</v>
      </c>
      <c r="P8" s="355">
        <v>200</v>
      </c>
      <c r="Q8" s="355">
        <v>811</v>
      </c>
      <c r="R8" s="356">
        <v>405.5</v>
      </c>
      <c r="S8" s="355">
        <v>0</v>
      </c>
      <c r="T8" s="355">
        <v>0</v>
      </c>
      <c r="U8" s="356">
        <v>0</v>
      </c>
      <c r="V8" s="355">
        <v>0</v>
      </c>
      <c r="W8" s="355">
        <v>0</v>
      </c>
      <c r="X8" s="356">
        <v>0</v>
      </c>
      <c r="Y8" s="586" t="s">
        <v>127</v>
      </c>
      <c r="Z8" s="586"/>
      <c r="AA8" s="383" t="s">
        <v>826</v>
      </c>
      <c r="AB8" s="355">
        <v>0</v>
      </c>
      <c r="AC8" s="355">
        <v>0</v>
      </c>
      <c r="AD8" s="356">
        <v>0</v>
      </c>
      <c r="AE8" s="355">
        <v>200</v>
      </c>
      <c r="AF8" s="355">
        <v>744</v>
      </c>
      <c r="AG8" s="356">
        <v>372</v>
      </c>
      <c r="AH8" s="355">
        <v>0</v>
      </c>
      <c r="AI8" s="355">
        <v>67</v>
      </c>
      <c r="AJ8" s="356">
        <v>0</v>
      </c>
      <c r="AK8" s="586" t="s">
        <v>127</v>
      </c>
      <c r="AL8" s="586"/>
      <c r="AM8" s="383" t="s">
        <v>826</v>
      </c>
      <c r="AN8" s="355">
        <v>0</v>
      </c>
      <c r="AO8" s="355">
        <v>0</v>
      </c>
      <c r="AP8" s="356">
        <v>0</v>
      </c>
      <c r="AQ8" s="355">
        <v>0</v>
      </c>
      <c r="AR8" s="355">
        <v>301</v>
      </c>
      <c r="AS8" s="356">
        <v>0</v>
      </c>
      <c r="AT8" s="355">
        <v>0</v>
      </c>
      <c r="AU8" s="355">
        <v>130</v>
      </c>
      <c r="AV8" s="356">
        <v>0</v>
      </c>
      <c r="AW8" s="586" t="s">
        <v>127</v>
      </c>
      <c r="AX8" s="586"/>
      <c r="AY8" s="383" t="s">
        <v>826</v>
      </c>
      <c r="AZ8" s="355">
        <v>0</v>
      </c>
      <c r="BA8" s="355">
        <v>0</v>
      </c>
      <c r="BB8" s="356">
        <v>0</v>
      </c>
      <c r="BC8" s="355">
        <v>0</v>
      </c>
      <c r="BD8" s="355">
        <v>0</v>
      </c>
      <c r="BE8" s="356">
        <v>0</v>
      </c>
    </row>
    <row r="9" spans="1:57" x14ac:dyDescent="0.2">
      <c r="A9" s="586" t="s">
        <v>827</v>
      </c>
      <c r="B9" s="586"/>
      <c r="C9" s="383" t="s">
        <v>828</v>
      </c>
      <c r="D9" s="355">
        <v>80099</v>
      </c>
      <c r="E9" s="355">
        <v>919264</v>
      </c>
      <c r="F9" s="356">
        <v>1147.7</v>
      </c>
      <c r="G9" s="355">
        <v>80099</v>
      </c>
      <c r="H9" s="355">
        <v>30143</v>
      </c>
      <c r="I9" s="356">
        <v>37.6</v>
      </c>
      <c r="J9" s="355">
        <v>0</v>
      </c>
      <c r="K9" s="355">
        <v>889121</v>
      </c>
      <c r="L9" s="356">
        <v>0</v>
      </c>
      <c r="M9" s="586" t="s">
        <v>827</v>
      </c>
      <c r="N9" s="586"/>
      <c r="O9" s="383" t="s">
        <v>828</v>
      </c>
      <c r="P9" s="355">
        <v>0</v>
      </c>
      <c r="Q9" s="355">
        <v>736908</v>
      </c>
      <c r="R9" s="356">
        <v>0</v>
      </c>
      <c r="S9" s="355">
        <v>0</v>
      </c>
      <c r="T9" s="355">
        <v>117231</v>
      </c>
      <c r="U9" s="356">
        <v>0</v>
      </c>
      <c r="V9" s="355">
        <v>0</v>
      </c>
      <c r="W9" s="355">
        <v>18151</v>
      </c>
      <c r="X9" s="356">
        <v>0</v>
      </c>
      <c r="Y9" s="586" t="s">
        <v>827</v>
      </c>
      <c r="Z9" s="586"/>
      <c r="AA9" s="383" t="s">
        <v>828</v>
      </c>
      <c r="AB9" s="355">
        <v>0</v>
      </c>
      <c r="AC9" s="355">
        <v>10070</v>
      </c>
      <c r="AD9" s="356">
        <v>0</v>
      </c>
      <c r="AE9" s="355">
        <v>0</v>
      </c>
      <c r="AF9" s="355">
        <v>261340</v>
      </c>
      <c r="AG9" s="356">
        <v>0</v>
      </c>
      <c r="AH9" s="355">
        <v>0</v>
      </c>
      <c r="AI9" s="355">
        <v>294034</v>
      </c>
      <c r="AJ9" s="356">
        <v>0</v>
      </c>
      <c r="AK9" s="586" t="s">
        <v>827</v>
      </c>
      <c r="AL9" s="586"/>
      <c r="AM9" s="383" t="s">
        <v>828</v>
      </c>
      <c r="AN9" s="355">
        <v>0</v>
      </c>
      <c r="AO9" s="355">
        <v>23990</v>
      </c>
      <c r="AP9" s="356">
        <v>0</v>
      </c>
      <c r="AQ9" s="355">
        <v>0</v>
      </c>
      <c r="AR9" s="355">
        <v>33332</v>
      </c>
      <c r="AS9" s="356">
        <v>0</v>
      </c>
      <c r="AT9" s="355">
        <v>0</v>
      </c>
      <c r="AU9" s="355">
        <v>112970</v>
      </c>
      <c r="AV9" s="356">
        <v>0</v>
      </c>
      <c r="AW9" s="586" t="s">
        <v>827</v>
      </c>
      <c r="AX9" s="586"/>
      <c r="AY9" s="383" t="s">
        <v>828</v>
      </c>
      <c r="AZ9" s="355">
        <v>0</v>
      </c>
      <c r="BA9" s="355">
        <v>5911</v>
      </c>
      <c r="BB9" s="356">
        <v>0</v>
      </c>
      <c r="BC9" s="355">
        <v>0</v>
      </c>
      <c r="BD9" s="355">
        <v>0</v>
      </c>
      <c r="BE9" s="356">
        <v>0</v>
      </c>
    </row>
    <row r="10" spans="1:57" x14ac:dyDescent="0.2">
      <c r="A10" s="586" t="s">
        <v>130</v>
      </c>
      <c r="B10" s="586"/>
      <c r="C10" s="383" t="s">
        <v>829</v>
      </c>
      <c r="D10" s="355">
        <v>146</v>
      </c>
      <c r="E10" s="355">
        <v>1903</v>
      </c>
      <c r="F10" s="356">
        <v>1303.4000000000001</v>
      </c>
      <c r="G10" s="355">
        <v>146</v>
      </c>
      <c r="H10" s="355">
        <v>1903</v>
      </c>
      <c r="I10" s="356">
        <v>1303.4000000000001</v>
      </c>
      <c r="J10" s="355">
        <v>0</v>
      </c>
      <c r="K10" s="355">
        <v>0</v>
      </c>
      <c r="L10" s="356">
        <v>0</v>
      </c>
      <c r="M10" s="586" t="s">
        <v>130</v>
      </c>
      <c r="N10" s="586"/>
      <c r="O10" s="383" t="s">
        <v>829</v>
      </c>
      <c r="P10" s="355">
        <v>0</v>
      </c>
      <c r="Q10" s="355">
        <v>0</v>
      </c>
      <c r="R10" s="356">
        <v>0</v>
      </c>
      <c r="S10" s="355">
        <v>0</v>
      </c>
      <c r="T10" s="355">
        <v>0</v>
      </c>
      <c r="U10" s="356">
        <v>0</v>
      </c>
      <c r="V10" s="355">
        <v>0</v>
      </c>
      <c r="W10" s="355">
        <v>0</v>
      </c>
      <c r="X10" s="356">
        <v>0</v>
      </c>
      <c r="Y10" s="586" t="s">
        <v>130</v>
      </c>
      <c r="Z10" s="586"/>
      <c r="AA10" s="383" t="s">
        <v>829</v>
      </c>
      <c r="AB10" s="355">
        <v>0</v>
      </c>
      <c r="AC10" s="355">
        <v>0</v>
      </c>
      <c r="AD10" s="356">
        <v>0</v>
      </c>
      <c r="AE10" s="355">
        <v>0</v>
      </c>
      <c r="AF10" s="355">
        <v>0</v>
      </c>
      <c r="AG10" s="356">
        <v>0</v>
      </c>
      <c r="AH10" s="355">
        <v>0</v>
      </c>
      <c r="AI10" s="355">
        <v>0</v>
      </c>
      <c r="AJ10" s="356">
        <v>0</v>
      </c>
      <c r="AK10" s="586" t="s">
        <v>130</v>
      </c>
      <c r="AL10" s="586"/>
      <c r="AM10" s="383" t="s">
        <v>829</v>
      </c>
      <c r="AN10" s="355">
        <v>0</v>
      </c>
      <c r="AO10" s="355">
        <v>0</v>
      </c>
      <c r="AP10" s="356">
        <v>0</v>
      </c>
      <c r="AQ10" s="355">
        <v>0</v>
      </c>
      <c r="AR10" s="355">
        <v>0</v>
      </c>
      <c r="AS10" s="356">
        <v>0</v>
      </c>
      <c r="AT10" s="355">
        <v>0</v>
      </c>
      <c r="AU10" s="355">
        <v>0</v>
      </c>
      <c r="AV10" s="356">
        <v>0</v>
      </c>
      <c r="AW10" s="586" t="s">
        <v>130</v>
      </c>
      <c r="AX10" s="586"/>
      <c r="AY10" s="383" t="s">
        <v>829</v>
      </c>
      <c r="AZ10" s="355">
        <v>0</v>
      </c>
      <c r="BA10" s="355">
        <v>0</v>
      </c>
      <c r="BB10" s="356">
        <v>0</v>
      </c>
      <c r="BC10" s="355">
        <v>0</v>
      </c>
      <c r="BD10" s="355">
        <v>0</v>
      </c>
      <c r="BE10" s="356">
        <v>0</v>
      </c>
    </row>
    <row r="11" spans="1:57" x14ac:dyDescent="0.2">
      <c r="A11" s="586" t="s">
        <v>131</v>
      </c>
      <c r="B11" s="586"/>
      <c r="C11" s="383" t="s">
        <v>830</v>
      </c>
      <c r="D11" s="355">
        <v>350</v>
      </c>
      <c r="E11" s="355">
        <v>323</v>
      </c>
      <c r="F11" s="356">
        <v>92.3</v>
      </c>
      <c r="G11" s="355">
        <v>350</v>
      </c>
      <c r="H11" s="355">
        <v>323</v>
      </c>
      <c r="I11" s="356">
        <v>92.3</v>
      </c>
      <c r="J11" s="355">
        <v>0</v>
      </c>
      <c r="K11" s="355">
        <v>0</v>
      </c>
      <c r="L11" s="356">
        <v>0</v>
      </c>
      <c r="M11" s="586" t="s">
        <v>131</v>
      </c>
      <c r="N11" s="586"/>
      <c r="O11" s="383" t="s">
        <v>830</v>
      </c>
      <c r="P11" s="355">
        <v>0</v>
      </c>
      <c r="Q11" s="355">
        <v>0</v>
      </c>
      <c r="R11" s="356">
        <v>0</v>
      </c>
      <c r="S11" s="355">
        <v>0</v>
      </c>
      <c r="T11" s="355">
        <v>0</v>
      </c>
      <c r="U11" s="356">
        <v>0</v>
      </c>
      <c r="V11" s="355">
        <v>0</v>
      </c>
      <c r="W11" s="355">
        <v>0</v>
      </c>
      <c r="X11" s="356">
        <v>0</v>
      </c>
      <c r="Y11" s="586" t="s">
        <v>131</v>
      </c>
      <c r="Z11" s="586"/>
      <c r="AA11" s="383" t="s">
        <v>830</v>
      </c>
      <c r="AB11" s="355">
        <v>0</v>
      </c>
      <c r="AC11" s="355">
        <v>0</v>
      </c>
      <c r="AD11" s="356">
        <v>0</v>
      </c>
      <c r="AE11" s="355">
        <v>0</v>
      </c>
      <c r="AF11" s="355">
        <v>0</v>
      </c>
      <c r="AG11" s="356">
        <v>0</v>
      </c>
      <c r="AH11" s="355">
        <v>0</v>
      </c>
      <c r="AI11" s="355">
        <v>0</v>
      </c>
      <c r="AJ11" s="356">
        <v>0</v>
      </c>
      <c r="AK11" s="586" t="s">
        <v>131</v>
      </c>
      <c r="AL11" s="586"/>
      <c r="AM11" s="383" t="s">
        <v>830</v>
      </c>
      <c r="AN11" s="355">
        <v>0</v>
      </c>
      <c r="AO11" s="355">
        <v>0</v>
      </c>
      <c r="AP11" s="356">
        <v>0</v>
      </c>
      <c r="AQ11" s="355">
        <v>0</v>
      </c>
      <c r="AR11" s="355">
        <v>0</v>
      </c>
      <c r="AS11" s="356">
        <v>0</v>
      </c>
      <c r="AT11" s="355">
        <v>0</v>
      </c>
      <c r="AU11" s="355">
        <v>0</v>
      </c>
      <c r="AV11" s="356">
        <v>0</v>
      </c>
      <c r="AW11" s="586" t="s">
        <v>131</v>
      </c>
      <c r="AX11" s="586"/>
      <c r="AY11" s="383" t="s">
        <v>830</v>
      </c>
      <c r="AZ11" s="355">
        <v>0</v>
      </c>
      <c r="BA11" s="355">
        <v>0</v>
      </c>
      <c r="BB11" s="356">
        <v>0</v>
      </c>
      <c r="BC11" s="355">
        <v>0</v>
      </c>
      <c r="BD11" s="355">
        <v>0</v>
      </c>
      <c r="BE11" s="356">
        <v>0</v>
      </c>
    </row>
    <row r="12" spans="1:57" x14ac:dyDescent="0.2">
      <c r="A12" s="586" t="s">
        <v>132</v>
      </c>
      <c r="B12" s="586"/>
      <c r="C12" s="383" t="s">
        <v>831</v>
      </c>
      <c r="D12" s="355">
        <v>1970</v>
      </c>
      <c r="E12" s="355">
        <v>5889</v>
      </c>
      <c r="F12" s="356">
        <v>298.89999999999998</v>
      </c>
      <c r="G12" s="355">
        <v>1970</v>
      </c>
      <c r="H12" s="355">
        <v>5889</v>
      </c>
      <c r="I12" s="356">
        <v>298.89999999999998</v>
      </c>
      <c r="J12" s="355">
        <v>0</v>
      </c>
      <c r="K12" s="355">
        <v>0</v>
      </c>
      <c r="L12" s="356">
        <v>0</v>
      </c>
      <c r="M12" s="586" t="s">
        <v>132</v>
      </c>
      <c r="N12" s="586"/>
      <c r="O12" s="383" t="s">
        <v>831</v>
      </c>
      <c r="P12" s="355">
        <v>0</v>
      </c>
      <c r="Q12" s="355">
        <v>0</v>
      </c>
      <c r="R12" s="356">
        <v>0</v>
      </c>
      <c r="S12" s="355">
        <v>0</v>
      </c>
      <c r="T12" s="355">
        <v>0</v>
      </c>
      <c r="U12" s="356">
        <v>0</v>
      </c>
      <c r="V12" s="355">
        <v>0</v>
      </c>
      <c r="W12" s="355">
        <v>0</v>
      </c>
      <c r="X12" s="356">
        <v>0</v>
      </c>
      <c r="Y12" s="586" t="s">
        <v>132</v>
      </c>
      <c r="Z12" s="586"/>
      <c r="AA12" s="383" t="s">
        <v>831</v>
      </c>
      <c r="AB12" s="355">
        <v>0</v>
      </c>
      <c r="AC12" s="355">
        <v>0</v>
      </c>
      <c r="AD12" s="356">
        <v>0</v>
      </c>
      <c r="AE12" s="355">
        <v>0</v>
      </c>
      <c r="AF12" s="355">
        <v>0</v>
      </c>
      <c r="AG12" s="356">
        <v>0</v>
      </c>
      <c r="AH12" s="355">
        <v>0</v>
      </c>
      <c r="AI12" s="355">
        <v>0</v>
      </c>
      <c r="AJ12" s="356">
        <v>0</v>
      </c>
      <c r="AK12" s="586" t="s">
        <v>132</v>
      </c>
      <c r="AL12" s="586"/>
      <c r="AM12" s="383" t="s">
        <v>831</v>
      </c>
      <c r="AN12" s="355">
        <v>0</v>
      </c>
      <c r="AO12" s="355">
        <v>0</v>
      </c>
      <c r="AP12" s="356">
        <v>0</v>
      </c>
      <c r="AQ12" s="355">
        <v>0</v>
      </c>
      <c r="AR12" s="355">
        <v>0</v>
      </c>
      <c r="AS12" s="356">
        <v>0</v>
      </c>
      <c r="AT12" s="355">
        <v>0</v>
      </c>
      <c r="AU12" s="355">
        <v>0</v>
      </c>
      <c r="AV12" s="356">
        <v>0</v>
      </c>
      <c r="AW12" s="586" t="s">
        <v>132</v>
      </c>
      <c r="AX12" s="586"/>
      <c r="AY12" s="383" t="s">
        <v>831</v>
      </c>
      <c r="AZ12" s="355">
        <v>0</v>
      </c>
      <c r="BA12" s="355">
        <v>0</v>
      </c>
      <c r="BB12" s="356">
        <v>0</v>
      </c>
      <c r="BC12" s="355">
        <v>0</v>
      </c>
      <c r="BD12" s="355">
        <v>0</v>
      </c>
      <c r="BE12" s="356">
        <v>0</v>
      </c>
    </row>
    <row r="13" spans="1:57" x14ac:dyDescent="0.2">
      <c r="A13" s="586" t="s">
        <v>133</v>
      </c>
      <c r="B13" s="586"/>
      <c r="C13" s="383" t="s">
        <v>832</v>
      </c>
      <c r="D13" s="355">
        <v>100</v>
      </c>
      <c r="E13" s="355">
        <v>890</v>
      </c>
      <c r="F13" s="356">
        <v>890</v>
      </c>
      <c r="G13" s="355">
        <v>100</v>
      </c>
      <c r="H13" s="355">
        <v>890</v>
      </c>
      <c r="I13" s="356">
        <v>890</v>
      </c>
      <c r="J13" s="355">
        <v>0</v>
      </c>
      <c r="K13" s="355">
        <v>0</v>
      </c>
      <c r="L13" s="356">
        <v>0</v>
      </c>
      <c r="M13" s="586" t="s">
        <v>133</v>
      </c>
      <c r="N13" s="586"/>
      <c r="O13" s="383" t="s">
        <v>832</v>
      </c>
      <c r="P13" s="355">
        <v>0</v>
      </c>
      <c r="Q13" s="355">
        <v>0</v>
      </c>
      <c r="R13" s="356">
        <v>0</v>
      </c>
      <c r="S13" s="355">
        <v>0</v>
      </c>
      <c r="T13" s="355">
        <v>0</v>
      </c>
      <c r="U13" s="356">
        <v>0</v>
      </c>
      <c r="V13" s="355">
        <v>0</v>
      </c>
      <c r="W13" s="355">
        <v>0</v>
      </c>
      <c r="X13" s="356">
        <v>0</v>
      </c>
      <c r="Y13" s="586" t="s">
        <v>133</v>
      </c>
      <c r="Z13" s="586"/>
      <c r="AA13" s="383" t="s">
        <v>832</v>
      </c>
      <c r="AB13" s="355">
        <v>0</v>
      </c>
      <c r="AC13" s="355">
        <v>0</v>
      </c>
      <c r="AD13" s="356">
        <v>0</v>
      </c>
      <c r="AE13" s="355">
        <v>0</v>
      </c>
      <c r="AF13" s="355">
        <v>0</v>
      </c>
      <c r="AG13" s="356">
        <v>0</v>
      </c>
      <c r="AH13" s="355">
        <v>0</v>
      </c>
      <c r="AI13" s="355">
        <v>0</v>
      </c>
      <c r="AJ13" s="356">
        <v>0</v>
      </c>
      <c r="AK13" s="586" t="s">
        <v>133</v>
      </c>
      <c r="AL13" s="586"/>
      <c r="AM13" s="383" t="s">
        <v>832</v>
      </c>
      <c r="AN13" s="355">
        <v>0</v>
      </c>
      <c r="AO13" s="355">
        <v>0</v>
      </c>
      <c r="AP13" s="356">
        <v>0</v>
      </c>
      <c r="AQ13" s="355">
        <v>0</v>
      </c>
      <c r="AR13" s="355">
        <v>0</v>
      </c>
      <c r="AS13" s="356">
        <v>0</v>
      </c>
      <c r="AT13" s="355">
        <v>0</v>
      </c>
      <c r="AU13" s="355">
        <v>0</v>
      </c>
      <c r="AV13" s="356">
        <v>0</v>
      </c>
      <c r="AW13" s="586" t="s">
        <v>133</v>
      </c>
      <c r="AX13" s="586"/>
      <c r="AY13" s="383" t="s">
        <v>832</v>
      </c>
      <c r="AZ13" s="355">
        <v>0</v>
      </c>
      <c r="BA13" s="355">
        <v>0</v>
      </c>
      <c r="BB13" s="356">
        <v>0</v>
      </c>
      <c r="BC13" s="355">
        <v>0</v>
      </c>
      <c r="BD13" s="355">
        <v>0</v>
      </c>
      <c r="BE13" s="356">
        <v>0</v>
      </c>
    </row>
    <row r="14" spans="1:57" x14ac:dyDescent="0.2">
      <c r="A14" s="586" t="s">
        <v>134</v>
      </c>
      <c r="B14" s="586"/>
      <c r="C14" s="383" t="s">
        <v>833</v>
      </c>
      <c r="D14" s="355">
        <v>3837</v>
      </c>
      <c r="E14" s="355">
        <v>4268</v>
      </c>
      <c r="F14" s="356">
        <v>111.2</v>
      </c>
      <c r="G14" s="355">
        <v>3837</v>
      </c>
      <c r="H14" s="355">
        <v>4268</v>
      </c>
      <c r="I14" s="356">
        <v>111.2</v>
      </c>
      <c r="J14" s="355">
        <v>0</v>
      </c>
      <c r="K14" s="355">
        <v>0</v>
      </c>
      <c r="L14" s="356">
        <v>0</v>
      </c>
      <c r="M14" s="586" t="s">
        <v>134</v>
      </c>
      <c r="N14" s="586"/>
      <c r="O14" s="383" t="s">
        <v>833</v>
      </c>
      <c r="P14" s="355">
        <v>0</v>
      </c>
      <c r="Q14" s="355">
        <v>0</v>
      </c>
      <c r="R14" s="356">
        <v>0</v>
      </c>
      <c r="S14" s="355">
        <v>0</v>
      </c>
      <c r="T14" s="355">
        <v>0</v>
      </c>
      <c r="U14" s="356">
        <v>0</v>
      </c>
      <c r="V14" s="355">
        <v>0</v>
      </c>
      <c r="W14" s="355">
        <v>0</v>
      </c>
      <c r="X14" s="356">
        <v>0</v>
      </c>
      <c r="Y14" s="586" t="s">
        <v>134</v>
      </c>
      <c r="Z14" s="586"/>
      <c r="AA14" s="383" t="s">
        <v>833</v>
      </c>
      <c r="AB14" s="355">
        <v>0</v>
      </c>
      <c r="AC14" s="355">
        <v>0</v>
      </c>
      <c r="AD14" s="356">
        <v>0</v>
      </c>
      <c r="AE14" s="355">
        <v>0</v>
      </c>
      <c r="AF14" s="355">
        <v>0</v>
      </c>
      <c r="AG14" s="356">
        <v>0</v>
      </c>
      <c r="AH14" s="355">
        <v>0</v>
      </c>
      <c r="AI14" s="355">
        <v>0</v>
      </c>
      <c r="AJ14" s="356">
        <v>0</v>
      </c>
      <c r="AK14" s="586" t="s">
        <v>134</v>
      </c>
      <c r="AL14" s="586"/>
      <c r="AM14" s="383" t="s">
        <v>833</v>
      </c>
      <c r="AN14" s="355">
        <v>0</v>
      </c>
      <c r="AO14" s="355">
        <v>0</v>
      </c>
      <c r="AP14" s="356">
        <v>0</v>
      </c>
      <c r="AQ14" s="355">
        <v>0</v>
      </c>
      <c r="AR14" s="355">
        <v>0</v>
      </c>
      <c r="AS14" s="356">
        <v>0</v>
      </c>
      <c r="AT14" s="355">
        <v>0</v>
      </c>
      <c r="AU14" s="355">
        <v>0</v>
      </c>
      <c r="AV14" s="356">
        <v>0</v>
      </c>
      <c r="AW14" s="586" t="s">
        <v>134</v>
      </c>
      <c r="AX14" s="586"/>
      <c r="AY14" s="383" t="s">
        <v>833</v>
      </c>
      <c r="AZ14" s="355">
        <v>0</v>
      </c>
      <c r="BA14" s="355">
        <v>0</v>
      </c>
      <c r="BB14" s="356">
        <v>0</v>
      </c>
      <c r="BC14" s="355">
        <v>0</v>
      </c>
      <c r="BD14" s="355">
        <v>0</v>
      </c>
      <c r="BE14" s="356">
        <v>0</v>
      </c>
    </row>
    <row r="15" spans="1:57" x14ac:dyDescent="0.2">
      <c r="A15" s="586" t="s">
        <v>834</v>
      </c>
      <c r="B15" s="586"/>
      <c r="C15" s="383" t="s">
        <v>835</v>
      </c>
      <c r="D15" s="355">
        <v>9849</v>
      </c>
      <c r="E15" s="355">
        <v>15312</v>
      </c>
      <c r="F15" s="356">
        <v>155.5</v>
      </c>
      <c r="G15" s="355">
        <v>9849</v>
      </c>
      <c r="H15" s="355">
        <v>13868</v>
      </c>
      <c r="I15" s="356">
        <v>140.80000000000001</v>
      </c>
      <c r="J15" s="355">
        <v>0</v>
      </c>
      <c r="K15" s="355">
        <v>1444</v>
      </c>
      <c r="L15" s="356">
        <v>0</v>
      </c>
      <c r="M15" s="586" t="s">
        <v>834</v>
      </c>
      <c r="N15" s="586"/>
      <c r="O15" s="383" t="s">
        <v>835</v>
      </c>
      <c r="P15" s="355">
        <v>0</v>
      </c>
      <c r="Q15" s="355">
        <v>21</v>
      </c>
      <c r="R15" s="356">
        <v>0</v>
      </c>
      <c r="S15" s="355">
        <v>0</v>
      </c>
      <c r="T15" s="355">
        <v>0</v>
      </c>
      <c r="U15" s="356">
        <v>0</v>
      </c>
      <c r="V15" s="355">
        <v>0</v>
      </c>
      <c r="W15" s="355">
        <v>0</v>
      </c>
      <c r="X15" s="356">
        <v>0</v>
      </c>
      <c r="Y15" s="586" t="s">
        <v>834</v>
      </c>
      <c r="Z15" s="586"/>
      <c r="AA15" s="383" t="s">
        <v>835</v>
      </c>
      <c r="AB15" s="355">
        <v>0</v>
      </c>
      <c r="AC15" s="355">
        <v>21</v>
      </c>
      <c r="AD15" s="356">
        <v>0</v>
      </c>
      <c r="AE15" s="355">
        <v>0</v>
      </c>
      <c r="AF15" s="355">
        <v>0</v>
      </c>
      <c r="AG15" s="356">
        <v>0</v>
      </c>
      <c r="AH15" s="355">
        <v>0</v>
      </c>
      <c r="AI15" s="355">
        <v>0</v>
      </c>
      <c r="AJ15" s="356">
        <v>0</v>
      </c>
      <c r="AK15" s="586" t="s">
        <v>834</v>
      </c>
      <c r="AL15" s="586"/>
      <c r="AM15" s="383" t="s">
        <v>835</v>
      </c>
      <c r="AN15" s="355">
        <v>0</v>
      </c>
      <c r="AO15" s="355">
        <v>0</v>
      </c>
      <c r="AP15" s="356">
        <v>0</v>
      </c>
      <c r="AQ15" s="355">
        <v>0</v>
      </c>
      <c r="AR15" s="355">
        <v>1057</v>
      </c>
      <c r="AS15" s="356">
        <v>0</v>
      </c>
      <c r="AT15" s="355">
        <v>0</v>
      </c>
      <c r="AU15" s="355">
        <v>29</v>
      </c>
      <c r="AV15" s="356">
        <v>0</v>
      </c>
      <c r="AW15" s="586" t="s">
        <v>834</v>
      </c>
      <c r="AX15" s="586"/>
      <c r="AY15" s="383" t="s">
        <v>835</v>
      </c>
      <c r="AZ15" s="355">
        <v>0</v>
      </c>
      <c r="BA15" s="355">
        <v>338</v>
      </c>
      <c r="BB15" s="356">
        <v>0</v>
      </c>
      <c r="BC15" s="355">
        <v>0</v>
      </c>
      <c r="BD15" s="355">
        <v>0</v>
      </c>
      <c r="BE15" s="356">
        <v>0</v>
      </c>
    </row>
    <row r="16" spans="1:57" x14ac:dyDescent="0.2">
      <c r="A16" s="586" t="s">
        <v>136</v>
      </c>
      <c r="B16" s="586"/>
      <c r="C16" s="383" t="s">
        <v>836</v>
      </c>
      <c r="D16" s="355">
        <v>319036</v>
      </c>
      <c r="E16" s="355">
        <v>640139</v>
      </c>
      <c r="F16" s="356">
        <v>200.6</v>
      </c>
      <c r="G16" s="355">
        <v>319036</v>
      </c>
      <c r="H16" s="355">
        <v>640139</v>
      </c>
      <c r="I16" s="356">
        <v>200.6</v>
      </c>
      <c r="J16" s="355">
        <v>0</v>
      </c>
      <c r="K16" s="355">
        <v>0</v>
      </c>
      <c r="L16" s="356">
        <v>0</v>
      </c>
      <c r="M16" s="586" t="s">
        <v>136</v>
      </c>
      <c r="N16" s="586"/>
      <c r="O16" s="383" t="s">
        <v>836</v>
      </c>
      <c r="P16" s="355">
        <v>0</v>
      </c>
      <c r="Q16" s="355">
        <v>0</v>
      </c>
      <c r="R16" s="356">
        <v>0</v>
      </c>
      <c r="S16" s="355">
        <v>0</v>
      </c>
      <c r="T16" s="355">
        <v>0</v>
      </c>
      <c r="U16" s="356">
        <v>0</v>
      </c>
      <c r="V16" s="355">
        <v>0</v>
      </c>
      <c r="W16" s="355">
        <v>0</v>
      </c>
      <c r="X16" s="356">
        <v>0</v>
      </c>
      <c r="Y16" s="586" t="s">
        <v>136</v>
      </c>
      <c r="Z16" s="586"/>
      <c r="AA16" s="383" t="s">
        <v>836</v>
      </c>
      <c r="AB16" s="355">
        <v>0</v>
      </c>
      <c r="AC16" s="355">
        <v>0</v>
      </c>
      <c r="AD16" s="356">
        <v>0</v>
      </c>
      <c r="AE16" s="355">
        <v>0</v>
      </c>
      <c r="AF16" s="355">
        <v>0</v>
      </c>
      <c r="AG16" s="356">
        <v>0</v>
      </c>
      <c r="AH16" s="355">
        <v>0</v>
      </c>
      <c r="AI16" s="355">
        <v>0</v>
      </c>
      <c r="AJ16" s="356">
        <v>0</v>
      </c>
      <c r="AK16" s="586" t="s">
        <v>136</v>
      </c>
      <c r="AL16" s="586"/>
      <c r="AM16" s="383" t="s">
        <v>836</v>
      </c>
      <c r="AN16" s="355">
        <v>0</v>
      </c>
      <c r="AO16" s="355">
        <v>0</v>
      </c>
      <c r="AP16" s="356">
        <v>0</v>
      </c>
      <c r="AQ16" s="355">
        <v>0</v>
      </c>
      <c r="AR16" s="355">
        <v>0</v>
      </c>
      <c r="AS16" s="356">
        <v>0</v>
      </c>
      <c r="AT16" s="355">
        <v>0</v>
      </c>
      <c r="AU16" s="355">
        <v>0</v>
      </c>
      <c r="AV16" s="356">
        <v>0</v>
      </c>
      <c r="AW16" s="586" t="s">
        <v>136</v>
      </c>
      <c r="AX16" s="586"/>
      <c r="AY16" s="383" t="s">
        <v>836</v>
      </c>
      <c r="AZ16" s="355">
        <v>0</v>
      </c>
      <c r="BA16" s="355">
        <v>0</v>
      </c>
      <c r="BB16" s="356">
        <v>0</v>
      </c>
      <c r="BC16" s="355">
        <v>0</v>
      </c>
      <c r="BD16" s="355">
        <v>0</v>
      </c>
      <c r="BE16" s="356">
        <v>0</v>
      </c>
    </row>
    <row r="17" spans="1:57" x14ac:dyDescent="0.2">
      <c r="A17" s="586" t="s">
        <v>137</v>
      </c>
      <c r="B17" s="586"/>
      <c r="C17" s="383" t="s">
        <v>837</v>
      </c>
      <c r="D17" s="355">
        <v>67480</v>
      </c>
      <c r="E17" s="355">
        <v>283072</v>
      </c>
      <c r="F17" s="356">
        <v>419.5</v>
      </c>
      <c r="G17" s="355">
        <v>67480</v>
      </c>
      <c r="H17" s="355">
        <v>218351</v>
      </c>
      <c r="I17" s="356">
        <v>323.60000000000002</v>
      </c>
      <c r="J17" s="355">
        <v>0</v>
      </c>
      <c r="K17" s="355">
        <v>64720</v>
      </c>
      <c r="L17" s="356">
        <v>0</v>
      </c>
      <c r="M17" s="586" t="s">
        <v>137</v>
      </c>
      <c r="N17" s="586"/>
      <c r="O17" s="383" t="s">
        <v>837</v>
      </c>
      <c r="P17" s="355">
        <v>0</v>
      </c>
      <c r="Q17" s="355">
        <v>64399</v>
      </c>
      <c r="R17" s="356">
        <v>0</v>
      </c>
      <c r="S17" s="355">
        <v>0</v>
      </c>
      <c r="T17" s="355">
        <v>0</v>
      </c>
      <c r="U17" s="356">
        <v>0</v>
      </c>
      <c r="V17" s="355">
        <v>0</v>
      </c>
      <c r="W17" s="355">
        <v>0</v>
      </c>
      <c r="X17" s="356">
        <v>0</v>
      </c>
      <c r="Y17" s="586" t="s">
        <v>137</v>
      </c>
      <c r="Z17" s="586"/>
      <c r="AA17" s="383" t="s">
        <v>837</v>
      </c>
      <c r="AB17" s="355">
        <v>0</v>
      </c>
      <c r="AC17" s="355">
        <v>0</v>
      </c>
      <c r="AD17" s="356">
        <v>0</v>
      </c>
      <c r="AE17" s="355">
        <v>0</v>
      </c>
      <c r="AF17" s="355">
        <v>64360</v>
      </c>
      <c r="AG17" s="356">
        <v>0</v>
      </c>
      <c r="AH17" s="355">
        <v>0</v>
      </c>
      <c r="AI17" s="355">
        <v>38</v>
      </c>
      <c r="AJ17" s="356">
        <v>0</v>
      </c>
      <c r="AK17" s="586" t="s">
        <v>137</v>
      </c>
      <c r="AL17" s="586"/>
      <c r="AM17" s="383" t="s">
        <v>837</v>
      </c>
      <c r="AN17" s="355">
        <v>0</v>
      </c>
      <c r="AO17" s="355">
        <v>0</v>
      </c>
      <c r="AP17" s="356">
        <v>0</v>
      </c>
      <c r="AQ17" s="355">
        <v>0</v>
      </c>
      <c r="AR17" s="355">
        <v>322</v>
      </c>
      <c r="AS17" s="356">
        <v>0</v>
      </c>
      <c r="AT17" s="355">
        <v>0</v>
      </c>
      <c r="AU17" s="355">
        <v>0</v>
      </c>
      <c r="AV17" s="356">
        <v>0</v>
      </c>
      <c r="AW17" s="586" t="s">
        <v>137</v>
      </c>
      <c r="AX17" s="586"/>
      <c r="AY17" s="383" t="s">
        <v>837</v>
      </c>
      <c r="AZ17" s="355">
        <v>0</v>
      </c>
      <c r="BA17" s="355">
        <v>0</v>
      </c>
      <c r="BB17" s="356">
        <v>0</v>
      </c>
      <c r="BC17" s="355">
        <v>0</v>
      </c>
      <c r="BD17" s="355">
        <v>0</v>
      </c>
      <c r="BE17" s="356">
        <v>0</v>
      </c>
    </row>
    <row r="18" spans="1:57" x14ac:dyDescent="0.2">
      <c r="A18" s="586" t="s">
        <v>138</v>
      </c>
      <c r="B18" s="586"/>
      <c r="C18" s="383" t="s">
        <v>838</v>
      </c>
      <c r="D18" s="355">
        <v>195920</v>
      </c>
      <c r="E18" s="355">
        <v>55011</v>
      </c>
      <c r="F18" s="356">
        <v>28.1</v>
      </c>
      <c r="G18" s="355">
        <v>195920</v>
      </c>
      <c r="H18" s="355">
        <v>55011</v>
      </c>
      <c r="I18" s="356">
        <v>28.1</v>
      </c>
      <c r="J18" s="355">
        <v>0</v>
      </c>
      <c r="K18" s="355">
        <v>0</v>
      </c>
      <c r="L18" s="356">
        <v>0</v>
      </c>
      <c r="M18" s="586" t="s">
        <v>138</v>
      </c>
      <c r="N18" s="586"/>
      <c r="O18" s="383" t="s">
        <v>838</v>
      </c>
      <c r="P18" s="355">
        <v>0</v>
      </c>
      <c r="Q18" s="355">
        <v>0</v>
      </c>
      <c r="R18" s="356">
        <v>0</v>
      </c>
      <c r="S18" s="355">
        <v>0</v>
      </c>
      <c r="T18" s="355">
        <v>0</v>
      </c>
      <c r="U18" s="356">
        <v>0</v>
      </c>
      <c r="V18" s="355">
        <v>0</v>
      </c>
      <c r="W18" s="355">
        <v>0</v>
      </c>
      <c r="X18" s="356">
        <v>0</v>
      </c>
      <c r="Y18" s="586" t="s">
        <v>138</v>
      </c>
      <c r="Z18" s="586"/>
      <c r="AA18" s="383" t="s">
        <v>838</v>
      </c>
      <c r="AB18" s="355">
        <v>0</v>
      </c>
      <c r="AC18" s="355">
        <v>0</v>
      </c>
      <c r="AD18" s="356">
        <v>0</v>
      </c>
      <c r="AE18" s="355">
        <v>0</v>
      </c>
      <c r="AF18" s="355">
        <v>0</v>
      </c>
      <c r="AG18" s="356">
        <v>0</v>
      </c>
      <c r="AH18" s="355">
        <v>0</v>
      </c>
      <c r="AI18" s="355">
        <v>0</v>
      </c>
      <c r="AJ18" s="356">
        <v>0</v>
      </c>
      <c r="AK18" s="586" t="s">
        <v>138</v>
      </c>
      <c r="AL18" s="586"/>
      <c r="AM18" s="383" t="s">
        <v>838</v>
      </c>
      <c r="AN18" s="355">
        <v>0</v>
      </c>
      <c r="AO18" s="355">
        <v>0</v>
      </c>
      <c r="AP18" s="356">
        <v>0</v>
      </c>
      <c r="AQ18" s="355">
        <v>0</v>
      </c>
      <c r="AR18" s="355">
        <v>0</v>
      </c>
      <c r="AS18" s="356">
        <v>0</v>
      </c>
      <c r="AT18" s="355">
        <v>0</v>
      </c>
      <c r="AU18" s="355">
        <v>0</v>
      </c>
      <c r="AV18" s="356">
        <v>0</v>
      </c>
      <c r="AW18" s="586" t="s">
        <v>138</v>
      </c>
      <c r="AX18" s="586"/>
      <c r="AY18" s="383" t="s">
        <v>838</v>
      </c>
      <c r="AZ18" s="355">
        <v>0</v>
      </c>
      <c r="BA18" s="355">
        <v>0</v>
      </c>
      <c r="BB18" s="356">
        <v>0</v>
      </c>
      <c r="BC18" s="355">
        <v>0</v>
      </c>
      <c r="BD18" s="355">
        <v>0</v>
      </c>
      <c r="BE18" s="356">
        <v>0</v>
      </c>
    </row>
    <row r="19" spans="1:57" x14ac:dyDescent="0.2">
      <c r="A19" s="586" t="s">
        <v>139</v>
      </c>
      <c r="B19" s="586"/>
      <c r="C19" s="383" t="s">
        <v>839</v>
      </c>
      <c r="D19" s="355">
        <v>26130</v>
      </c>
      <c r="E19" s="355">
        <v>99147</v>
      </c>
      <c r="F19" s="356">
        <v>379.4</v>
      </c>
      <c r="G19" s="355">
        <v>26130</v>
      </c>
      <c r="H19" s="355">
        <v>99118</v>
      </c>
      <c r="I19" s="356">
        <v>379.3</v>
      </c>
      <c r="J19" s="355">
        <v>0</v>
      </c>
      <c r="K19" s="355">
        <v>29</v>
      </c>
      <c r="L19" s="356">
        <v>0</v>
      </c>
      <c r="M19" s="586" t="s">
        <v>139</v>
      </c>
      <c r="N19" s="586"/>
      <c r="O19" s="383" t="s">
        <v>839</v>
      </c>
      <c r="P19" s="355">
        <v>0</v>
      </c>
      <c r="Q19" s="355">
        <v>29</v>
      </c>
      <c r="R19" s="356">
        <v>0</v>
      </c>
      <c r="S19" s="355">
        <v>0</v>
      </c>
      <c r="T19" s="355">
        <v>29</v>
      </c>
      <c r="U19" s="356">
        <v>0</v>
      </c>
      <c r="V19" s="355">
        <v>0</v>
      </c>
      <c r="W19" s="355">
        <v>0</v>
      </c>
      <c r="X19" s="356">
        <v>0</v>
      </c>
      <c r="Y19" s="586" t="s">
        <v>139</v>
      </c>
      <c r="Z19" s="586"/>
      <c r="AA19" s="383" t="s">
        <v>839</v>
      </c>
      <c r="AB19" s="355">
        <v>0</v>
      </c>
      <c r="AC19" s="355">
        <v>0</v>
      </c>
      <c r="AD19" s="356">
        <v>0</v>
      </c>
      <c r="AE19" s="355">
        <v>0</v>
      </c>
      <c r="AF19" s="355">
        <v>0</v>
      </c>
      <c r="AG19" s="356">
        <v>0</v>
      </c>
      <c r="AH19" s="355">
        <v>0</v>
      </c>
      <c r="AI19" s="355">
        <v>0</v>
      </c>
      <c r="AJ19" s="356">
        <v>0</v>
      </c>
      <c r="AK19" s="586" t="s">
        <v>139</v>
      </c>
      <c r="AL19" s="586"/>
      <c r="AM19" s="383" t="s">
        <v>839</v>
      </c>
      <c r="AN19" s="355">
        <v>0</v>
      </c>
      <c r="AO19" s="355">
        <v>0</v>
      </c>
      <c r="AP19" s="356">
        <v>0</v>
      </c>
      <c r="AQ19" s="355">
        <v>0</v>
      </c>
      <c r="AR19" s="355">
        <v>0</v>
      </c>
      <c r="AS19" s="356">
        <v>0</v>
      </c>
      <c r="AT19" s="355">
        <v>0</v>
      </c>
      <c r="AU19" s="355">
        <v>0</v>
      </c>
      <c r="AV19" s="356">
        <v>0</v>
      </c>
      <c r="AW19" s="586" t="s">
        <v>139</v>
      </c>
      <c r="AX19" s="586"/>
      <c r="AY19" s="383" t="s">
        <v>839</v>
      </c>
      <c r="AZ19" s="355">
        <v>0</v>
      </c>
      <c r="BA19" s="355">
        <v>0</v>
      </c>
      <c r="BB19" s="356">
        <v>0</v>
      </c>
      <c r="BC19" s="355">
        <v>0</v>
      </c>
      <c r="BD19" s="355">
        <v>0</v>
      </c>
      <c r="BE19" s="356">
        <v>0</v>
      </c>
    </row>
    <row r="20" spans="1:57" x14ac:dyDescent="0.2">
      <c r="A20" s="586" t="s">
        <v>140</v>
      </c>
      <c r="B20" s="586"/>
      <c r="C20" s="383" t="s">
        <v>840</v>
      </c>
      <c r="D20" s="355">
        <v>1601381</v>
      </c>
      <c r="E20" s="355">
        <v>637527</v>
      </c>
      <c r="F20" s="356">
        <v>39.799999999999997</v>
      </c>
      <c r="G20" s="355">
        <v>2568</v>
      </c>
      <c r="H20" s="355">
        <v>5639</v>
      </c>
      <c r="I20" s="356">
        <v>219.6</v>
      </c>
      <c r="J20" s="355">
        <v>1598813</v>
      </c>
      <c r="K20" s="355">
        <v>631889</v>
      </c>
      <c r="L20" s="356">
        <v>39.5</v>
      </c>
      <c r="M20" s="586" t="s">
        <v>140</v>
      </c>
      <c r="N20" s="586"/>
      <c r="O20" s="383" t="s">
        <v>840</v>
      </c>
      <c r="P20" s="355">
        <v>14000</v>
      </c>
      <c r="Q20" s="355">
        <v>461408</v>
      </c>
      <c r="R20" s="356">
        <v>3295.8</v>
      </c>
      <c r="S20" s="355">
        <v>0</v>
      </c>
      <c r="T20" s="355">
        <v>228369</v>
      </c>
      <c r="U20" s="356">
        <v>0</v>
      </c>
      <c r="V20" s="355">
        <v>0</v>
      </c>
      <c r="W20" s="355">
        <v>542</v>
      </c>
      <c r="X20" s="356">
        <v>0</v>
      </c>
      <c r="Y20" s="586" t="s">
        <v>140</v>
      </c>
      <c r="Z20" s="586"/>
      <c r="AA20" s="383" t="s">
        <v>840</v>
      </c>
      <c r="AB20" s="355">
        <v>0</v>
      </c>
      <c r="AC20" s="355">
        <v>6586</v>
      </c>
      <c r="AD20" s="356">
        <v>0</v>
      </c>
      <c r="AE20" s="355">
        <v>0</v>
      </c>
      <c r="AF20" s="355">
        <v>178950</v>
      </c>
      <c r="AG20" s="356">
        <v>0</v>
      </c>
      <c r="AH20" s="355">
        <v>0</v>
      </c>
      <c r="AI20" s="355">
        <v>6486</v>
      </c>
      <c r="AJ20" s="356">
        <v>0</v>
      </c>
      <c r="AK20" s="586" t="s">
        <v>140</v>
      </c>
      <c r="AL20" s="586"/>
      <c r="AM20" s="383" t="s">
        <v>840</v>
      </c>
      <c r="AN20" s="355">
        <v>14000</v>
      </c>
      <c r="AO20" s="355">
        <v>40475</v>
      </c>
      <c r="AP20" s="356">
        <v>289.10000000000002</v>
      </c>
      <c r="AQ20" s="355">
        <v>0</v>
      </c>
      <c r="AR20" s="355">
        <v>4781</v>
      </c>
      <c r="AS20" s="356">
        <v>0</v>
      </c>
      <c r="AT20" s="355">
        <v>1584813</v>
      </c>
      <c r="AU20" s="355">
        <v>130365</v>
      </c>
      <c r="AV20" s="356">
        <v>8.1999999999999993</v>
      </c>
      <c r="AW20" s="586" t="s">
        <v>140</v>
      </c>
      <c r="AX20" s="586"/>
      <c r="AY20" s="383" t="s">
        <v>840</v>
      </c>
      <c r="AZ20" s="355">
        <v>0</v>
      </c>
      <c r="BA20" s="355">
        <v>0</v>
      </c>
      <c r="BB20" s="356">
        <v>0</v>
      </c>
      <c r="BC20" s="355">
        <v>0</v>
      </c>
      <c r="BD20" s="355">
        <v>35334</v>
      </c>
      <c r="BE20" s="356">
        <v>0</v>
      </c>
    </row>
    <row r="21" spans="1:57" x14ac:dyDescent="0.2">
      <c r="A21" s="586" t="s">
        <v>141</v>
      </c>
      <c r="B21" s="586"/>
      <c r="C21" s="383" t="s">
        <v>841</v>
      </c>
      <c r="D21" s="355">
        <v>372469</v>
      </c>
      <c r="E21" s="355">
        <v>184104</v>
      </c>
      <c r="F21" s="356">
        <v>49.4</v>
      </c>
      <c r="G21" s="355">
        <v>96308</v>
      </c>
      <c r="H21" s="355">
        <v>20636</v>
      </c>
      <c r="I21" s="356">
        <v>21.4</v>
      </c>
      <c r="J21" s="355">
        <v>276161</v>
      </c>
      <c r="K21" s="355">
        <v>163468</v>
      </c>
      <c r="L21" s="356">
        <v>59.2</v>
      </c>
      <c r="M21" s="586" t="s">
        <v>141</v>
      </c>
      <c r="N21" s="586"/>
      <c r="O21" s="383" t="s">
        <v>841</v>
      </c>
      <c r="P21" s="355">
        <v>234080</v>
      </c>
      <c r="Q21" s="355">
        <v>153614</v>
      </c>
      <c r="R21" s="356">
        <v>65.599999999999994</v>
      </c>
      <c r="S21" s="355">
        <v>0</v>
      </c>
      <c r="T21" s="355">
        <v>24340</v>
      </c>
      <c r="U21" s="356">
        <v>0</v>
      </c>
      <c r="V21" s="355">
        <v>0</v>
      </c>
      <c r="W21" s="355">
        <v>0</v>
      </c>
      <c r="X21" s="356">
        <v>0</v>
      </c>
      <c r="Y21" s="586" t="s">
        <v>141</v>
      </c>
      <c r="Z21" s="586"/>
      <c r="AA21" s="383" t="s">
        <v>841</v>
      </c>
      <c r="AB21" s="355">
        <v>89296</v>
      </c>
      <c r="AC21" s="355">
        <v>115183</v>
      </c>
      <c r="AD21" s="356">
        <v>129</v>
      </c>
      <c r="AE21" s="355">
        <v>144484</v>
      </c>
      <c r="AF21" s="355">
        <v>9099</v>
      </c>
      <c r="AG21" s="356">
        <v>6.3</v>
      </c>
      <c r="AH21" s="355">
        <v>300</v>
      </c>
      <c r="AI21" s="355">
        <v>595</v>
      </c>
      <c r="AJ21" s="356">
        <v>198.3</v>
      </c>
      <c r="AK21" s="586" t="s">
        <v>141</v>
      </c>
      <c r="AL21" s="586"/>
      <c r="AM21" s="383" t="s">
        <v>841</v>
      </c>
      <c r="AN21" s="355">
        <v>0</v>
      </c>
      <c r="AO21" s="355">
        <v>0</v>
      </c>
      <c r="AP21" s="356">
        <v>0</v>
      </c>
      <c r="AQ21" s="355">
        <v>1430</v>
      </c>
      <c r="AR21" s="355">
        <v>3634</v>
      </c>
      <c r="AS21" s="356">
        <v>254.1</v>
      </c>
      <c r="AT21" s="355">
        <v>40652</v>
      </c>
      <c r="AU21" s="355">
        <v>6220</v>
      </c>
      <c r="AV21" s="356">
        <v>15.3</v>
      </c>
      <c r="AW21" s="586" t="s">
        <v>141</v>
      </c>
      <c r="AX21" s="586"/>
      <c r="AY21" s="383" t="s">
        <v>841</v>
      </c>
      <c r="AZ21" s="355">
        <v>0</v>
      </c>
      <c r="BA21" s="355">
        <v>0</v>
      </c>
      <c r="BB21" s="356">
        <v>0</v>
      </c>
      <c r="BC21" s="355">
        <v>0</v>
      </c>
      <c r="BD21" s="355">
        <v>0</v>
      </c>
      <c r="BE21" s="356">
        <v>0</v>
      </c>
    </row>
    <row r="22" spans="1:57" x14ac:dyDescent="0.2">
      <c r="A22" s="586" t="s">
        <v>142</v>
      </c>
      <c r="B22" s="586"/>
      <c r="C22" s="383" t="s">
        <v>842</v>
      </c>
      <c r="D22" s="355">
        <v>437614</v>
      </c>
      <c r="E22" s="355">
        <v>53189</v>
      </c>
      <c r="F22" s="356">
        <v>12.2</v>
      </c>
      <c r="G22" s="355">
        <v>437614</v>
      </c>
      <c r="H22" s="355">
        <v>11606</v>
      </c>
      <c r="I22" s="356">
        <v>2.7</v>
      </c>
      <c r="J22" s="355">
        <v>0</v>
      </c>
      <c r="K22" s="355">
        <v>41583</v>
      </c>
      <c r="L22" s="356">
        <v>0</v>
      </c>
      <c r="M22" s="586" t="s">
        <v>142</v>
      </c>
      <c r="N22" s="586"/>
      <c r="O22" s="383" t="s">
        <v>842</v>
      </c>
      <c r="P22" s="355">
        <v>0</v>
      </c>
      <c r="Q22" s="355">
        <v>38129</v>
      </c>
      <c r="R22" s="356">
        <v>0</v>
      </c>
      <c r="S22" s="355">
        <v>0</v>
      </c>
      <c r="T22" s="355">
        <v>34085</v>
      </c>
      <c r="U22" s="356">
        <v>0</v>
      </c>
      <c r="V22" s="355">
        <v>0</v>
      </c>
      <c r="W22" s="355">
        <v>0</v>
      </c>
      <c r="X22" s="356">
        <v>0</v>
      </c>
      <c r="Y22" s="586" t="s">
        <v>142</v>
      </c>
      <c r="Z22" s="586"/>
      <c r="AA22" s="383" t="s">
        <v>842</v>
      </c>
      <c r="AB22" s="355">
        <v>0</v>
      </c>
      <c r="AC22" s="355">
        <v>0</v>
      </c>
      <c r="AD22" s="356">
        <v>0</v>
      </c>
      <c r="AE22" s="355">
        <v>0</v>
      </c>
      <c r="AF22" s="355">
        <v>0</v>
      </c>
      <c r="AG22" s="356">
        <v>0</v>
      </c>
      <c r="AH22" s="355">
        <v>0</v>
      </c>
      <c r="AI22" s="355">
        <v>0</v>
      </c>
      <c r="AJ22" s="356">
        <v>0</v>
      </c>
      <c r="AK22" s="586" t="s">
        <v>142</v>
      </c>
      <c r="AL22" s="586"/>
      <c r="AM22" s="383" t="s">
        <v>842</v>
      </c>
      <c r="AN22" s="355">
        <v>0</v>
      </c>
      <c r="AO22" s="355">
        <v>4044</v>
      </c>
      <c r="AP22" s="356">
        <v>0</v>
      </c>
      <c r="AQ22" s="355">
        <v>0</v>
      </c>
      <c r="AR22" s="355">
        <v>294</v>
      </c>
      <c r="AS22" s="356">
        <v>0</v>
      </c>
      <c r="AT22" s="355">
        <v>0</v>
      </c>
      <c r="AU22" s="355">
        <v>3160</v>
      </c>
      <c r="AV22" s="356">
        <v>0</v>
      </c>
      <c r="AW22" s="586" t="s">
        <v>142</v>
      </c>
      <c r="AX22" s="586"/>
      <c r="AY22" s="383" t="s">
        <v>842</v>
      </c>
      <c r="AZ22" s="355">
        <v>0</v>
      </c>
      <c r="BA22" s="355">
        <v>0</v>
      </c>
      <c r="BB22" s="356">
        <v>0</v>
      </c>
      <c r="BC22" s="355">
        <v>0</v>
      </c>
      <c r="BD22" s="355">
        <v>0</v>
      </c>
      <c r="BE22" s="356">
        <v>0</v>
      </c>
    </row>
    <row r="23" spans="1:57" x14ac:dyDescent="0.2">
      <c r="A23" s="586" t="s">
        <v>143</v>
      </c>
      <c r="B23" s="586"/>
      <c r="C23" s="383" t="s">
        <v>843</v>
      </c>
      <c r="D23" s="355">
        <v>69576</v>
      </c>
      <c r="E23" s="355">
        <v>26733</v>
      </c>
      <c r="F23" s="356">
        <v>38.4</v>
      </c>
      <c r="G23" s="355">
        <v>8651</v>
      </c>
      <c r="H23" s="355">
        <v>19101</v>
      </c>
      <c r="I23" s="356">
        <v>220.8</v>
      </c>
      <c r="J23" s="355">
        <v>60924</v>
      </c>
      <c r="K23" s="355">
        <v>7632</v>
      </c>
      <c r="L23" s="356">
        <v>12.5</v>
      </c>
      <c r="M23" s="586" t="s">
        <v>143</v>
      </c>
      <c r="N23" s="586"/>
      <c r="O23" s="383" t="s">
        <v>843</v>
      </c>
      <c r="P23" s="355">
        <v>0</v>
      </c>
      <c r="Q23" s="355">
        <v>4763</v>
      </c>
      <c r="R23" s="356">
        <v>0</v>
      </c>
      <c r="S23" s="355">
        <v>0</v>
      </c>
      <c r="T23" s="355">
        <v>18</v>
      </c>
      <c r="U23" s="356">
        <v>0</v>
      </c>
      <c r="V23" s="355">
        <v>0</v>
      </c>
      <c r="W23" s="355">
        <v>0</v>
      </c>
      <c r="X23" s="356">
        <v>0</v>
      </c>
      <c r="Y23" s="586" t="s">
        <v>143</v>
      </c>
      <c r="Z23" s="586"/>
      <c r="AA23" s="383" t="s">
        <v>843</v>
      </c>
      <c r="AB23" s="355">
        <v>0</v>
      </c>
      <c r="AC23" s="355">
        <v>0</v>
      </c>
      <c r="AD23" s="356">
        <v>0</v>
      </c>
      <c r="AE23" s="355">
        <v>0</v>
      </c>
      <c r="AF23" s="355">
        <v>4391</v>
      </c>
      <c r="AG23" s="356">
        <v>0</v>
      </c>
      <c r="AH23" s="355">
        <v>0</v>
      </c>
      <c r="AI23" s="355">
        <v>354</v>
      </c>
      <c r="AJ23" s="356">
        <v>0</v>
      </c>
      <c r="AK23" s="586" t="s">
        <v>143</v>
      </c>
      <c r="AL23" s="586"/>
      <c r="AM23" s="383" t="s">
        <v>843</v>
      </c>
      <c r="AN23" s="355">
        <v>0</v>
      </c>
      <c r="AO23" s="355">
        <v>0</v>
      </c>
      <c r="AP23" s="356">
        <v>0</v>
      </c>
      <c r="AQ23" s="355">
        <v>60924</v>
      </c>
      <c r="AR23" s="355">
        <v>2318</v>
      </c>
      <c r="AS23" s="356">
        <v>3.8</v>
      </c>
      <c r="AT23" s="355">
        <v>0</v>
      </c>
      <c r="AU23" s="355">
        <v>551</v>
      </c>
      <c r="AV23" s="356">
        <v>0</v>
      </c>
      <c r="AW23" s="586" t="s">
        <v>143</v>
      </c>
      <c r="AX23" s="586"/>
      <c r="AY23" s="383" t="s">
        <v>843</v>
      </c>
      <c r="AZ23" s="355">
        <v>0</v>
      </c>
      <c r="BA23" s="355">
        <v>0</v>
      </c>
      <c r="BB23" s="356">
        <v>0</v>
      </c>
      <c r="BC23" s="355">
        <v>0</v>
      </c>
      <c r="BD23" s="355">
        <v>0</v>
      </c>
      <c r="BE23" s="356">
        <v>0</v>
      </c>
    </row>
    <row r="24" spans="1:57" x14ac:dyDescent="0.2">
      <c r="A24" s="586" t="s">
        <v>144</v>
      </c>
      <c r="B24" s="586"/>
      <c r="C24" s="383" t="s">
        <v>844</v>
      </c>
      <c r="D24" s="355">
        <v>26132</v>
      </c>
      <c r="E24" s="355">
        <v>50994</v>
      </c>
      <c r="F24" s="356">
        <v>195.1</v>
      </c>
      <c r="G24" s="355">
        <v>0</v>
      </c>
      <c r="H24" s="355">
        <v>4330</v>
      </c>
      <c r="I24" s="356">
        <v>0</v>
      </c>
      <c r="J24" s="355">
        <v>26132</v>
      </c>
      <c r="K24" s="355">
        <v>46665</v>
      </c>
      <c r="L24" s="356">
        <v>178.6</v>
      </c>
      <c r="M24" s="586" t="s">
        <v>144</v>
      </c>
      <c r="N24" s="586"/>
      <c r="O24" s="383" t="s">
        <v>844</v>
      </c>
      <c r="P24" s="355">
        <v>22442</v>
      </c>
      <c r="Q24" s="355">
        <v>38118</v>
      </c>
      <c r="R24" s="356">
        <v>169.9</v>
      </c>
      <c r="S24" s="355">
        <v>21742</v>
      </c>
      <c r="T24" s="355">
        <v>31367</v>
      </c>
      <c r="U24" s="356">
        <v>144.30000000000001</v>
      </c>
      <c r="V24" s="355">
        <v>0</v>
      </c>
      <c r="W24" s="355">
        <v>0</v>
      </c>
      <c r="X24" s="356">
        <v>0</v>
      </c>
      <c r="Y24" s="586" t="s">
        <v>144</v>
      </c>
      <c r="Z24" s="586"/>
      <c r="AA24" s="383" t="s">
        <v>844</v>
      </c>
      <c r="AB24" s="355">
        <v>0</v>
      </c>
      <c r="AC24" s="355">
        <v>0</v>
      </c>
      <c r="AD24" s="356">
        <v>0</v>
      </c>
      <c r="AE24" s="355">
        <v>0</v>
      </c>
      <c r="AF24" s="355">
        <v>2303</v>
      </c>
      <c r="AG24" s="356">
        <v>0</v>
      </c>
      <c r="AH24" s="355">
        <v>0</v>
      </c>
      <c r="AI24" s="355">
        <v>748</v>
      </c>
      <c r="AJ24" s="356">
        <v>0</v>
      </c>
      <c r="AK24" s="586" t="s">
        <v>144</v>
      </c>
      <c r="AL24" s="586"/>
      <c r="AM24" s="383" t="s">
        <v>844</v>
      </c>
      <c r="AN24" s="355">
        <v>700</v>
      </c>
      <c r="AO24" s="355">
        <v>3700</v>
      </c>
      <c r="AP24" s="356">
        <v>528.6</v>
      </c>
      <c r="AQ24" s="355">
        <v>3690</v>
      </c>
      <c r="AR24" s="355">
        <v>7756</v>
      </c>
      <c r="AS24" s="356">
        <v>210.2</v>
      </c>
      <c r="AT24" s="355">
        <v>0</v>
      </c>
      <c r="AU24" s="355">
        <v>790</v>
      </c>
      <c r="AV24" s="356">
        <v>0</v>
      </c>
      <c r="AW24" s="586" t="s">
        <v>144</v>
      </c>
      <c r="AX24" s="586"/>
      <c r="AY24" s="383" t="s">
        <v>844</v>
      </c>
      <c r="AZ24" s="355">
        <v>0</v>
      </c>
      <c r="BA24" s="355">
        <v>0</v>
      </c>
      <c r="BB24" s="356">
        <v>0</v>
      </c>
      <c r="BC24" s="355">
        <v>0</v>
      </c>
      <c r="BD24" s="355">
        <v>0</v>
      </c>
      <c r="BE24" s="356">
        <v>0</v>
      </c>
    </row>
    <row r="25" spans="1:57" x14ac:dyDescent="0.2">
      <c r="A25" s="586" t="s">
        <v>145</v>
      </c>
      <c r="B25" s="586"/>
      <c r="C25" s="383" t="s">
        <v>845</v>
      </c>
      <c r="D25" s="355">
        <v>418341</v>
      </c>
      <c r="E25" s="355">
        <v>125246</v>
      </c>
      <c r="F25" s="356">
        <v>29.9</v>
      </c>
      <c r="G25" s="355">
        <v>330</v>
      </c>
      <c r="H25" s="355">
        <v>1676</v>
      </c>
      <c r="I25" s="356">
        <v>507.9</v>
      </c>
      <c r="J25" s="355">
        <v>418011</v>
      </c>
      <c r="K25" s="355">
        <v>123570</v>
      </c>
      <c r="L25" s="356">
        <v>29.6</v>
      </c>
      <c r="M25" s="586" t="s">
        <v>145</v>
      </c>
      <c r="N25" s="586"/>
      <c r="O25" s="383" t="s">
        <v>845</v>
      </c>
      <c r="P25" s="355">
        <v>38060</v>
      </c>
      <c r="Q25" s="355">
        <v>20810</v>
      </c>
      <c r="R25" s="356">
        <v>54.7</v>
      </c>
      <c r="S25" s="355">
        <v>60</v>
      </c>
      <c r="T25" s="355">
        <v>518</v>
      </c>
      <c r="U25" s="356">
        <v>863.3</v>
      </c>
      <c r="V25" s="355">
        <v>0</v>
      </c>
      <c r="W25" s="355">
        <v>0</v>
      </c>
      <c r="X25" s="356">
        <v>0</v>
      </c>
      <c r="Y25" s="586" t="s">
        <v>145</v>
      </c>
      <c r="Z25" s="586"/>
      <c r="AA25" s="383" t="s">
        <v>845</v>
      </c>
      <c r="AB25" s="355">
        <v>0</v>
      </c>
      <c r="AC25" s="355">
        <v>0</v>
      </c>
      <c r="AD25" s="356">
        <v>0</v>
      </c>
      <c r="AE25" s="355">
        <v>0</v>
      </c>
      <c r="AF25" s="355">
        <v>0</v>
      </c>
      <c r="AG25" s="356">
        <v>0</v>
      </c>
      <c r="AH25" s="355">
        <v>0</v>
      </c>
      <c r="AI25" s="355">
        <v>0</v>
      </c>
      <c r="AJ25" s="356">
        <v>0</v>
      </c>
      <c r="AK25" s="586" t="s">
        <v>145</v>
      </c>
      <c r="AL25" s="586"/>
      <c r="AM25" s="383" t="s">
        <v>845</v>
      </c>
      <c r="AN25" s="355">
        <v>0</v>
      </c>
      <c r="AO25" s="355">
        <v>0</v>
      </c>
      <c r="AP25" s="356">
        <v>0</v>
      </c>
      <c r="AQ25" s="355">
        <v>0</v>
      </c>
      <c r="AR25" s="355">
        <v>0</v>
      </c>
      <c r="AS25" s="356">
        <v>0</v>
      </c>
      <c r="AT25" s="355">
        <v>379951</v>
      </c>
      <c r="AU25" s="355">
        <v>102761</v>
      </c>
      <c r="AV25" s="356">
        <v>27</v>
      </c>
      <c r="AW25" s="586" t="s">
        <v>145</v>
      </c>
      <c r="AX25" s="586"/>
      <c r="AY25" s="383" t="s">
        <v>845</v>
      </c>
      <c r="AZ25" s="355">
        <v>0</v>
      </c>
      <c r="BA25" s="355">
        <v>0</v>
      </c>
      <c r="BB25" s="356">
        <v>0</v>
      </c>
      <c r="BC25" s="355">
        <v>0</v>
      </c>
      <c r="BD25" s="355">
        <v>0</v>
      </c>
      <c r="BE25" s="356">
        <v>0</v>
      </c>
    </row>
    <row r="26" spans="1:57" x14ac:dyDescent="0.2">
      <c r="A26" s="586" t="s">
        <v>146</v>
      </c>
      <c r="B26" s="586"/>
      <c r="C26" s="383" t="s">
        <v>846</v>
      </c>
      <c r="D26" s="355">
        <v>4018</v>
      </c>
      <c r="E26" s="355">
        <v>67549</v>
      </c>
      <c r="F26" s="356">
        <v>1681.2</v>
      </c>
      <c r="G26" s="355">
        <v>4018</v>
      </c>
      <c r="H26" s="355">
        <v>12123</v>
      </c>
      <c r="I26" s="356">
        <v>301.7</v>
      </c>
      <c r="J26" s="355">
        <v>0</v>
      </c>
      <c r="K26" s="355">
        <v>55426</v>
      </c>
      <c r="L26" s="356">
        <v>0</v>
      </c>
      <c r="M26" s="586" t="s">
        <v>146</v>
      </c>
      <c r="N26" s="586"/>
      <c r="O26" s="383" t="s">
        <v>846</v>
      </c>
      <c r="P26" s="355">
        <v>0</v>
      </c>
      <c r="Q26" s="355">
        <v>17978</v>
      </c>
      <c r="R26" s="356">
        <v>0</v>
      </c>
      <c r="S26" s="355">
        <v>0</v>
      </c>
      <c r="T26" s="355">
        <v>5715</v>
      </c>
      <c r="U26" s="356">
        <v>0</v>
      </c>
      <c r="V26" s="355">
        <v>0</v>
      </c>
      <c r="W26" s="355">
        <v>0</v>
      </c>
      <c r="X26" s="356">
        <v>0</v>
      </c>
      <c r="Y26" s="586" t="s">
        <v>146</v>
      </c>
      <c r="Z26" s="586"/>
      <c r="AA26" s="383" t="s">
        <v>846</v>
      </c>
      <c r="AB26" s="355">
        <v>0</v>
      </c>
      <c r="AC26" s="355">
        <v>0</v>
      </c>
      <c r="AD26" s="356">
        <v>0</v>
      </c>
      <c r="AE26" s="355">
        <v>0</v>
      </c>
      <c r="AF26" s="355">
        <v>12264</v>
      </c>
      <c r="AG26" s="356">
        <v>0</v>
      </c>
      <c r="AH26" s="355">
        <v>0</v>
      </c>
      <c r="AI26" s="355">
        <v>0</v>
      </c>
      <c r="AJ26" s="356">
        <v>0</v>
      </c>
      <c r="AK26" s="586" t="s">
        <v>146</v>
      </c>
      <c r="AL26" s="586"/>
      <c r="AM26" s="383" t="s">
        <v>846</v>
      </c>
      <c r="AN26" s="355">
        <v>0</v>
      </c>
      <c r="AO26" s="355">
        <v>0</v>
      </c>
      <c r="AP26" s="356">
        <v>0</v>
      </c>
      <c r="AQ26" s="355">
        <v>0</v>
      </c>
      <c r="AR26" s="355">
        <v>49</v>
      </c>
      <c r="AS26" s="356">
        <v>0</v>
      </c>
      <c r="AT26" s="355">
        <v>0</v>
      </c>
      <c r="AU26" s="355">
        <v>37398</v>
      </c>
      <c r="AV26" s="356">
        <v>0</v>
      </c>
      <c r="AW26" s="586" t="s">
        <v>146</v>
      </c>
      <c r="AX26" s="586"/>
      <c r="AY26" s="383" t="s">
        <v>846</v>
      </c>
      <c r="AZ26" s="355">
        <v>0</v>
      </c>
      <c r="BA26" s="355">
        <v>0</v>
      </c>
      <c r="BB26" s="356">
        <v>0</v>
      </c>
      <c r="BC26" s="355">
        <v>0</v>
      </c>
      <c r="BD26" s="355">
        <v>0</v>
      </c>
      <c r="BE26" s="356">
        <v>0</v>
      </c>
    </row>
    <row r="27" spans="1:57" x14ac:dyDescent="0.2">
      <c r="A27" s="586" t="s">
        <v>639</v>
      </c>
      <c r="B27" s="586"/>
      <c r="C27" s="383" t="s">
        <v>847</v>
      </c>
      <c r="D27" s="355">
        <v>1624998</v>
      </c>
      <c r="E27" s="355">
        <v>1459097</v>
      </c>
      <c r="F27" s="356">
        <v>89.8</v>
      </c>
      <c r="G27" s="355">
        <v>512210</v>
      </c>
      <c r="H27" s="355">
        <v>223056</v>
      </c>
      <c r="I27" s="356">
        <v>43.5</v>
      </c>
      <c r="J27" s="355">
        <v>1112789</v>
      </c>
      <c r="K27" s="355">
        <v>1236041</v>
      </c>
      <c r="L27" s="356">
        <v>111.1</v>
      </c>
      <c r="M27" s="586" t="s">
        <v>639</v>
      </c>
      <c r="N27" s="586"/>
      <c r="O27" s="383" t="s">
        <v>847</v>
      </c>
      <c r="P27" s="355">
        <v>312955</v>
      </c>
      <c r="Q27" s="355">
        <v>1214905</v>
      </c>
      <c r="R27" s="356">
        <v>388.2</v>
      </c>
      <c r="S27" s="355">
        <v>0</v>
      </c>
      <c r="T27" s="355">
        <v>0</v>
      </c>
      <c r="U27" s="356">
        <v>0</v>
      </c>
      <c r="V27" s="355">
        <v>0</v>
      </c>
      <c r="W27" s="355">
        <v>0</v>
      </c>
      <c r="X27" s="356">
        <v>0</v>
      </c>
      <c r="Y27" s="586" t="s">
        <v>639</v>
      </c>
      <c r="Z27" s="586"/>
      <c r="AA27" s="383" t="s">
        <v>847</v>
      </c>
      <c r="AB27" s="355">
        <v>0</v>
      </c>
      <c r="AC27" s="355">
        <v>0</v>
      </c>
      <c r="AD27" s="356">
        <v>0</v>
      </c>
      <c r="AE27" s="355">
        <v>0</v>
      </c>
      <c r="AF27" s="355">
        <v>38074</v>
      </c>
      <c r="AG27" s="356">
        <v>0</v>
      </c>
      <c r="AH27" s="355">
        <v>0</v>
      </c>
      <c r="AI27" s="355">
        <v>34</v>
      </c>
      <c r="AJ27" s="356">
        <v>0</v>
      </c>
      <c r="AK27" s="586" t="s">
        <v>639</v>
      </c>
      <c r="AL27" s="586"/>
      <c r="AM27" s="383" t="s">
        <v>847</v>
      </c>
      <c r="AN27" s="355">
        <v>0</v>
      </c>
      <c r="AO27" s="355">
        <v>0</v>
      </c>
      <c r="AP27" s="356">
        <v>0</v>
      </c>
      <c r="AQ27" s="355">
        <v>20000</v>
      </c>
      <c r="AR27" s="355">
        <v>1433</v>
      </c>
      <c r="AS27" s="356">
        <v>7.2</v>
      </c>
      <c r="AT27" s="355">
        <v>779834</v>
      </c>
      <c r="AU27" s="355">
        <v>19703</v>
      </c>
      <c r="AV27" s="356">
        <v>2.5</v>
      </c>
      <c r="AW27" s="586" t="s">
        <v>639</v>
      </c>
      <c r="AX27" s="586"/>
      <c r="AY27" s="383" t="s">
        <v>847</v>
      </c>
      <c r="AZ27" s="355">
        <v>0</v>
      </c>
      <c r="BA27" s="355">
        <v>0</v>
      </c>
      <c r="BB27" s="356">
        <v>0</v>
      </c>
      <c r="BC27" s="355">
        <v>0</v>
      </c>
      <c r="BD27" s="355">
        <v>0</v>
      </c>
      <c r="BE27" s="356">
        <v>0</v>
      </c>
    </row>
    <row r="28" spans="1:57" x14ac:dyDescent="0.2">
      <c r="A28" s="586" t="s">
        <v>147</v>
      </c>
      <c r="B28" s="586"/>
      <c r="C28" s="383" t="s">
        <v>848</v>
      </c>
      <c r="D28" s="355">
        <v>2000</v>
      </c>
      <c r="E28" s="355">
        <v>5530</v>
      </c>
      <c r="F28" s="356">
        <v>276.5</v>
      </c>
      <c r="G28" s="355">
        <v>2000</v>
      </c>
      <c r="H28" s="355">
        <v>5530</v>
      </c>
      <c r="I28" s="356">
        <v>276.5</v>
      </c>
      <c r="J28" s="355">
        <v>0</v>
      </c>
      <c r="K28" s="355">
        <v>0</v>
      </c>
      <c r="L28" s="356">
        <v>0</v>
      </c>
      <c r="M28" s="586" t="s">
        <v>147</v>
      </c>
      <c r="N28" s="586"/>
      <c r="O28" s="383" t="s">
        <v>848</v>
      </c>
      <c r="P28" s="355">
        <v>0</v>
      </c>
      <c r="Q28" s="355">
        <v>0</v>
      </c>
      <c r="R28" s="356">
        <v>0</v>
      </c>
      <c r="S28" s="355">
        <v>0</v>
      </c>
      <c r="T28" s="355">
        <v>0</v>
      </c>
      <c r="U28" s="356">
        <v>0</v>
      </c>
      <c r="V28" s="355">
        <v>0</v>
      </c>
      <c r="W28" s="355">
        <v>0</v>
      </c>
      <c r="X28" s="356">
        <v>0</v>
      </c>
      <c r="Y28" s="586" t="s">
        <v>147</v>
      </c>
      <c r="Z28" s="586"/>
      <c r="AA28" s="383" t="s">
        <v>848</v>
      </c>
      <c r="AB28" s="355">
        <v>0</v>
      </c>
      <c r="AC28" s="355">
        <v>0</v>
      </c>
      <c r="AD28" s="356">
        <v>0</v>
      </c>
      <c r="AE28" s="355">
        <v>0</v>
      </c>
      <c r="AF28" s="355">
        <v>0</v>
      </c>
      <c r="AG28" s="356">
        <v>0</v>
      </c>
      <c r="AH28" s="355">
        <v>0</v>
      </c>
      <c r="AI28" s="355">
        <v>0</v>
      </c>
      <c r="AJ28" s="356">
        <v>0</v>
      </c>
      <c r="AK28" s="586" t="s">
        <v>147</v>
      </c>
      <c r="AL28" s="586"/>
      <c r="AM28" s="383" t="s">
        <v>848</v>
      </c>
      <c r="AN28" s="355">
        <v>0</v>
      </c>
      <c r="AO28" s="355">
        <v>0</v>
      </c>
      <c r="AP28" s="356">
        <v>0</v>
      </c>
      <c r="AQ28" s="355">
        <v>0</v>
      </c>
      <c r="AR28" s="355">
        <v>0</v>
      </c>
      <c r="AS28" s="356">
        <v>0</v>
      </c>
      <c r="AT28" s="355">
        <v>0</v>
      </c>
      <c r="AU28" s="355">
        <v>0</v>
      </c>
      <c r="AV28" s="356">
        <v>0</v>
      </c>
      <c r="AW28" s="586" t="s">
        <v>147</v>
      </c>
      <c r="AX28" s="586"/>
      <c r="AY28" s="383" t="s">
        <v>848</v>
      </c>
      <c r="AZ28" s="355">
        <v>0</v>
      </c>
      <c r="BA28" s="355">
        <v>0</v>
      </c>
      <c r="BB28" s="356">
        <v>0</v>
      </c>
      <c r="BC28" s="355">
        <v>0</v>
      </c>
      <c r="BD28" s="355">
        <v>0</v>
      </c>
      <c r="BE28" s="356">
        <v>0</v>
      </c>
    </row>
    <row r="29" spans="1:57" x14ac:dyDescent="0.2">
      <c r="A29" s="586" t="s">
        <v>148</v>
      </c>
      <c r="B29" s="586"/>
      <c r="C29" s="383" t="s">
        <v>849</v>
      </c>
      <c r="D29" s="355">
        <v>710</v>
      </c>
      <c r="E29" s="355">
        <v>13716</v>
      </c>
      <c r="F29" s="356">
        <v>1931.8</v>
      </c>
      <c r="G29" s="355">
        <v>710</v>
      </c>
      <c r="H29" s="355">
        <v>13716</v>
      </c>
      <c r="I29" s="356">
        <v>1931.8</v>
      </c>
      <c r="J29" s="355">
        <v>0</v>
      </c>
      <c r="K29" s="355">
        <v>0</v>
      </c>
      <c r="L29" s="356">
        <v>0</v>
      </c>
      <c r="M29" s="586" t="s">
        <v>148</v>
      </c>
      <c r="N29" s="586"/>
      <c r="O29" s="383" t="s">
        <v>849</v>
      </c>
      <c r="P29" s="355">
        <v>0</v>
      </c>
      <c r="Q29" s="355">
        <v>0</v>
      </c>
      <c r="R29" s="356">
        <v>0</v>
      </c>
      <c r="S29" s="355">
        <v>0</v>
      </c>
      <c r="T29" s="355">
        <v>0</v>
      </c>
      <c r="U29" s="356">
        <v>0</v>
      </c>
      <c r="V29" s="355">
        <v>0</v>
      </c>
      <c r="W29" s="355">
        <v>0</v>
      </c>
      <c r="X29" s="356">
        <v>0</v>
      </c>
      <c r="Y29" s="586" t="s">
        <v>148</v>
      </c>
      <c r="Z29" s="586"/>
      <c r="AA29" s="383" t="s">
        <v>849</v>
      </c>
      <c r="AB29" s="355">
        <v>0</v>
      </c>
      <c r="AC29" s="355">
        <v>0</v>
      </c>
      <c r="AD29" s="356">
        <v>0</v>
      </c>
      <c r="AE29" s="355">
        <v>0</v>
      </c>
      <c r="AF29" s="355">
        <v>0</v>
      </c>
      <c r="AG29" s="356">
        <v>0</v>
      </c>
      <c r="AH29" s="355">
        <v>0</v>
      </c>
      <c r="AI29" s="355">
        <v>0</v>
      </c>
      <c r="AJ29" s="356">
        <v>0</v>
      </c>
      <c r="AK29" s="586" t="s">
        <v>148</v>
      </c>
      <c r="AL29" s="586"/>
      <c r="AM29" s="383" t="s">
        <v>849</v>
      </c>
      <c r="AN29" s="355">
        <v>0</v>
      </c>
      <c r="AO29" s="355">
        <v>0</v>
      </c>
      <c r="AP29" s="356">
        <v>0</v>
      </c>
      <c r="AQ29" s="355">
        <v>0</v>
      </c>
      <c r="AR29" s="355">
        <v>0</v>
      </c>
      <c r="AS29" s="356">
        <v>0</v>
      </c>
      <c r="AT29" s="355">
        <v>0</v>
      </c>
      <c r="AU29" s="355">
        <v>0</v>
      </c>
      <c r="AV29" s="356">
        <v>0</v>
      </c>
      <c r="AW29" s="586" t="s">
        <v>148</v>
      </c>
      <c r="AX29" s="586"/>
      <c r="AY29" s="383" t="s">
        <v>849</v>
      </c>
      <c r="AZ29" s="355">
        <v>0</v>
      </c>
      <c r="BA29" s="355">
        <v>0</v>
      </c>
      <c r="BB29" s="356">
        <v>0</v>
      </c>
      <c r="BC29" s="355">
        <v>0</v>
      </c>
      <c r="BD29" s="355">
        <v>0</v>
      </c>
      <c r="BE29" s="356">
        <v>0</v>
      </c>
    </row>
    <row r="30" spans="1:57" x14ac:dyDescent="0.2">
      <c r="A30" s="586" t="s">
        <v>149</v>
      </c>
      <c r="B30" s="586"/>
      <c r="C30" s="383" t="s">
        <v>850</v>
      </c>
      <c r="D30" s="355">
        <v>70</v>
      </c>
      <c r="E30" s="355">
        <v>2031</v>
      </c>
      <c r="F30" s="356">
        <v>2901.4</v>
      </c>
      <c r="G30" s="355">
        <v>70</v>
      </c>
      <c r="H30" s="355">
        <v>2031</v>
      </c>
      <c r="I30" s="356">
        <v>2901.4</v>
      </c>
      <c r="J30" s="355">
        <v>0</v>
      </c>
      <c r="K30" s="355">
        <v>0</v>
      </c>
      <c r="L30" s="356">
        <v>0</v>
      </c>
      <c r="M30" s="586" t="s">
        <v>149</v>
      </c>
      <c r="N30" s="586"/>
      <c r="O30" s="383" t="s">
        <v>850</v>
      </c>
      <c r="P30" s="355">
        <v>0</v>
      </c>
      <c r="Q30" s="355">
        <v>0</v>
      </c>
      <c r="R30" s="356">
        <v>0</v>
      </c>
      <c r="S30" s="355">
        <v>0</v>
      </c>
      <c r="T30" s="355">
        <v>0</v>
      </c>
      <c r="U30" s="356">
        <v>0</v>
      </c>
      <c r="V30" s="355">
        <v>0</v>
      </c>
      <c r="W30" s="355">
        <v>0</v>
      </c>
      <c r="X30" s="356">
        <v>0</v>
      </c>
      <c r="Y30" s="586" t="s">
        <v>149</v>
      </c>
      <c r="Z30" s="586"/>
      <c r="AA30" s="383" t="s">
        <v>850</v>
      </c>
      <c r="AB30" s="355">
        <v>0</v>
      </c>
      <c r="AC30" s="355">
        <v>0</v>
      </c>
      <c r="AD30" s="356">
        <v>0</v>
      </c>
      <c r="AE30" s="355">
        <v>0</v>
      </c>
      <c r="AF30" s="355">
        <v>0</v>
      </c>
      <c r="AG30" s="356">
        <v>0</v>
      </c>
      <c r="AH30" s="355">
        <v>0</v>
      </c>
      <c r="AI30" s="355">
        <v>0</v>
      </c>
      <c r="AJ30" s="356">
        <v>0</v>
      </c>
      <c r="AK30" s="586" t="s">
        <v>149</v>
      </c>
      <c r="AL30" s="586"/>
      <c r="AM30" s="383" t="s">
        <v>850</v>
      </c>
      <c r="AN30" s="355">
        <v>0</v>
      </c>
      <c r="AO30" s="355">
        <v>0</v>
      </c>
      <c r="AP30" s="356">
        <v>0</v>
      </c>
      <c r="AQ30" s="355">
        <v>0</v>
      </c>
      <c r="AR30" s="355">
        <v>0</v>
      </c>
      <c r="AS30" s="356">
        <v>0</v>
      </c>
      <c r="AT30" s="355">
        <v>0</v>
      </c>
      <c r="AU30" s="355">
        <v>0</v>
      </c>
      <c r="AV30" s="356">
        <v>0</v>
      </c>
      <c r="AW30" s="586" t="s">
        <v>149</v>
      </c>
      <c r="AX30" s="586"/>
      <c r="AY30" s="383" t="s">
        <v>850</v>
      </c>
      <c r="AZ30" s="355">
        <v>0</v>
      </c>
      <c r="BA30" s="355">
        <v>0</v>
      </c>
      <c r="BB30" s="356">
        <v>0</v>
      </c>
      <c r="BC30" s="355">
        <v>0</v>
      </c>
      <c r="BD30" s="355">
        <v>0</v>
      </c>
      <c r="BE30" s="356">
        <v>0</v>
      </c>
    </row>
    <row r="31" spans="1:57" x14ac:dyDescent="0.2">
      <c r="A31" s="586" t="s">
        <v>150</v>
      </c>
      <c r="B31" s="586"/>
      <c r="C31" s="383" t="s">
        <v>851</v>
      </c>
      <c r="D31" s="355">
        <v>29</v>
      </c>
      <c r="E31" s="355">
        <v>436</v>
      </c>
      <c r="F31" s="356">
        <v>1503.4</v>
      </c>
      <c r="G31" s="355">
        <v>29</v>
      </c>
      <c r="H31" s="355">
        <v>436</v>
      </c>
      <c r="I31" s="356">
        <v>1503.4</v>
      </c>
      <c r="J31" s="355">
        <v>0</v>
      </c>
      <c r="K31" s="355">
        <v>0</v>
      </c>
      <c r="L31" s="356">
        <v>0</v>
      </c>
      <c r="M31" s="586" t="s">
        <v>150</v>
      </c>
      <c r="N31" s="586"/>
      <c r="O31" s="383" t="s">
        <v>851</v>
      </c>
      <c r="P31" s="355">
        <v>0</v>
      </c>
      <c r="Q31" s="355">
        <v>0</v>
      </c>
      <c r="R31" s="356">
        <v>0</v>
      </c>
      <c r="S31" s="355">
        <v>0</v>
      </c>
      <c r="T31" s="355">
        <v>0</v>
      </c>
      <c r="U31" s="356">
        <v>0</v>
      </c>
      <c r="V31" s="355">
        <v>0</v>
      </c>
      <c r="W31" s="355">
        <v>0</v>
      </c>
      <c r="X31" s="356">
        <v>0</v>
      </c>
      <c r="Y31" s="586" t="s">
        <v>150</v>
      </c>
      <c r="Z31" s="586"/>
      <c r="AA31" s="383" t="s">
        <v>851</v>
      </c>
      <c r="AB31" s="355">
        <v>0</v>
      </c>
      <c r="AC31" s="355">
        <v>0</v>
      </c>
      <c r="AD31" s="356">
        <v>0</v>
      </c>
      <c r="AE31" s="355">
        <v>0</v>
      </c>
      <c r="AF31" s="355">
        <v>0</v>
      </c>
      <c r="AG31" s="356">
        <v>0</v>
      </c>
      <c r="AH31" s="355">
        <v>0</v>
      </c>
      <c r="AI31" s="355">
        <v>0</v>
      </c>
      <c r="AJ31" s="356">
        <v>0</v>
      </c>
      <c r="AK31" s="586" t="s">
        <v>150</v>
      </c>
      <c r="AL31" s="586"/>
      <c r="AM31" s="383" t="s">
        <v>851</v>
      </c>
      <c r="AN31" s="355">
        <v>0</v>
      </c>
      <c r="AO31" s="355">
        <v>0</v>
      </c>
      <c r="AP31" s="356">
        <v>0</v>
      </c>
      <c r="AQ31" s="355">
        <v>0</v>
      </c>
      <c r="AR31" s="355">
        <v>0</v>
      </c>
      <c r="AS31" s="356">
        <v>0</v>
      </c>
      <c r="AT31" s="355">
        <v>0</v>
      </c>
      <c r="AU31" s="355">
        <v>0</v>
      </c>
      <c r="AV31" s="356">
        <v>0</v>
      </c>
      <c r="AW31" s="586" t="s">
        <v>150</v>
      </c>
      <c r="AX31" s="586"/>
      <c r="AY31" s="383" t="s">
        <v>851</v>
      </c>
      <c r="AZ31" s="355">
        <v>0</v>
      </c>
      <c r="BA31" s="355">
        <v>0</v>
      </c>
      <c r="BB31" s="356">
        <v>0</v>
      </c>
      <c r="BC31" s="355">
        <v>0</v>
      </c>
      <c r="BD31" s="355">
        <v>0</v>
      </c>
      <c r="BE31" s="356">
        <v>0</v>
      </c>
    </row>
    <row r="32" spans="1:57" x14ac:dyDescent="0.2">
      <c r="A32" s="586" t="s">
        <v>151</v>
      </c>
      <c r="B32" s="586"/>
      <c r="C32" s="383" t="s">
        <v>852</v>
      </c>
      <c r="D32" s="355">
        <v>333</v>
      </c>
      <c r="E32" s="355">
        <v>1993</v>
      </c>
      <c r="F32" s="356">
        <v>598.5</v>
      </c>
      <c r="G32" s="355">
        <v>333</v>
      </c>
      <c r="H32" s="355">
        <v>1993</v>
      </c>
      <c r="I32" s="356">
        <v>598.5</v>
      </c>
      <c r="J32" s="355">
        <v>0</v>
      </c>
      <c r="K32" s="355">
        <v>0</v>
      </c>
      <c r="L32" s="356">
        <v>0</v>
      </c>
      <c r="M32" s="586" t="s">
        <v>151</v>
      </c>
      <c r="N32" s="586"/>
      <c r="O32" s="383" t="s">
        <v>852</v>
      </c>
      <c r="P32" s="355">
        <v>0</v>
      </c>
      <c r="Q32" s="355">
        <v>0</v>
      </c>
      <c r="R32" s="356">
        <v>0</v>
      </c>
      <c r="S32" s="355">
        <v>0</v>
      </c>
      <c r="T32" s="355">
        <v>0</v>
      </c>
      <c r="U32" s="356">
        <v>0</v>
      </c>
      <c r="V32" s="355">
        <v>0</v>
      </c>
      <c r="W32" s="355">
        <v>0</v>
      </c>
      <c r="X32" s="356">
        <v>0</v>
      </c>
      <c r="Y32" s="586" t="s">
        <v>151</v>
      </c>
      <c r="Z32" s="586"/>
      <c r="AA32" s="383" t="s">
        <v>852</v>
      </c>
      <c r="AB32" s="355">
        <v>0</v>
      </c>
      <c r="AC32" s="355">
        <v>0</v>
      </c>
      <c r="AD32" s="356">
        <v>0</v>
      </c>
      <c r="AE32" s="355">
        <v>0</v>
      </c>
      <c r="AF32" s="355">
        <v>0</v>
      </c>
      <c r="AG32" s="356">
        <v>0</v>
      </c>
      <c r="AH32" s="355">
        <v>0</v>
      </c>
      <c r="AI32" s="355">
        <v>0</v>
      </c>
      <c r="AJ32" s="356">
        <v>0</v>
      </c>
      <c r="AK32" s="586" t="s">
        <v>151</v>
      </c>
      <c r="AL32" s="586"/>
      <c r="AM32" s="383" t="s">
        <v>852</v>
      </c>
      <c r="AN32" s="355">
        <v>0</v>
      </c>
      <c r="AO32" s="355">
        <v>0</v>
      </c>
      <c r="AP32" s="356">
        <v>0</v>
      </c>
      <c r="AQ32" s="355">
        <v>0</v>
      </c>
      <c r="AR32" s="355">
        <v>0</v>
      </c>
      <c r="AS32" s="356">
        <v>0</v>
      </c>
      <c r="AT32" s="355">
        <v>0</v>
      </c>
      <c r="AU32" s="355">
        <v>0</v>
      </c>
      <c r="AV32" s="356">
        <v>0</v>
      </c>
      <c r="AW32" s="586" t="s">
        <v>151</v>
      </c>
      <c r="AX32" s="586"/>
      <c r="AY32" s="383" t="s">
        <v>852</v>
      </c>
      <c r="AZ32" s="355">
        <v>0</v>
      </c>
      <c r="BA32" s="355">
        <v>0</v>
      </c>
      <c r="BB32" s="356">
        <v>0</v>
      </c>
      <c r="BC32" s="355">
        <v>0</v>
      </c>
      <c r="BD32" s="355">
        <v>0</v>
      </c>
      <c r="BE32" s="356">
        <v>0</v>
      </c>
    </row>
    <row r="33" spans="1:57" x14ac:dyDescent="0.2">
      <c r="A33" s="586" t="s">
        <v>152</v>
      </c>
      <c r="B33" s="586"/>
      <c r="C33" s="383" t="s">
        <v>853</v>
      </c>
      <c r="D33" s="355">
        <v>30</v>
      </c>
      <c r="E33" s="355">
        <v>1014</v>
      </c>
      <c r="F33" s="356">
        <v>3380</v>
      </c>
      <c r="G33" s="355">
        <v>30</v>
      </c>
      <c r="H33" s="355">
        <v>1014</v>
      </c>
      <c r="I33" s="356">
        <v>3380</v>
      </c>
      <c r="J33" s="355">
        <v>0</v>
      </c>
      <c r="K33" s="355">
        <v>0</v>
      </c>
      <c r="L33" s="356">
        <v>0</v>
      </c>
      <c r="M33" s="586" t="s">
        <v>152</v>
      </c>
      <c r="N33" s="586"/>
      <c r="O33" s="383" t="s">
        <v>853</v>
      </c>
      <c r="P33" s="355">
        <v>0</v>
      </c>
      <c r="Q33" s="355">
        <v>0</v>
      </c>
      <c r="R33" s="356">
        <v>0</v>
      </c>
      <c r="S33" s="355">
        <v>0</v>
      </c>
      <c r="T33" s="355">
        <v>0</v>
      </c>
      <c r="U33" s="356">
        <v>0</v>
      </c>
      <c r="V33" s="355">
        <v>0</v>
      </c>
      <c r="W33" s="355">
        <v>0</v>
      </c>
      <c r="X33" s="356">
        <v>0</v>
      </c>
      <c r="Y33" s="586" t="s">
        <v>152</v>
      </c>
      <c r="Z33" s="586"/>
      <c r="AA33" s="383" t="s">
        <v>853</v>
      </c>
      <c r="AB33" s="355">
        <v>0</v>
      </c>
      <c r="AC33" s="355">
        <v>0</v>
      </c>
      <c r="AD33" s="356">
        <v>0</v>
      </c>
      <c r="AE33" s="355">
        <v>0</v>
      </c>
      <c r="AF33" s="355">
        <v>0</v>
      </c>
      <c r="AG33" s="356">
        <v>0</v>
      </c>
      <c r="AH33" s="355">
        <v>0</v>
      </c>
      <c r="AI33" s="355">
        <v>0</v>
      </c>
      <c r="AJ33" s="356">
        <v>0</v>
      </c>
      <c r="AK33" s="586" t="s">
        <v>152</v>
      </c>
      <c r="AL33" s="586"/>
      <c r="AM33" s="383" t="s">
        <v>853</v>
      </c>
      <c r="AN33" s="355">
        <v>0</v>
      </c>
      <c r="AO33" s="355">
        <v>0</v>
      </c>
      <c r="AP33" s="356">
        <v>0</v>
      </c>
      <c r="AQ33" s="355">
        <v>0</v>
      </c>
      <c r="AR33" s="355">
        <v>0</v>
      </c>
      <c r="AS33" s="356">
        <v>0</v>
      </c>
      <c r="AT33" s="355">
        <v>0</v>
      </c>
      <c r="AU33" s="355">
        <v>0</v>
      </c>
      <c r="AV33" s="356">
        <v>0</v>
      </c>
      <c r="AW33" s="586" t="s">
        <v>152</v>
      </c>
      <c r="AX33" s="586"/>
      <c r="AY33" s="383" t="s">
        <v>853</v>
      </c>
      <c r="AZ33" s="355">
        <v>0</v>
      </c>
      <c r="BA33" s="355">
        <v>0</v>
      </c>
      <c r="BB33" s="356">
        <v>0</v>
      </c>
      <c r="BC33" s="355">
        <v>0</v>
      </c>
      <c r="BD33" s="355">
        <v>0</v>
      </c>
      <c r="BE33" s="356">
        <v>0</v>
      </c>
    </row>
    <row r="34" spans="1:57" x14ac:dyDescent="0.2">
      <c r="A34" s="586" t="s">
        <v>640</v>
      </c>
      <c r="B34" s="586"/>
      <c r="C34" s="383" t="s">
        <v>854</v>
      </c>
      <c r="D34" s="355">
        <v>1534</v>
      </c>
      <c r="E34" s="355">
        <v>2085</v>
      </c>
      <c r="F34" s="356">
        <v>135.9</v>
      </c>
      <c r="G34" s="355">
        <v>134</v>
      </c>
      <c r="H34" s="355">
        <v>681</v>
      </c>
      <c r="I34" s="356">
        <v>508.2</v>
      </c>
      <c r="J34" s="355">
        <v>1400</v>
      </c>
      <c r="K34" s="355">
        <v>1403</v>
      </c>
      <c r="L34" s="356">
        <v>100.2</v>
      </c>
      <c r="M34" s="586" t="s">
        <v>640</v>
      </c>
      <c r="N34" s="586"/>
      <c r="O34" s="383" t="s">
        <v>854</v>
      </c>
      <c r="P34" s="355">
        <v>1400</v>
      </c>
      <c r="Q34" s="355">
        <v>1403</v>
      </c>
      <c r="R34" s="356">
        <v>100.2</v>
      </c>
      <c r="S34" s="355">
        <v>1400</v>
      </c>
      <c r="T34" s="355">
        <v>1403</v>
      </c>
      <c r="U34" s="356">
        <v>100.2</v>
      </c>
      <c r="V34" s="355">
        <v>0</v>
      </c>
      <c r="W34" s="355">
        <v>0</v>
      </c>
      <c r="X34" s="356">
        <v>0</v>
      </c>
      <c r="Y34" s="586" t="s">
        <v>640</v>
      </c>
      <c r="Z34" s="586"/>
      <c r="AA34" s="383" t="s">
        <v>854</v>
      </c>
      <c r="AB34" s="355">
        <v>0</v>
      </c>
      <c r="AC34" s="355">
        <v>0</v>
      </c>
      <c r="AD34" s="356">
        <v>0</v>
      </c>
      <c r="AE34" s="355">
        <v>0</v>
      </c>
      <c r="AF34" s="355">
        <v>0</v>
      </c>
      <c r="AG34" s="356">
        <v>0</v>
      </c>
      <c r="AH34" s="355">
        <v>0</v>
      </c>
      <c r="AI34" s="355">
        <v>0</v>
      </c>
      <c r="AJ34" s="356">
        <v>0</v>
      </c>
      <c r="AK34" s="586" t="s">
        <v>640</v>
      </c>
      <c r="AL34" s="586"/>
      <c r="AM34" s="383" t="s">
        <v>854</v>
      </c>
      <c r="AN34" s="355">
        <v>0</v>
      </c>
      <c r="AO34" s="355">
        <v>0</v>
      </c>
      <c r="AP34" s="356">
        <v>0</v>
      </c>
      <c r="AQ34" s="355">
        <v>0</v>
      </c>
      <c r="AR34" s="355">
        <v>0</v>
      </c>
      <c r="AS34" s="356">
        <v>0</v>
      </c>
      <c r="AT34" s="355">
        <v>0</v>
      </c>
      <c r="AU34" s="355">
        <v>0</v>
      </c>
      <c r="AV34" s="356">
        <v>0</v>
      </c>
      <c r="AW34" s="586" t="s">
        <v>640</v>
      </c>
      <c r="AX34" s="586"/>
      <c r="AY34" s="383" t="s">
        <v>854</v>
      </c>
      <c r="AZ34" s="355">
        <v>0</v>
      </c>
      <c r="BA34" s="355">
        <v>0</v>
      </c>
      <c r="BB34" s="356">
        <v>0</v>
      </c>
      <c r="BC34" s="355">
        <v>0</v>
      </c>
      <c r="BD34" s="355">
        <v>0</v>
      </c>
      <c r="BE34" s="356">
        <v>0</v>
      </c>
    </row>
    <row r="35" spans="1:57" x14ac:dyDescent="0.2">
      <c r="A35" s="586" t="s">
        <v>154</v>
      </c>
      <c r="B35" s="586"/>
      <c r="C35" s="383" t="s">
        <v>855</v>
      </c>
      <c r="D35" s="355">
        <v>25</v>
      </c>
      <c r="E35" s="355">
        <v>29</v>
      </c>
      <c r="F35" s="356">
        <v>116</v>
      </c>
      <c r="G35" s="355">
        <v>25</v>
      </c>
      <c r="H35" s="355">
        <v>29</v>
      </c>
      <c r="I35" s="356">
        <v>116</v>
      </c>
      <c r="J35" s="355">
        <v>0</v>
      </c>
      <c r="K35" s="355">
        <v>0</v>
      </c>
      <c r="L35" s="356">
        <v>0</v>
      </c>
      <c r="M35" s="586" t="s">
        <v>154</v>
      </c>
      <c r="N35" s="586"/>
      <c r="O35" s="383" t="s">
        <v>855</v>
      </c>
      <c r="P35" s="355">
        <v>0</v>
      </c>
      <c r="Q35" s="355">
        <v>0</v>
      </c>
      <c r="R35" s="356">
        <v>0</v>
      </c>
      <c r="S35" s="355">
        <v>0</v>
      </c>
      <c r="T35" s="355">
        <v>0</v>
      </c>
      <c r="U35" s="356">
        <v>0</v>
      </c>
      <c r="V35" s="355">
        <v>0</v>
      </c>
      <c r="W35" s="355">
        <v>0</v>
      </c>
      <c r="X35" s="356">
        <v>0</v>
      </c>
      <c r="Y35" s="586" t="s">
        <v>154</v>
      </c>
      <c r="Z35" s="586"/>
      <c r="AA35" s="383" t="s">
        <v>855</v>
      </c>
      <c r="AB35" s="355">
        <v>0</v>
      </c>
      <c r="AC35" s="355">
        <v>0</v>
      </c>
      <c r="AD35" s="356">
        <v>0</v>
      </c>
      <c r="AE35" s="355">
        <v>0</v>
      </c>
      <c r="AF35" s="355">
        <v>0</v>
      </c>
      <c r="AG35" s="356">
        <v>0</v>
      </c>
      <c r="AH35" s="355">
        <v>0</v>
      </c>
      <c r="AI35" s="355">
        <v>0</v>
      </c>
      <c r="AJ35" s="356">
        <v>0</v>
      </c>
      <c r="AK35" s="586" t="s">
        <v>154</v>
      </c>
      <c r="AL35" s="586"/>
      <c r="AM35" s="383" t="s">
        <v>855</v>
      </c>
      <c r="AN35" s="355">
        <v>0</v>
      </c>
      <c r="AO35" s="355">
        <v>0</v>
      </c>
      <c r="AP35" s="356">
        <v>0</v>
      </c>
      <c r="AQ35" s="355">
        <v>0</v>
      </c>
      <c r="AR35" s="355">
        <v>0</v>
      </c>
      <c r="AS35" s="356">
        <v>0</v>
      </c>
      <c r="AT35" s="355">
        <v>0</v>
      </c>
      <c r="AU35" s="355">
        <v>0</v>
      </c>
      <c r="AV35" s="356">
        <v>0</v>
      </c>
      <c r="AW35" s="586" t="s">
        <v>154</v>
      </c>
      <c r="AX35" s="586"/>
      <c r="AY35" s="383" t="s">
        <v>855</v>
      </c>
      <c r="AZ35" s="355">
        <v>0</v>
      </c>
      <c r="BA35" s="355">
        <v>0</v>
      </c>
      <c r="BB35" s="356">
        <v>0</v>
      </c>
      <c r="BC35" s="355">
        <v>0</v>
      </c>
      <c r="BD35" s="355">
        <v>0</v>
      </c>
      <c r="BE35" s="356">
        <v>0</v>
      </c>
    </row>
    <row r="36" spans="1:57" x14ac:dyDescent="0.2">
      <c r="A36" s="586" t="s">
        <v>155</v>
      </c>
      <c r="B36" s="586"/>
      <c r="C36" s="383" t="s">
        <v>856</v>
      </c>
      <c r="D36" s="355">
        <v>500</v>
      </c>
      <c r="E36" s="355">
        <v>4656</v>
      </c>
      <c r="F36" s="356">
        <v>931.2</v>
      </c>
      <c r="G36" s="355">
        <v>500</v>
      </c>
      <c r="H36" s="355">
        <v>4656</v>
      </c>
      <c r="I36" s="356">
        <v>931.2</v>
      </c>
      <c r="J36" s="355">
        <v>0</v>
      </c>
      <c r="K36" s="355">
        <v>0</v>
      </c>
      <c r="L36" s="356">
        <v>0</v>
      </c>
      <c r="M36" s="586" t="s">
        <v>155</v>
      </c>
      <c r="N36" s="586"/>
      <c r="O36" s="383" t="s">
        <v>856</v>
      </c>
      <c r="P36" s="355">
        <v>0</v>
      </c>
      <c r="Q36" s="355">
        <v>0</v>
      </c>
      <c r="R36" s="356">
        <v>0</v>
      </c>
      <c r="S36" s="355">
        <v>0</v>
      </c>
      <c r="T36" s="355">
        <v>0</v>
      </c>
      <c r="U36" s="356">
        <v>0</v>
      </c>
      <c r="V36" s="355">
        <v>0</v>
      </c>
      <c r="W36" s="355">
        <v>0</v>
      </c>
      <c r="X36" s="356">
        <v>0</v>
      </c>
      <c r="Y36" s="586" t="s">
        <v>155</v>
      </c>
      <c r="Z36" s="586"/>
      <c r="AA36" s="383" t="s">
        <v>856</v>
      </c>
      <c r="AB36" s="355">
        <v>0</v>
      </c>
      <c r="AC36" s="355">
        <v>0</v>
      </c>
      <c r="AD36" s="356">
        <v>0</v>
      </c>
      <c r="AE36" s="355">
        <v>0</v>
      </c>
      <c r="AF36" s="355">
        <v>0</v>
      </c>
      <c r="AG36" s="356">
        <v>0</v>
      </c>
      <c r="AH36" s="355">
        <v>0</v>
      </c>
      <c r="AI36" s="355">
        <v>0</v>
      </c>
      <c r="AJ36" s="356">
        <v>0</v>
      </c>
      <c r="AK36" s="586" t="s">
        <v>155</v>
      </c>
      <c r="AL36" s="586"/>
      <c r="AM36" s="383" t="s">
        <v>856</v>
      </c>
      <c r="AN36" s="355">
        <v>0</v>
      </c>
      <c r="AO36" s="355">
        <v>0</v>
      </c>
      <c r="AP36" s="356">
        <v>0</v>
      </c>
      <c r="AQ36" s="355">
        <v>0</v>
      </c>
      <c r="AR36" s="355">
        <v>0</v>
      </c>
      <c r="AS36" s="356">
        <v>0</v>
      </c>
      <c r="AT36" s="355">
        <v>0</v>
      </c>
      <c r="AU36" s="355">
        <v>0</v>
      </c>
      <c r="AV36" s="356">
        <v>0</v>
      </c>
      <c r="AW36" s="586" t="s">
        <v>155</v>
      </c>
      <c r="AX36" s="586"/>
      <c r="AY36" s="383" t="s">
        <v>856</v>
      </c>
      <c r="AZ36" s="355">
        <v>0</v>
      </c>
      <c r="BA36" s="355">
        <v>0</v>
      </c>
      <c r="BB36" s="356">
        <v>0</v>
      </c>
      <c r="BC36" s="355">
        <v>0</v>
      </c>
      <c r="BD36" s="355">
        <v>0</v>
      </c>
      <c r="BE36" s="356">
        <v>0</v>
      </c>
    </row>
    <row r="37" spans="1:57" x14ac:dyDescent="0.2">
      <c r="A37" s="586" t="s">
        <v>156</v>
      </c>
      <c r="B37" s="586"/>
      <c r="C37" s="383" t="s">
        <v>857</v>
      </c>
      <c r="D37" s="355">
        <v>0</v>
      </c>
      <c r="E37" s="355">
        <v>8208</v>
      </c>
      <c r="F37" s="356">
        <v>0</v>
      </c>
      <c r="G37" s="355">
        <v>0</v>
      </c>
      <c r="H37" s="355">
        <v>8208</v>
      </c>
      <c r="I37" s="356">
        <v>0</v>
      </c>
      <c r="J37" s="355">
        <v>0</v>
      </c>
      <c r="K37" s="355">
        <v>0</v>
      </c>
      <c r="L37" s="356">
        <v>0</v>
      </c>
      <c r="M37" s="586" t="s">
        <v>156</v>
      </c>
      <c r="N37" s="586"/>
      <c r="O37" s="383" t="s">
        <v>857</v>
      </c>
      <c r="P37" s="355">
        <v>0</v>
      </c>
      <c r="Q37" s="355">
        <v>0</v>
      </c>
      <c r="R37" s="356">
        <v>0</v>
      </c>
      <c r="S37" s="355">
        <v>0</v>
      </c>
      <c r="T37" s="355">
        <v>0</v>
      </c>
      <c r="U37" s="356">
        <v>0</v>
      </c>
      <c r="V37" s="355">
        <v>0</v>
      </c>
      <c r="W37" s="355">
        <v>0</v>
      </c>
      <c r="X37" s="356">
        <v>0</v>
      </c>
      <c r="Y37" s="586" t="s">
        <v>156</v>
      </c>
      <c r="Z37" s="586"/>
      <c r="AA37" s="383" t="s">
        <v>857</v>
      </c>
      <c r="AB37" s="355">
        <v>0</v>
      </c>
      <c r="AC37" s="355">
        <v>0</v>
      </c>
      <c r="AD37" s="356">
        <v>0</v>
      </c>
      <c r="AE37" s="355">
        <v>0</v>
      </c>
      <c r="AF37" s="355">
        <v>0</v>
      </c>
      <c r="AG37" s="356">
        <v>0</v>
      </c>
      <c r="AH37" s="355">
        <v>0</v>
      </c>
      <c r="AI37" s="355">
        <v>0</v>
      </c>
      <c r="AJ37" s="356">
        <v>0</v>
      </c>
      <c r="AK37" s="586" t="s">
        <v>156</v>
      </c>
      <c r="AL37" s="586"/>
      <c r="AM37" s="383" t="s">
        <v>857</v>
      </c>
      <c r="AN37" s="355">
        <v>0</v>
      </c>
      <c r="AO37" s="355">
        <v>0</v>
      </c>
      <c r="AP37" s="356">
        <v>0</v>
      </c>
      <c r="AQ37" s="355">
        <v>0</v>
      </c>
      <c r="AR37" s="355">
        <v>0</v>
      </c>
      <c r="AS37" s="356">
        <v>0</v>
      </c>
      <c r="AT37" s="355">
        <v>0</v>
      </c>
      <c r="AU37" s="355">
        <v>0</v>
      </c>
      <c r="AV37" s="356">
        <v>0</v>
      </c>
      <c r="AW37" s="586" t="s">
        <v>156</v>
      </c>
      <c r="AX37" s="586"/>
      <c r="AY37" s="383" t="s">
        <v>857</v>
      </c>
      <c r="AZ37" s="355">
        <v>0</v>
      </c>
      <c r="BA37" s="355">
        <v>0</v>
      </c>
      <c r="BB37" s="356">
        <v>0</v>
      </c>
      <c r="BC37" s="355">
        <v>0</v>
      </c>
      <c r="BD37" s="355">
        <v>0</v>
      </c>
      <c r="BE37" s="356">
        <v>0</v>
      </c>
    </row>
    <row r="38" spans="1:57" x14ac:dyDescent="0.2">
      <c r="A38" s="586" t="s">
        <v>643</v>
      </c>
      <c r="B38" s="586"/>
      <c r="C38" s="383" t="s">
        <v>858</v>
      </c>
      <c r="D38" s="355">
        <v>597890</v>
      </c>
      <c r="E38" s="355">
        <v>16328</v>
      </c>
      <c r="F38" s="356">
        <v>2.7</v>
      </c>
      <c r="G38" s="355">
        <v>597835</v>
      </c>
      <c r="H38" s="355">
        <v>3481</v>
      </c>
      <c r="I38" s="356">
        <v>0.6</v>
      </c>
      <c r="J38" s="355">
        <v>55</v>
      </c>
      <c r="K38" s="355">
        <v>12847</v>
      </c>
      <c r="L38" s="356">
        <v>23358.2</v>
      </c>
      <c r="M38" s="586" t="s">
        <v>643</v>
      </c>
      <c r="N38" s="586"/>
      <c r="O38" s="383" t="s">
        <v>858</v>
      </c>
      <c r="P38" s="355">
        <v>55</v>
      </c>
      <c r="Q38" s="355">
        <v>12367</v>
      </c>
      <c r="R38" s="356">
        <v>22485.5</v>
      </c>
      <c r="S38" s="355">
        <v>0</v>
      </c>
      <c r="T38" s="355">
        <v>0</v>
      </c>
      <c r="U38" s="356">
        <v>0</v>
      </c>
      <c r="V38" s="355">
        <v>0</v>
      </c>
      <c r="W38" s="355">
        <v>0</v>
      </c>
      <c r="X38" s="356">
        <v>0</v>
      </c>
      <c r="Y38" s="586" t="s">
        <v>643</v>
      </c>
      <c r="Z38" s="586"/>
      <c r="AA38" s="383" t="s">
        <v>858</v>
      </c>
      <c r="AB38" s="355">
        <v>0</v>
      </c>
      <c r="AC38" s="355">
        <v>0</v>
      </c>
      <c r="AD38" s="356">
        <v>0</v>
      </c>
      <c r="AE38" s="355">
        <v>0</v>
      </c>
      <c r="AF38" s="355">
        <v>5737</v>
      </c>
      <c r="AG38" s="356">
        <v>0</v>
      </c>
      <c r="AH38" s="355">
        <v>0</v>
      </c>
      <c r="AI38" s="355">
        <v>6100</v>
      </c>
      <c r="AJ38" s="356">
        <v>0</v>
      </c>
      <c r="AK38" s="586" t="s">
        <v>643</v>
      </c>
      <c r="AL38" s="586"/>
      <c r="AM38" s="383" t="s">
        <v>858</v>
      </c>
      <c r="AN38" s="355">
        <v>55</v>
      </c>
      <c r="AO38" s="355">
        <v>530</v>
      </c>
      <c r="AP38" s="356">
        <v>963.6</v>
      </c>
      <c r="AQ38" s="355">
        <v>0</v>
      </c>
      <c r="AR38" s="355">
        <v>81</v>
      </c>
      <c r="AS38" s="356">
        <v>0</v>
      </c>
      <c r="AT38" s="355">
        <v>0</v>
      </c>
      <c r="AU38" s="355">
        <v>400</v>
      </c>
      <c r="AV38" s="356">
        <v>0</v>
      </c>
      <c r="AW38" s="586" t="s">
        <v>643</v>
      </c>
      <c r="AX38" s="586"/>
      <c r="AY38" s="383" t="s">
        <v>858</v>
      </c>
      <c r="AZ38" s="355">
        <v>0</v>
      </c>
      <c r="BA38" s="355">
        <v>0</v>
      </c>
      <c r="BB38" s="356">
        <v>0</v>
      </c>
      <c r="BC38" s="355">
        <v>0</v>
      </c>
      <c r="BD38" s="355">
        <v>0</v>
      </c>
      <c r="BE38" s="356">
        <v>0</v>
      </c>
    </row>
    <row r="39" spans="1:57" x14ac:dyDescent="0.2">
      <c r="A39" s="586" t="s">
        <v>158</v>
      </c>
      <c r="B39" s="586"/>
      <c r="C39" s="383" t="s">
        <v>859</v>
      </c>
      <c r="D39" s="355">
        <v>10640</v>
      </c>
      <c r="E39" s="355">
        <v>11444</v>
      </c>
      <c r="F39" s="356">
        <v>107.6</v>
      </c>
      <c r="G39" s="355">
        <v>10640</v>
      </c>
      <c r="H39" s="355">
        <v>7518</v>
      </c>
      <c r="I39" s="356">
        <v>70.7</v>
      </c>
      <c r="J39" s="355">
        <v>0</v>
      </c>
      <c r="K39" s="355">
        <v>3926</v>
      </c>
      <c r="L39" s="356">
        <v>0</v>
      </c>
      <c r="M39" s="586" t="s">
        <v>158</v>
      </c>
      <c r="N39" s="586"/>
      <c r="O39" s="383" t="s">
        <v>859</v>
      </c>
      <c r="P39" s="355">
        <v>0</v>
      </c>
      <c r="Q39" s="355">
        <v>3926</v>
      </c>
      <c r="R39" s="356">
        <v>0</v>
      </c>
      <c r="S39" s="355">
        <v>0</v>
      </c>
      <c r="T39" s="355">
        <v>0</v>
      </c>
      <c r="U39" s="356">
        <v>0</v>
      </c>
      <c r="V39" s="355">
        <v>0</v>
      </c>
      <c r="W39" s="355">
        <v>0</v>
      </c>
      <c r="X39" s="356">
        <v>0</v>
      </c>
      <c r="Y39" s="586" t="s">
        <v>158</v>
      </c>
      <c r="Z39" s="586"/>
      <c r="AA39" s="383" t="s">
        <v>859</v>
      </c>
      <c r="AB39" s="355">
        <v>0</v>
      </c>
      <c r="AC39" s="355">
        <v>0</v>
      </c>
      <c r="AD39" s="356">
        <v>0</v>
      </c>
      <c r="AE39" s="355">
        <v>0</v>
      </c>
      <c r="AF39" s="355">
        <v>0</v>
      </c>
      <c r="AG39" s="356">
        <v>0</v>
      </c>
      <c r="AH39" s="355">
        <v>0</v>
      </c>
      <c r="AI39" s="355">
        <v>0</v>
      </c>
      <c r="AJ39" s="356">
        <v>0</v>
      </c>
      <c r="AK39" s="586" t="s">
        <v>158</v>
      </c>
      <c r="AL39" s="586"/>
      <c r="AM39" s="383" t="s">
        <v>859</v>
      </c>
      <c r="AN39" s="355">
        <v>0</v>
      </c>
      <c r="AO39" s="355">
        <v>0</v>
      </c>
      <c r="AP39" s="356">
        <v>0</v>
      </c>
      <c r="AQ39" s="355">
        <v>0</v>
      </c>
      <c r="AR39" s="355">
        <v>0</v>
      </c>
      <c r="AS39" s="356">
        <v>0</v>
      </c>
      <c r="AT39" s="355">
        <v>0</v>
      </c>
      <c r="AU39" s="355">
        <v>0</v>
      </c>
      <c r="AV39" s="356">
        <v>0</v>
      </c>
      <c r="AW39" s="586" t="s">
        <v>158</v>
      </c>
      <c r="AX39" s="586"/>
      <c r="AY39" s="383" t="s">
        <v>859</v>
      </c>
      <c r="AZ39" s="355">
        <v>0</v>
      </c>
      <c r="BA39" s="355">
        <v>0</v>
      </c>
      <c r="BB39" s="356">
        <v>0</v>
      </c>
      <c r="BC39" s="355">
        <v>0</v>
      </c>
      <c r="BD39" s="355">
        <v>0</v>
      </c>
      <c r="BE39" s="356">
        <v>0</v>
      </c>
    </row>
    <row r="40" spans="1:57" x14ac:dyDescent="0.2">
      <c r="A40" s="586" t="s">
        <v>159</v>
      </c>
      <c r="B40" s="586"/>
      <c r="C40" s="383" t="s">
        <v>860</v>
      </c>
      <c r="D40" s="355">
        <v>6</v>
      </c>
      <c r="E40" s="355">
        <v>89</v>
      </c>
      <c r="F40" s="356">
        <v>1483.3</v>
      </c>
      <c r="G40" s="355">
        <v>6</v>
      </c>
      <c r="H40" s="355">
        <v>89</v>
      </c>
      <c r="I40" s="356">
        <v>1483.3</v>
      </c>
      <c r="J40" s="355">
        <v>0</v>
      </c>
      <c r="K40" s="355">
        <v>0</v>
      </c>
      <c r="L40" s="356">
        <v>0</v>
      </c>
      <c r="M40" s="586" t="s">
        <v>159</v>
      </c>
      <c r="N40" s="586"/>
      <c r="O40" s="383" t="s">
        <v>860</v>
      </c>
      <c r="P40" s="355">
        <v>0</v>
      </c>
      <c r="Q40" s="355">
        <v>0</v>
      </c>
      <c r="R40" s="356">
        <v>0</v>
      </c>
      <c r="S40" s="355">
        <v>0</v>
      </c>
      <c r="T40" s="355">
        <v>0</v>
      </c>
      <c r="U40" s="356">
        <v>0</v>
      </c>
      <c r="V40" s="355">
        <v>0</v>
      </c>
      <c r="W40" s="355">
        <v>0</v>
      </c>
      <c r="X40" s="356">
        <v>0</v>
      </c>
      <c r="Y40" s="586" t="s">
        <v>159</v>
      </c>
      <c r="Z40" s="586"/>
      <c r="AA40" s="383" t="s">
        <v>860</v>
      </c>
      <c r="AB40" s="355">
        <v>0</v>
      </c>
      <c r="AC40" s="355">
        <v>0</v>
      </c>
      <c r="AD40" s="356">
        <v>0</v>
      </c>
      <c r="AE40" s="355">
        <v>0</v>
      </c>
      <c r="AF40" s="355">
        <v>0</v>
      </c>
      <c r="AG40" s="356">
        <v>0</v>
      </c>
      <c r="AH40" s="355">
        <v>0</v>
      </c>
      <c r="AI40" s="355">
        <v>0</v>
      </c>
      <c r="AJ40" s="356">
        <v>0</v>
      </c>
      <c r="AK40" s="586" t="s">
        <v>159</v>
      </c>
      <c r="AL40" s="586"/>
      <c r="AM40" s="383" t="s">
        <v>860</v>
      </c>
      <c r="AN40" s="355">
        <v>0</v>
      </c>
      <c r="AO40" s="355">
        <v>0</v>
      </c>
      <c r="AP40" s="356">
        <v>0</v>
      </c>
      <c r="AQ40" s="355">
        <v>0</v>
      </c>
      <c r="AR40" s="355">
        <v>0</v>
      </c>
      <c r="AS40" s="356">
        <v>0</v>
      </c>
      <c r="AT40" s="355">
        <v>0</v>
      </c>
      <c r="AU40" s="355">
        <v>0</v>
      </c>
      <c r="AV40" s="356">
        <v>0</v>
      </c>
      <c r="AW40" s="586" t="s">
        <v>159</v>
      </c>
      <c r="AX40" s="586"/>
      <c r="AY40" s="383" t="s">
        <v>860</v>
      </c>
      <c r="AZ40" s="355">
        <v>0</v>
      </c>
      <c r="BA40" s="355">
        <v>0</v>
      </c>
      <c r="BB40" s="356">
        <v>0</v>
      </c>
      <c r="BC40" s="355">
        <v>0</v>
      </c>
      <c r="BD40" s="355">
        <v>0</v>
      </c>
      <c r="BE40" s="356">
        <v>0</v>
      </c>
    </row>
    <row r="41" spans="1:57" x14ac:dyDescent="0.2">
      <c r="A41" s="586" t="s">
        <v>160</v>
      </c>
      <c r="B41" s="586"/>
      <c r="C41" s="383" t="s">
        <v>861</v>
      </c>
      <c r="D41" s="355">
        <v>0</v>
      </c>
      <c r="E41" s="355">
        <v>349</v>
      </c>
      <c r="F41" s="356">
        <v>0</v>
      </c>
      <c r="G41" s="355">
        <v>0</v>
      </c>
      <c r="H41" s="355">
        <v>349</v>
      </c>
      <c r="I41" s="356">
        <v>0</v>
      </c>
      <c r="J41" s="355">
        <v>0</v>
      </c>
      <c r="K41" s="355">
        <v>0</v>
      </c>
      <c r="L41" s="356">
        <v>0</v>
      </c>
      <c r="M41" s="586" t="s">
        <v>160</v>
      </c>
      <c r="N41" s="586"/>
      <c r="O41" s="383" t="s">
        <v>861</v>
      </c>
      <c r="P41" s="355">
        <v>0</v>
      </c>
      <c r="Q41" s="355">
        <v>0</v>
      </c>
      <c r="R41" s="356">
        <v>0</v>
      </c>
      <c r="S41" s="355">
        <v>0</v>
      </c>
      <c r="T41" s="355">
        <v>0</v>
      </c>
      <c r="U41" s="356">
        <v>0</v>
      </c>
      <c r="V41" s="355">
        <v>0</v>
      </c>
      <c r="W41" s="355">
        <v>0</v>
      </c>
      <c r="X41" s="356">
        <v>0</v>
      </c>
      <c r="Y41" s="586" t="s">
        <v>160</v>
      </c>
      <c r="Z41" s="586"/>
      <c r="AA41" s="383" t="s">
        <v>861</v>
      </c>
      <c r="AB41" s="355">
        <v>0</v>
      </c>
      <c r="AC41" s="355">
        <v>0</v>
      </c>
      <c r="AD41" s="356">
        <v>0</v>
      </c>
      <c r="AE41" s="355">
        <v>0</v>
      </c>
      <c r="AF41" s="355">
        <v>0</v>
      </c>
      <c r="AG41" s="356">
        <v>0</v>
      </c>
      <c r="AH41" s="355">
        <v>0</v>
      </c>
      <c r="AI41" s="355">
        <v>0</v>
      </c>
      <c r="AJ41" s="356">
        <v>0</v>
      </c>
      <c r="AK41" s="586" t="s">
        <v>160</v>
      </c>
      <c r="AL41" s="586"/>
      <c r="AM41" s="383" t="s">
        <v>861</v>
      </c>
      <c r="AN41" s="355">
        <v>0</v>
      </c>
      <c r="AO41" s="355">
        <v>0</v>
      </c>
      <c r="AP41" s="356">
        <v>0</v>
      </c>
      <c r="AQ41" s="355">
        <v>0</v>
      </c>
      <c r="AR41" s="355">
        <v>0</v>
      </c>
      <c r="AS41" s="356">
        <v>0</v>
      </c>
      <c r="AT41" s="355">
        <v>0</v>
      </c>
      <c r="AU41" s="355">
        <v>0</v>
      </c>
      <c r="AV41" s="356">
        <v>0</v>
      </c>
      <c r="AW41" s="586" t="s">
        <v>160</v>
      </c>
      <c r="AX41" s="586"/>
      <c r="AY41" s="383" t="s">
        <v>861</v>
      </c>
      <c r="AZ41" s="355">
        <v>0</v>
      </c>
      <c r="BA41" s="355">
        <v>0</v>
      </c>
      <c r="BB41" s="356">
        <v>0</v>
      </c>
      <c r="BC41" s="355">
        <v>0</v>
      </c>
      <c r="BD41" s="355">
        <v>0</v>
      </c>
      <c r="BE41" s="356">
        <v>0</v>
      </c>
    </row>
    <row r="42" spans="1:57" x14ac:dyDescent="0.2">
      <c r="A42" s="586" t="s">
        <v>692</v>
      </c>
      <c r="B42" s="586"/>
      <c r="C42" s="383" t="s">
        <v>862</v>
      </c>
      <c r="D42" s="355">
        <v>23645</v>
      </c>
      <c r="E42" s="355">
        <v>3937</v>
      </c>
      <c r="F42" s="356">
        <v>16.7</v>
      </c>
      <c r="G42" s="355">
        <v>23557</v>
      </c>
      <c r="H42" s="355">
        <v>3937</v>
      </c>
      <c r="I42" s="356">
        <v>16.7</v>
      </c>
      <c r="J42" s="355">
        <v>88</v>
      </c>
      <c r="K42" s="355">
        <v>0</v>
      </c>
      <c r="L42" s="356">
        <v>0</v>
      </c>
      <c r="M42" s="586" t="s">
        <v>692</v>
      </c>
      <c r="N42" s="586"/>
      <c r="O42" s="383" t="s">
        <v>862</v>
      </c>
      <c r="P42" s="355">
        <v>0</v>
      </c>
      <c r="Q42" s="355">
        <v>0</v>
      </c>
      <c r="R42" s="356">
        <v>0</v>
      </c>
      <c r="S42" s="355">
        <v>0</v>
      </c>
      <c r="T42" s="355">
        <v>0</v>
      </c>
      <c r="U42" s="356">
        <v>0</v>
      </c>
      <c r="V42" s="355">
        <v>0</v>
      </c>
      <c r="W42" s="355">
        <v>0</v>
      </c>
      <c r="X42" s="356">
        <v>0</v>
      </c>
      <c r="Y42" s="586" t="s">
        <v>692</v>
      </c>
      <c r="Z42" s="586"/>
      <c r="AA42" s="383" t="s">
        <v>862</v>
      </c>
      <c r="AB42" s="355">
        <v>0</v>
      </c>
      <c r="AC42" s="355">
        <v>0</v>
      </c>
      <c r="AD42" s="356">
        <v>0</v>
      </c>
      <c r="AE42" s="355">
        <v>0</v>
      </c>
      <c r="AF42" s="355">
        <v>0</v>
      </c>
      <c r="AG42" s="356">
        <v>0</v>
      </c>
      <c r="AH42" s="355">
        <v>0</v>
      </c>
      <c r="AI42" s="355">
        <v>0</v>
      </c>
      <c r="AJ42" s="356">
        <v>0</v>
      </c>
      <c r="AK42" s="586" t="s">
        <v>692</v>
      </c>
      <c r="AL42" s="586"/>
      <c r="AM42" s="383" t="s">
        <v>862</v>
      </c>
      <c r="AN42" s="355">
        <v>0</v>
      </c>
      <c r="AO42" s="355">
        <v>0</v>
      </c>
      <c r="AP42" s="356">
        <v>0</v>
      </c>
      <c r="AQ42" s="355">
        <v>0</v>
      </c>
      <c r="AR42" s="355">
        <v>0</v>
      </c>
      <c r="AS42" s="356">
        <v>0</v>
      </c>
      <c r="AT42" s="355">
        <v>88</v>
      </c>
      <c r="AU42" s="355">
        <v>0</v>
      </c>
      <c r="AV42" s="356">
        <v>0</v>
      </c>
      <c r="AW42" s="586" t="s">
        <v>692</v>
      </c>
      <c r="AX42" s="586"/>
      <c r="AY42" s="383" t="s">
        <v>862</v>
      </c>
      <c r="AZ42" s="355">
        <v>0</v>
      </c>
      <c r="BA42" s="355">
        <v>0</v>
      </c>
      <c r="BB42" s="356">
        <v>0</v>
      </c>
      <c r="BC42" s="355">
        <v>0</v>
      </c>
      <c r="BD42" s="355">
        <v>0</v>
      </c>
      <c r="BE42" s="356">
        <v>0</v>
      </c>
    </row>
    <row r="43" spans="1:57" ht="13.5" thickBot="1" x14ac:dyDescent="0.25">
      <c r="A43" s="585" t="s">
        <v>693</v>
      </c>
      <c r="B43" s="585"/>
      <c r="C43" s="585"/>
      <c r="D43" s="360">
        <v>5946097</v>
      </c>
      <c r="E43" s="360">
        <v>4714154</v>
      </c>
      <c r="F43" s="361">
        <v>79.3</v>
      </c>
      <c r="G43" s="360">
        <v>2451524</v>
      </c>
      <c r="H43" s="360">
        <v>1433147</v>
      </c>
      <c r="I43" s="361">
        <v>58.5</v>
      </c>
      <c r="J43" s="360">
        <v>3494573</v>
      </c>
      <c r="K43" s="360">
        <v>3281007</v>
      </c>
      <c r="L43" s="388">
        <v>93.9</v>
      </c>
      <c r="M43" s="585" t="s">
        <v>693</v>
      </c>
      <c r="N43" s="585"/>
      <c r="O43" s="585"/>
      <c r="P43" s="360">
        <v>623192</v>
      </c>
      <c r="Q43" s="360">
        <v>2769589</v>
      </c>
      <c r="R43" s="361">
        <v>444.4</v>
      </c>
      <c r="S43" s="360">
        <v>23202</v>
      </c>
      <c r="T43" s="360">
        <v>443075</v>
      </c>
      <c r="U43" s="361">
        <v>1909.6</v>
      </c>
      <c r="V43" s="360">
        <v>0</v>
      </c>
      <c r="W43" s="360">
        <v>18693</v>
      </c>
      <c r="X43" s="361">
        <v>0</v>
      </c>
      <c r="Y43" s="585" t="s">
        <v>693</v>
      </c>
      <c r="Z43" s="585"/>
      <c r="AA43" s="585"/>
      <c r="AB43" s="360">
        <v>89296</v>
      </c>
      <c r="AC43" s="360">
        <v>131860</v>
      </c>
      <c r="AD43" s="361">
        <v>147.69999999999999</v>
      </c>
      <c r="AE43" s="360">
        <v>144684</v>
      </c>
      <c r="AF43" s="360">
        <v>577262</v>
      </c>
      <c r="AG43" s="361">
        <v>399</v>
      </c>
      <c r="AH43" s="360">
        <v>300</v>
      </c>
      <c r="AI43" s="360">
        <v>308456</v>
      </c>
      <c r="AJ43" s="361">
        <v>102818.7</v>
      </c>
      <c r="AK43" s="585" t="s">
        <v>693</v>
      </c>
      <c r="AL43" s="585"/>
      <c r="AM43" s="585"/>
      <c r="AN43" s="360">
        <v>14755</v>
      </c>
      <c r="AO43" s="360">
        <v>72739</v>
      </c>
      <c r="AP43" s="361">
        <v>493</v>
      </c>
      <c r="AQ43" s="360">
        <v>86044</v>
      </c>
      <c r="AR43" s="360">
        <v>55358</v>
      </c>
      <c r="AS43" s="361">
        <v>64.3</v>
      </c>
      <c r="AT43" s="360">
        <v>2785338</v>
      </c>
      <c r="AU43" s="360">
        <v>414477</v>
      </c>
      <c r="AV43" s="361">
        <v>14.9</v>
      </c>
      <c r="AW43" s="585" t="s">
        <v>693</v>
      </c>
      <c r="AX43" s="585"/>
      <c r="AY43" s="585"/>
      <c r="AZ43" s="360">
        <v>0</v>
      </c>
      <c r="BA43" s="360">
        <v>6249</v>
      </c>
      <c r="BB43" s="361">
        <v>0</v>
      </c>
      <c r="BC43" s="360">
        <v>0</v>
      </c>
      <c r="BD43" s="360">
        <v>35334</v>
      </c>
      <c r="BE43" s="361">
        <v>0</v>
      </c>
    </row>
    <row r="44" spans="1:57" ht="13.5" thickTop="1" x14ac:dyDescent="0.2">
      <c r="A44" s="68"/>
      <c r="B44" s="69"/>
      <c r="C44" s="70"/>
      <c r="D44" s="70"/>
      <c r="E44" s="79"/>
      <c r="F44" s="70"/>
      <c r="G44" s="70"/>
      <c r="H44" s="71"/>
      <c r="M44" s="68"/>
      <c r="N44" s="69"/>
      <c r="Y44" s="68"/>
      <c r="Z44" s="69"/>
      <c r="AK44" s="68"/>
      <c r="AL44" s="69"/>
      <c r="AW44" s="68"/>
      <c r="AX44" s="69"/>
    </row>
    <row r="45" spans="1:57" s="81" customFormat="1" x14ac:dyDescent="0.2">
      <c r="A45" s="80"/>
      <c r="B45" s="63"/>
      <c r="C45" s="63"/>
      <c r="D45" s="63"/>
      <c r="E45" s="75"/>
      <c r="F45" s="63"/>
      <c r="G45" s="63"/>
      <c r="H45" s="63"/>
      <c r="I45" s="63"/>
      <c r="J45" s="63"/>
      <c r="M45" s="80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80"/>
      <c r="AL45" s="63"/>
      <c r="AS45" s="70"/>
      <c r="AT45" s="70"/>
      <c r="AW45" s="80"/>
      <c r="AX45" s="63"/>
    </row>
    <row r="46" spans="1:57" x14ac:dyDescent="0.2">
      <c r="C46" s="81"/>
      <c r="D46" s="81"/>
      <c r="F46" s="81"/>
      <c r="G46" s="81"/>
      <c r="I46" s="81"/>
      <c r="J46" s="81"/>
      <c r="O46" s="81"/>
      <c r="P46" s="81"/>
      <c r="R46" s="81"/>
      <c r="S46" s="81"/>
      <c r="U46" s="81"/>
      <c r="V46" s="81"/>
      <c r="AA46" s="81"/>
      <c r="AB46" s="81"/>
      <c r="AD46" s="81"/>
      <c r="AE46" s="81"/>
      <c r="AG46" s="81"/>
      <c r="AH46" s="81"/>
      <c r="AM46" s="81"/>
      <c r="AN46" s="81"/>
      <c r="AP46" s="81"/>
      <c r="AQ46" s="81"/>
      <c r="AS46" s="81"/>
      <c r="AT46" s="81"/>
      <c r="AY46" s="81"/>
      <c r="AZ46" s="81"/>
      <c r="BB46" s="81"/>
      <c r="BC46" s="81"/>
    </row>
    <row r="47" spans="1:57" x14ac:dyDescent="0.2"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AA47" s="81"/>
      <c r="AB47" s="81"/>
      <c r="AC47" s="81"/>
      <c r="AD47" s="81"/>
      <c r="AE47" s="81"/>
      <c r="AF47" s="81"/>
      <c r="AG47" s="81"/>
      <c r="AH47" s="81"/>
      <c r="AM47" s="81"/>
      <c r="AN47" s="81"/>
      <c r="AO47" s="81"/>
      <c r="AP47" s="81"/>
      <c r="AS47" s="81"/>
      <c r="AT47" s="81"/>
      <c r="AY47" s="81"/>
      <c r="AZ47" s="81"/>
    </row>
    <row r="48" spans="1:57" x14ac:dyDescent="0.2">
      <c r="D48" s="83"/>
      <c r="E48" s="84"/>
      <c r="F48" s="84"/>
      <c r="G48" s="84"/>
    </row>
  </sheetData>
  <mergeCells count="224">
    <mergeCell ref="J4:L4"/>
    <mergeCell ref="A6:B6"/>
    <mergeCell ref="A7:B7"/>
    <mergeCell ref="A8:B8"/>
    <mergeCell ref="A9:B9"/>
    <mergeCell ref="AH4:AJ4"/>
    <mergeCell ref="AQ4:AS4"/>
    <mergeCell ref="AT4:AV4"/>
    <mergeCell ref="BC4:BE4"/>
    <mergeCell ref="A4:B5"/>
    <mergeCell ref="C4:C5"/>
    <mergeCell ref="D4:F4"/>
    <mergeCell ref="G4:I4"/>
    <mergeCell ref="A15:B15"/>
    <mergeCell ref="A16:B16"/>
    <mergeCell ref="A17:B17"/>
    <mergeCell ref="A18:B18"/>
    <mergeCell ref="A19:B19"/>
    <mergeCell ref="A10:B10"/>
    <mergeCell ref="A11:B11"/>
    <mergeCell ref="A12:B12"/>
    <mergeCell ref="A13:B13"/>
    <mergeCell ref="A14:B14"/>
    <mergeCell ref="A33:B33"/>
    <mergeCell ref="A34:B34"/>
    <mergeCell ref="A25:B25"/>
    <mergeCell ref="A26:B26"/>
    <mergeCell ref="A27:B27"/>
    <mergeCell ref="A28:B28"/>
    <mergeCell ref="A29:B29"/>
    <mergeCell ref="A20:B20"/>
    <mergeCell ref="A21:B21"/>
    <mergeCell ref="A22:B22"/>
    <mergeCell ref="A23:B23"/>
    <mergeCell ref="A24:B24"/>
    <mergeCell ref="A40:B40"/>
    <mergeCell ref="A41:B41"/>
    <mergeCell ref="A42:B42"/>
    <mergeCell ref="A43:C43"/>
    <mergeCell ref="M4:N5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M17:N17"/>
    <mergeCell ref="A35:B35"/>
    <mergeCell ref="A36:B36"/>
    <mergeCell ref="A37:B37"/>
    <mergeCell ref="A38:B38"/>
    <mergeCell ref="A39:B39"/>
    <mergeCell ref="A30:B30"/>
    <mergeCell ref="A31:B31"/>
    <mergeCell ref="A32:B32"/>
    <mergeCell ref="M18:N18"/>
    <mergeCell ref="M19:N19"/>
    <mergeCell ref="M20:N20"/>
    <mergeCell ref="M21:N21"/>
    <mergeCell ref="M22:N22"/>
    <mergeCell ref="O4:O5"/>
    <mergeCell ref="P4:R4"/>
    <mergeCell ref="S4:U4"/>
    <mergeCell ref="V4:X4"/>
    <mergeCell ref="M6:N6"/>
    <mergeCell ref="M36:N36"/>
    <mergeCell ref="M37:N37"/>
    <mergeCell ref="M28:N28"/>
    <mergeCell ref="M29:N29"/>
    <mergeCell ref="M30:N30"/>
    <mergeCell ref="M31:N31"/>
    <mergeCell ref="M32:N32"/>
    <mergeCell ref="M23:N23"/>
    <mergeCell ref="M24:N24"/>
    <mergeCell ref="M25:N25"/>
    <mergeCell ref="M26:N26"/>
    <mergeCell ref="M27:N27"/>
    <mergeCell ref="M43:O43"/>
    <mergeCell ref="Y4:Z5"/>
    <mergeCell ref="AA4:AA5"/>
    <mergeCell ref="AB4:AD4"/>
    <mergeCell ref="AE4:AG4"/>
    <mergeCell ref="Y6:Z6"/>
    <mergeCell ref="Y7:Z7"/>
    <mergeCell ref="Y8:Z8"/>
    <mergeCell ref="Y9:Z9"/>
    <mergeCell ref="Y10:Z10"/>
    <mergeCell ref="Y11:Z11"/>
    <mergeCell ref="Y12:Z12"/>
    <mergeCell ref="Y13:Z13"/>
    <mergeCell ref="Y14:Z14"/>
    <mergeCell ref="Y15:Z15"/>
    <mergeCell ref="Y16:Z16"/>
    <mergeCell ref="M38:N38"/>
    <mergeCell ref="M39:N39"/>
    <mergeCell ref="M40:N40"/>
    <mergeCell ref="M41:N41"/>
    <mergeCell ref="M42:N42"/>
    <mergeCell ref="M33:N33"/>
    <mergeCell ref="M34:N34"/>
    <mergeCell ref="M35:N35"/>
    <mergeCell ref="Y29:Z29"/>
    <mergeCell ref="Y30:Z30"/>
    <mergeCell ref="Y31:Z31"/>
    <mergeCell ref="Y22:Z22"/>
    <mergeCell ref="Y23:Z23"/>
    <mergeCell ref="Y24:Z24"/>
    <mergeCell ref="Y25:Z25"/>
    <mergeCell ref="Y26:Z26"/>
    <mergeCell ref="Y17:Z17"/>
    <mergeCell ref="Y18:Z18"/>
    <mergeCell ref="Y19:Z19"/>
    <mergeCell ref="Y20:Z20"/>
    <mergeCell ref="Y21:Z21"/>
    <mergeCell ref="AN4:AP4"/>
    <mergeCell ref="AK6:AL6"/>
    <mergeCell ref="AK7:AL7"/>
    <mergeCell ref="AK8:AL8"/>
    <mergeCell ref="AK9:AL9"/>
    <mergeCell ref="AK10:AL10"/>
    <mergeCell ref="AK11:AL11"/>
    <mergeCell ref="AK12:AL12"/>
    <mergeCell ref="AK13:AL13"/>
    <mergeCell ref="AK17:AL17"/>
    <mergeCell ref="AK18:AL18"/>
    <mergeCell ref="AK19:AL19"/>
    <mergeCell ref="AK20:AL20"/>
    <mergeCell ref="AK21:AL21"/>
    <mergeCell ref="Y42:Z42"/>
    <mergeCell ref="Y43:AA43"/>
    <mergeCell ref="AK4:AL5"/>
    <mergeCell ref="AM4:AM5"/>
    <mergeCell ref="AK14:AL14"/>
    <mergeCell ref="AK15:AL15"/>
    <mergeCell ref="AK16:AL16"/>
    <mergeCell ref="Y37:Z37"/>
    <mergeCell ref="Y38:Z38"/>
    <mergeCell ref="Y39:Z39"/>
    <mergeCell ref="Y40:Z40"/>
    <mergeCell ref="Y41:Z41"/>
    <mergeCell ref="Y32:Z32"/>
    <mergeCell ref="Y33:Z33"/>
    <mergeCell ref="Y34:Z34"/>
    <mergeCell ref="Y35:Z35"/>
    <mergeCell ref="Y36:Z36"/>
    <mergeCell ref="Y27:Z27"/>
    <mergeCell ref="Y28:Z28"/>
    <mergeCell ref="AK35:AL35"/>
    <mergeCell ref="AK36:AL36"/>
    <mergeCell ref="AK27:AL27"/>
    <mergeCell ref="AK28:AL28"/>
    <mergeCell ref="AK29:AL29"/>
    <mergeCell ref="AK30:AL30"/>
    <mergeCell ref="AK31:AL31"/>
    <mergeCell ref="AK22:AL22"/>
    <mergeCell ref="AK23:AL23"/>
    <mergeCell ref="AK24:AL24"/>
    <mergeCell ref="AK25:AL25"/>
    <mergeCell ref="AK26:AL26"/>
    <mergeCell ref="AK42:AL42"/>
    <mergeCell ref="AK43:AM43"/>
    <mergeCell ref="AW4:AX5"/>
    <mergeCell ref="AY4:AY5"/>
    <mergeCell ref="AZ4:BB4"/>
    <mergeCell ref="AW6:AX6"/>
    <mergeCell ref="AW7:AX7"/>
    <mergeCell ref="AW8:AX8"/>
    <mergeCell ref="AW9:AX9"/>
    <mergeCell ref="AW10:AX10"/>
    <mergeCell ref="AW11:AX11"/>
    <mergeCell ref="AW12:AX12"/>
    <mergeCell ref="AW13:AX13"/>
    <mergeCell ref="AW14:AX14"/>
    <mergeCell ref="AW15:AX15"/>
    <mergeCell ref="AW16:AX16"/>
    <mergeCell ref="AK37:AL37"/>
    <mergeCell ref="AK38:AL38"/>
    <mergeCell ref="AK39:AL39"/>
    <mergeCell ref="AK40:AL40"/>
    <mergeCell ref="AK41:AL41"/>
    <mergeCell ref="AK32:AL32"/>
    <mergeCell ref="AK33:AL33"/>
    <mergeCell ref="AK34:AL34"/>
    <mergeCell ref="AW29:AX29"/>
    <mergeCell ref="AW30:AX30"/>
    <mergeCell ref="AW31:AX31"/>
    <mergeCell ref="AW22:AX22"/>
    <mergeCell ref="AW23:AX23"/>
    <mergeCell ref="AW24:AX24"/>
    <mergeCell ref="AW25:AX25"/>
    <mergeCell ref="AW26:AX26"/>
    <mergeCell ref="AW17:AX17"/>
    <mergeCell ref="AW18:AX18"/>
    <mergeCell ref="AW19:AX19"/>
    <mergeCell ref="AW20:AX20"/>
    <mergeCell ref="AW21:AX21"/>
    <mergeCell ref="AW42:AX42"/>
    <mergeCell ref="AW43:AY43"/>
    <mergeCell ref="A1:L1"/>
    <mergeCell ref="A2:L2"/>
    <mergeCell ref="AW2:BE2"/>
    <mergeCell ref="AW1:BE1"/>
    <mergeCell ref="AK2:AV2"/>
    <mergeCell ref="AK1:AV1"/>
    <mergeCell ref="Y2:AJ2"/>
    <mergeCell ref="Y1:AJ1"/>
    <mergeCell ref="M2:X2"/>
    <mergeCell ref="M1:X1"/>
    <mergeCell ref="AW37:AX37"/>
    <mergeCell ref="AW38:AX38"/>
    <mergeCell ref="AW39:AX39"/>
    <mergeCell ref="AW40:AX40"/>
    <mergeCell ref="AW41:AX41"/>
    <mergeCell ref="AW32:AX32"/>
    <mergeCell ref="AW33:AX33"/>
    <mergeCell ref="AW34:AX34"/>
    <mergeCell ref="AW35:AX35"/>
    <mergeCell ref="AW36:AX36"/>
    <mergeCell ref="AW27:AX27"/>
    <mergeCell ref="AW28:AX28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sqref="A1:C1"/>
    </sheetView>
  </sheetViews>
  <sheetFormatPr defaultRowHeight="15" x14ac:dyDescent="0.25"/>
  <cols>
    <col min="1" max="1" width="7.5703125" customWidth="1"/>
    <col min="3" max="3" width="71.140625" customWidth="1"/>
    <col min="4" max="7" width="17.28515625" customWidth="1"/>
    <col min="257" max="257" width="2.5703125" customWidth="1"/>
    <col min="259" max="259" width="82.5703125" bestFit="1" customWidth="1"/>
    <col min="260" max="263" width="16.28515625" customWidth="1"/>
    <col min="513" max="513" width="2.5703125" customWidth="1"/>
    <col min="515" max="515" width="82.5703125" bestFit="1" customWidth="1"/>
    <col min="516" max="519" width="16.28515625" customWidth="1"/>
    <col min="769" max="769" width="2.5703125" customWidth="1"/>
    <col min="771" max="771" width="82.5703125" bestFit="1" customWidth="1"/>
    <col min="772" max="775" width="16.28515625" customWidth="1"/>
    <col min="1025" max="1025" width="2.5703125" customWidth="1"/>
    <col min="1027" max="1027" width="82.5703125" bestFit="1" customWidth="1"/>
    <col min="1028" max="1031" width="16.28515625" customWidth="1"/>
    <col min="1281" max="1281" width="2.5703125" customWidth="1"/>
    <col min="1283" max="1283" width="82.5703125" bestFit="1" customWidth="1"/>
    <col min="1284" max="1287" width="16.28515625" customWidth="1"/>
    <col min="1537" max="1537" width="2.5703125" customWidth="1"/>
    <col min="1539" max="1539" width="82.5703125" bestFit="1" customWidth="1"/>
    <col min="1540" max="1543" width="16.28515625" customWidth="1"/>
    <col min="1793" max="1793" width="2.5703125" customWidth="1"/>
    <col min="1795" max="1795" width="82.5703125" bestFit="1" customWidth="1"/>
    <col min="1796" max="1799" width="16.28515625" customWidth="1"/>
    <col min="2049" max="2049" width="2.5703125" customWidth="1"/>
    <col min="2051" max="2051" width="82.5703125" bestFit="1" customWidth="1"/>
    <col min="2052" max="2055" width="16.28515625" customWidth="1"/>
    <col min="2305" max="2305" width="2.5703125" customWidth="1"/>
    <col min="2307" max="2307" width="82.5703125" bestFit="1" customWidth="1"/>
    <col min="2308" max="2311" width="16.28515625" customWidth="1"/>
    <col min="2561" max="2561" width="2.5703125" customWidth="1"/>
    <col min="2563" max="2563" width="82.5703125" bestFit="1" customWidth="1"/>
    <col min="2564" max="2567" width="16.28515625" customWidth="1"/>
    <col min="2817" max="2817" width="2.5703125" customWidth="1"/>
    <col min="2819" max="2819" width="82.5703125" bestFit="1" customWidth="1"/>
    <col min="2820" max="2823" width="16.28515625" customWidth="1"/>
    <col min="3073" max="3073" width="2.5703125" customWidth="1"/>
    <col min="3075" max="3075" width="82.5703125" bestFit="1" customWidth="1"/>
    <col min="3076" max="3079" width="16.28515625" customWidth="1"/>
    <col min="3329" max="3329" width="2.5703125" customWidth="1"/>
    <col min="3331" max="3331" width="82.5703125" bestFit="1" customWidth="1"/>
    <col min="3332" max="3335" width="16.28515625" customWidth="1"/>
    <col min="3585" max="3585" width="2.5703125" customWidth="1"/>
    <col min="3587" max="3587" width="82.5703125" bestFit="1" customWidth="1"/>
    <col min="3588" max="3591" width="16.28515625" customWidth="1"/>
    <col min="3841" max="3841" width="2.5703125" customWidth="1"/>
    <col min="3843" max="3843" width="82.5703125" bestFit="1" customWidth="1"/>
    <col min="3844" max="3847" width="16.28515625" customWidth="1"/>
    <col min="4097" max="4097" width="2.5703125" customWidth="1"/>
    <col min="4099" max="4099" width="82.5703125" bestFit="1" customWidth="1"/>
    <col min="4100" max="4103" width="16.28515625" customWidth="1"/>
    <col min="4353" max="4353" width="2.5703125" customWidth="1"/>
    <col min="4355" max="4355" width="82.5703125" bestFit="1" customWidth="1"/>
    <col min="4356" max="4359" width="16.28515625" customWidth="1"/>
    <col min="4609" max="4609" width="2.5703125" customWidth="1"/>
    <col min="4611" max="4611" width="82.5703125" bestFit="1" customWidth="1"/>
    <col min="4612" max="4615" width="16.28515625" customWidth="1"/>
    <col min="4865" max="4865" width="2.5703125" customWidth="1"/>
    <col min="4867" max="4867" width="82.5703125" bestFit="1" customWidth="1"/>
    <col min="4868" max="4871" width="16.28515625" customWidth="1"/>
    <col min="5121" max="5121" width="2.5703125" customWidth="1"/>
    <col min="5123" max="5123" width="82.5703125" bestFit="1" customWidth="1"/>
    <col min="5124" max="5127" width="16.28515625" customWidth="1"/>
    <col min="5377" max="5377" width="2.5703125" customWidth="1"/>
    <col min="5379" max="5379" width="82.5703125" bestFit="1" customWidth="1"/>
    <col min="5380" max="5383" width="16.28515625" customWidth="1"/>
    <col min="5633" max="5633" width="2.5703125" customWidth="1"/>
    <col min="5635" max="5635" width="82.5703125" bestFit="1" customWidth="1"/>
    <col min="5636" max="5639" width="16.28515625" customWidth="1"/>
    <col min="5889" max="5889" width="2.5703125" customWidth="1"/>
    <col min="5891" max="5891" width="82.5703125" bestFit="1" customWidth="1"/>
    <col min="5892" max="5895" width="16.28515625" customWidth="1"/>
    <col min="6145" max="6145" width="2.5703125" customWidth="1"/>
    <col min="6147" max="6147" width="82.5703125" bestFit="1" customWidth="1"/>
    <col min="6148" max="6151" width="16.28515625" customWidth="1"/>
    <col min="6401" max="6401" width="2.5703125" customWidth="1"/>
    <col min="6403" max="6403" width="82.5703125" bestFit="1" customWidth="1"/>
    <col min="6404" max="6407" width="16.28515625" customWidth="1"/>
    <col min="6657" max="6657" width="2.5703125" customWidth="1"/>
    <col min="6659" max="6659" width="82.5703125" bestFit="1" customWidth="1"/>
    <col min="6660" max="6663" width="16.28515625" customWidth="1"/>
    <col min="6913" max="6913" width="2.5703125" customWidth="1"/>
    <col min="6915" max="6915" width="82.5703125" bestFit="1" customWidth="1"/>
    <col min="6916" max="6919" width="16.28515625" customWidth="1"/>
    <col min="7169" max="7169" width="2.5703125" customWidth="1"/>
    <col min="7171" max="7171" width="82.5703125" bestFit="1" customWidth="1"/>
    <col min="7172" max="7175" width="16.28515625" customWidth="1"/>
    <col min="7425" max="7425" width="2.5703125" customWidth="1"/>
    <col min="7427" max="7427" width="82.5703125" bestFit="1" customWidth="1"/>
    <col min="7428" max="7431" width="16.28515625" customWidth="1"/>
    <col min="7681" max="7681" width="2.5703125" customWidth="1"/>
    <col min="7683" max="7683" width="82.5703125" bestFit="1" customWidth="1"/>
    <col min="7684" max="7687" width="16.28515625" customWidth="1"/>
    <col min="7937" max="7937" width="2.5703125" customWidth="1"/>
    <col min="7939" max="7939" width="82.5703125" bestFit="1" customWidth="1"/>
    <col min="7940" max="7943" width="16.28515625" customWidth="1"/>
    <col min="8193" max="8193" width="2.5703125" customWidth="1"/>
    <col min="8195" max="8195" width="82.5703125" bestFit="1" customWidth="1"/>
    <col min="8196" max="8199" width="16.28515625" customWidth="1"/>
    <col min="8449" max="8449" width="2.5703125" customWidth="1"/>
    <col min="8451" max="8451" width="82.5703125" bestFit="1" customWidth="1"/>
    <col min="8452" max="8455" width="16.28515625" customWidth="1"/>
    <col min="8705" max="8705" width="2.5703125" customWidth="1"/>
    <col min="8707" max="8707" width="82.5703125" bestFit="1" customWidth="1"/>
    <col min="8708" max="8711" width="16.28515625" customWidth="1"/>
    <col min="8961" max="8961" width="2.5703125" customWidth="1"/>
    <col min="8963" max="8963" width="82.5703125" bestFit="1" customWidth="1"/>
    <col min="8964" max="8967" width="16.28515625" customWidth="1"/>
    <col min="9217" max="9217" width="2.5703125" customWidth="1"/>
    <col min="9219" max="9219" width="82.5703125" bestFit="1" customWidth="1"/>
    <col min="9220" max="9223" width="16.28515625" customWidth="1"/>
    <col min="9473" max="9473" width="2.5703125" customWidth="1"/>
    <col min="9475" max="9475" width="82.5703125" bestFit="1" customWidth="1"/>
    <col min="9476" max="9479" width="16.28515625" customWidth="1"/>
    <col min="9729" max="9729" width="2.5703125" customWidth="1"/>
    <col min="9731" max="9731" width="82.5703125" bestFit="1" customWidth="1"/>
    <col min="9732" max="9735" width="16.28515625" customWidth="1"/>
    <col min="9985" max="9985" width="2.5703125" customWidth="1"/>
    <col min="9987" max="9987" width="82.5703125" bestFit="1" customWidth="1"/>
    <col min="9988" max="9991" width="16.28515625" customWidth="1"/>
    <col min="10241" max="10241" width="2.5703125" customWidth="1"/>
    <col min="10243" max="10243" width="82.5703125" bestFit="1" customWidth="1"/>
    <col min="10244" max="10247" width="16.28515625" customWidth="1"/>
    <col min="10497" max="10497" width="2.5703125" customWidth="1"/>
    <col min="10499" max="10499" width="82.5703125" bestFit="1" customWidth="1"/>
    <col min="10500" max="10503" width="16.28515625" customWidth="1"/>
    <col min="10753" max="10753" width="2.5703125" customWidth="1"/>
    <col min="10755" max="10755" width="82.5703125" bestFit="1" customWidth="1"/>
    <col min="10756" max="10759" width="16.28515625" customWidth="1"/>
    <col min="11009" max="11009" width="2.5703125" customWidth="1"/>
    <col min="11011" max="11011" width="82.5703125" bestFit="1" customWidth="1"/>
    <col min="11012" max="11015" width="16.28515625" customWidth="1"/>
    <col min="11265" max="11265" width="2.5703125" customWidth="1"/>
    <col min="11267" max="11267" width="82.5703125" bestFit="1" customWidth="1"/>
    <col min="11268" max="11271" width="16.28515625" customWidth="1"/>
    <col min="11521" max="11521" width="2.5703125" customWidth="1"/>
    <col min="11523" max="11523" width="82.5703125" bestFit="1" customWidth="1"/>
    <col min="11524" max="11527" width="16.28515625" customWidth="1"/>
    <col min="11777" max="11777" width="2.5703125" customWidth="1"/>
    <col min="11779" max="11779" width="82.5703125" bestFit="1" customWidth="1"/>
    <col min="11780" max="11783" width="16.28515625" customWidth="1"/>
    <col min="12033" max="12033" width="2.5703125" customWidth="1"/>
    <col min="12035" max="12035" width="82.5703125" bestFit="1" customWidth="1"/>
    <col min="12036" max="12039" width="16.28515625" customWidth="1"/>
    <col min="12289" max="12289" width="2.5703125" customWidth="1"/>
    <col min="12291" max="12291" width="82.5703125" bestFit="1" customWidth="1"/>
    <col min="12292" max="12295" width="16.28515625" customWidth="1"/>
    <col min="12545" max="12545" width="2.5703125" customWidth="1"/>
    <col min="12547" max="12547" width="82.5703125" bestFit="1" customWidth="1"/>
    <col min="12548" max="12551" width="16.28515625" customWidth="1"/>
    <col min="12801" max="12801" width="2.5703125" customWidth="1"/>
    <col min="12803" max="12803" width="82.5703125" bestFit="1" customWidth="1"/>
    <col min="12804" max="12807" width="16.28515625" customWidth="1"/>
    <col min="13057" max="13057" width="2.5703125" customWidth="1"/>
    <col min="13059" max="13059" width="82.5703125" bestFit="1" customWidth="1"/>
    <col min="13060" max="13063" width="16.28515625" customWidth="1"/>
    <col min="13313" max="13313" width="2.5703125" customWidth="1"/>
    <col min="13315" max="13315" width="82.5703125" bestFit="1" customWidth="1"/>
    <col min="13316" max="13319" width="16.28515625" customWidth="1"/>
    <col min="13569" max="13569" width="2.5703125" customWidth="1"/>
    <col min="13571" max="13571" width="82.5703125" bestFit="1" customWidth="1"/>
    <col min="13572" max="13575" width="16.28515625" customWidth="1"/>
    <col min="13825" max="13825" width="2.5703125" customWidth="1"/>
    <col min="13827" max="13827" width="82.5703125" bestFit="1" customWidth="1"/>
    <col min="13828" max="13831" width="16.28515625" customWidth="1"/>
    <col min="14081" max="14081" width="2.5703125" customWidth="1"/>
    <col min="14083" max="14083" width="82.5703125" bestFit="1" customWidth="1"/>
    <col min="14084" max="14087" width="16.28515625" customWidth="1"/>
    <col min="14337" max="14337" width="2.5703125" customWidth="1"/>
    <col min="14339" max="14339" width="82.5703125" bestFit="1" customWidth="1"/>
    <col min="14340" max="14343" width="16.28515625" customWidth="1"/>
    <col min="14593" max="14593" width="2.5703125" customWidth="1"/>
    <col min="14595" max="14595" width="82.5703125" bestFit="1" customWidth="1"/>
    <col min="14596" max="14599" width="16.28515625" customWidth="1"/>
    <col min="14849" max="14849" width="2.5703125" customWidth="1"/>
    <col min="14851" max="14851" width="82.5703125" bestFit="1" customWidth="1"/>
    <col min="14852" max="14855" width="16.28515625" customWidth="1"/>
    <col min="15105" max="15105" width="2.5703125" customWidth="1"/>
    <col min="15107" max="15107" width="82.5703125" bestFit="1" customWidth="1"/>
    <col min="15108" max="15111" width="16.28515625" customWidth="1"/>
    <col min="15361" max="15361" width="2.5703125" customWidth="1"/>
    <col min="15363" max="15363" width="82.5703125" bestFit="1" customWidth="1"/>
    <col min="15364" max="15367" width="16.28515625" customWidth="1"/>
    <col min="15617" max="15617" width="2.5703125" customWidth="1"/>
    <col min="15619" max="15619" width="82.5703125" bestFit="1" customWidth="1"/>
    <col min="15620" max="15623" width="16.28515625" customWidth="1"/>
    <col min="15873" max="15873" width="2.5703125" customWidth="1"/>
    <col min="15875" max="15875" width="82.5703125" bestFit="1" customWidth="1"/>
    <col min="15876" max="15879" width="16.28515625" customWidth="1"/>
    <col min="16129" max="16129" width="2.5703125" customWidth="1"/>
    <col min="16131" max="16131" width="82.5703125" bestFit="1" customWidth="1"/>
    <col min="16132" max="16135" width="16.28515625" customWidth="1"/>
  </cols>
  <sheetData>
    <row r="1" spans="1:7" x14ac:dyDescent="0.25">
      <c r="A1" s="621"/>
      <c r="B1" s="622"/>
      <c r="C1" s="622"/>
      <c r="D1" s="85"/>
      <c r="E1" s="85"/>
      <c r="F1" s="85"/>
      <c r="G1" s="86" t="s">
        <v>283</v>
      </c>
    </row>
    <row r="2" spans="1:7" x14ac:dyDescent="0.25">
      <c r="A2" s="623"/>
      <c r="B2" s="624"/>
      <c r="C2" s="624"/>
      <c r="D2" s="85"/>
      <c r="E2" s="85"/>
      <c r="F2" s="85"/>
      <c r="G2" s="86" t="s">
        <v>1</v>
      </c>
    </row>
    <row r="3" spans="1:7" x14ac:dyDescent="0.25">
      <c r="A3" s="85"/>
      <c r="B3" s="87"/>
      <c r="C3" s="625" t="s">
        <v>937</v>
      </c>
      <c r="D3" s="626"/>
      <c r="E3" s="626"/>
      <c r="F3" s="626"/>
      <c r="G3" s="626"/>
    </row>
    <row r="4" spans="1:7" x14ac:dyDescent="0.25">
      <c r="A4" s="85"/>
      <c r="B4" s="87"/>
      <c r="C4" s="627" t="s">
        <v>2</v>
      </c>
      <c r="D4" s="626"/>
      <c r="E4" s="626"/>
      <c r="F4" s="626"/>
      <c r="G4" s="626"/>
    </row>
    <row r="5" spans="1:7" x14ac:dyDescent="0.25">
      <c r="A5" s="85"/>
      <c r="B5" s="87"/>
      <c r="C5" s="88"/>
      <c r="D5" s="89"/>
      <c r="E5" s="89"/>
      <c r="F5" s="89"/>
      <c r="G5" s="89"/>
    </row>
    <row r="6" spans="1:7" x14ac:dyDescent="0.25">
      <c r="A6" s="85"/>
      <c r="B6" s="87"/>
      <c r="C6" s="91"/>
      <c r="D6" s="92"/>
      <c r="E6" s="85"/>
      <c r="F6" s="85"/>
      <c r="G6" s="93"/>
    </row>
    <row r="7" spans="1:7" ht="24" x14ac:dyDescent="0.25">
      <c r="A7" s="326" t="s">
        <v>284</v>
      </c>
      <c r="B7" s="605" t="s">
        <v>285</v>
      </c>
      <c r="C7" s="605"/>
      <c r="D7" s="326" t="s">
        <v>178</v>
      </c>
      <c r="E7" s="326" t="s">
        <v>696</v>
      </c>
      <c r="F7" s="326" t="s">
        <v>322</v>
      </c>
      <c r="G7" s="326" t="s">
        <v>938</v>
      </c>
    </row>
    <row r="8" spans="1:7" ht="22.5" customHeight="1" x14ac:dyDescent="0.25">
      <c r="A8" s="389" t="s">
        <v>721</v>
      </c>
      <c r="B8" s="584" t="s">
        <v>722</v>
      </c>
      <c r="C8" s="584"/>
      <c r="D8" s="351">
        <v>95201</v>
      </c>
      <c r="E8" s="351">
        <v>107828</v>
      </c>
      <c r="F8" s="351">
        <v>161071894</v>
      </c>
      <c r="G8" s="352">
        <v>149378.5</v>
      </c>
    </row>
    <row r="9" spans="1:7" x14ac:dyDescent="0.25">
      <c r="A9" s="389" t="s">
        <v>286</v>
      </c>
      <c r="B9" s="584" t="s">
        <v>287</v>
      </c>
      <c r="C9" s="584"/>
      <c r="D9" s="351">
        <v>95201</v>
      </c>
      <c r="E9" s="351">
        <v>107828</v>
      </c>
      <c r="F9" s="351">
        <v>129281736</v>
      </c>
      <c r="G9" s="352">
        <v>119896.3</v>
      </c>
    </row>
    <row r="10" spans="1:7" x14ac:dyDescent="0.25">
      <c r="A10" s="383"/>
      <c r="B10" s="586" t="s">
        <v>288</v>
      </c>
      <c r="C10" s="586"/>
      <c r="D10" s="353"/>
      <c r="E10" s="353"/>
      <c r="F10" s="353"/>
      <c r="G10" s="356"/>
    </row>
    <row r="11" spans="1:7" x14ac:dyDescent="0.25">
      <c r="A11" s="383" t="s">
        <v>289</v>
      </c>
      <c r="B11" s="586" t="s">
        <v>290</v>
      </c>
      <c r="C11" s="586"/>
      <c r="D11" s="355">
        <v>64169</v>
      </c>
      <c r="E11" s="355">
        <v>64169</v>
      </c>
      <c r="F11" s="355">
        <v>91079730</v>
      </c>
      <c r="G11" s="356">
        <v>141937.29999999999</v>
      </c>
    </row>
    <row r="12" spans="1:7" x14ac:dyDescent="0.25">
      <c r="A12" s="383" t="s">
        <v>291</v>
      </c>
      <c r="B12" s="586" t="s">
        <v>292</v>
      </c>
      <c r="C12" s="586"/>
      <c r="D12" s="355">
        <v>0</v>
      </c>
      <c r="E12" s="355">
        <v>0</v>
      </c>
      <c r="F12" s="355">
        <v>26730601</v>
      </c>
      <c r="G12" s="356">
        <v>0</v>
      </c>
    </row>
    <row r="13" spans="1:7" x14ac:dyDescent="0.25">
      <c r="A13" s="383" t="s">
        <v>293</v>
      </c>
      <c r="B13" s="586" t="s">
        <v>294</v>
      </c>
      <c r="C13" s="586"/>
      <c r="D13" s="355">
        <v>31032</v>
      </c>
      <c r="E13" s="355">
        <v>31032</v>
      </c>
      <c r="F13" s="355">
        <v>0</v>
      </c>
      <c r="G13" s="356">
        <v>0</v>
      </c>
    </row>
    <row r="14" spans="1:7" x14ac:dyDescent="0.25">
      <c r="A14" s="383" t="s">
        <v>295</v>
      </c>
      <c r="B14" s="586" t="s">
        <v>296</v>
      </c>
      <c r="C14" s="586"/>
      <c r="D14" s="355">
        <v>0</v>
      </c>
      <c r="E14" s="355">
        <v>0</v>
      </c>
      <c r="F14" s="355">
        <v>0</v>
      </c>
      <c r="G14" s="356">
        <v>0</v>
      </c>
    </row>
    <row r="15" spans="1:7" x14ac:dyDescent="0.25">
      <c r="A15" s="383" t="s">
        <v>297</v>
      </c>
      <c r="B15" s="586" t="s">
        <v>298</v>
      </c>
      <c r="C15" s="586"/>
      <c r="D15" s="355">
        <v>0</v>
      </c>
      <c r="E15" s="355">
        <v>12627</v>
      </c>
      <c r="F15" s="355">
        <v>11471406</v>
      </c>
      <c r="G15" s="356">
        <v>90848.2</v>
      </c>
    </row>
    <row r="16" spans="1:7" x14ac:dyDescent="0.25">
      <c r="A16" s="389" t="s">
        <v>299</v>
      </c>
      <c r="B16" s="584" t="s">
        <v>300</v>
      </c>
      <c r="C16" s="584"/>
      <c r="D16" s="351">
        <v>0</v>
      </c>
      <c r="E16" s="351">
        <v>0</v>
      </c>
      <c r="F16" s="351">
        <v>31790158</v>
      </c>
      <c r="G16" s="352">
        <v>0</v>
      </c>
    </row>
    <row r="17" spans="1:7" x14ac:dyDescent="0.25">
      <c r="A17" s="383" t="s">
        <v>301</v>
      </c>
      <c r="B17" s="586" t="s">
        <v>302</v>
      </c>
      <c r="C17" s="586"/>
      <c r="D17" s="355">
        <v>0</v>
      </c>
      <c r="E17" s="355">
        <v>0</v>
      </c>
      <c r="F17" s="355">
        <v>30211638</v>
      </c>
      <c r="G17" s="356">
        <v>0</v>
      </c>
    </row>
    <row r="18" spans="1:7" x14ac:dyDescent="0.25">
      <c r="A18" s="383" t="s">
        <v>303</v>
      </c>
      <c r="B18" s="586" t="s">
        <v>304</v>
      </c>
      <c r="C18" s="586"/>
      <c r="D18" s="355">
        <v>0</v>
      </c>
      <c r="E18" s="355">
        <v>0</v>
      </c>
      <c r="F18" s="355">
        <v>1578520</v>
      </c>
      <c r="G18" s="356">
        <v>0</v>
      </c>
    </row>
    <row r="19" spans="1:7" x14ac:dyDescent="0.25">
      <c r="A19" s="389" t="s">
        <v>723</v>
      </c>
      <c r="B19" s="584" t="s">
        <v>724</v>
      </c>
      <c r="C19" s="584"/>
      <c r="D19" s="351">
        <v>35989</v>
      </c>
      <c r="E19" s="351">
        <v>36332</v>
      </c>
      <c r="F19" s="351">
        <v>147596799</v>
      </c>
      <c r="G19" s="352">
        <v>406244.6</v>
      </c>
    </row>
    <row r="20" spans="1:7" ht="22.5" customHeight="1" x14ac:dyDescent="0.25">
      <c r="A20" s="389" t="s">
        <v>305</v>
      </c>
      <c r="B20" s="584" t="s">
        <v>306</v>
      </c>
      <c r="C20" s="584"/>
      <c r="D20" s="351">
        <v>35989</v>
      </c>
      <c r="E20" s="351">
        <v>36332</v>
      </c>
      <c r="F20" s="351">
        <v>147596799</v>
      </c>
      <c r="G20" s="352">
        <v>406244.6</v>
      </c>
    </row>
    <row r="21" spans="1:7" x14ac:dyDescent="0.25">
      <c r="A21" s="383" t="s">
        <v>307</v>
      </c>
      <c r="B21" s="586" t="s">
        <v>308</v>
      </c>
      <c r="C21" s="586"/>
      <c r="D21" s="355">
        <v>35989</v>
      </c>
      <c r="E21" s="355">
        <v>36332</v>
      </c>
      <c r="F21" s="355">
        <v>121671346</v>
      </c>
      <c r="G21" s="356">
        <v>334887.59999999998</v>
      </c>
    </row>
    <row r="22" spans="1:7" x14ac:dyDescent="0.25">
      <c r="A22" s="383" t="s">
        <v>309</v>
      </c>
      <c r="B22" s="586" t="s">
        <v>310</v>
      </c>
      <c r="C22" s="586"/>
      <c r="D22" s="355">
        <v>0</v>
      </c>
      <c r="E22" s="355">
        <v>0</v>
      </c>
      <c r="F22" s="355">
        <v>25925453</v>
      </c>
      <c r="G22" s="356">
        <v>0</v>
      </c>
    </row>
    <row r="23" spans="1:7" x14ac:dyDescent="0.25">
      <c r="A23" s="383"/>
      <c r="B23" s="586" t="s">
        <v>288</v>
      </c>
      <c r="C23" s="586"/>
      <c r="D23" s="353"/>
      <c r="E23" s="353"/>
      <c r="F23" s="353"/>
      <c r="G23" s="356"/>
    </row>
    <row r="24" spans="1:7" x14ac:dyDescent="0.25">
      <c r="A24" s="383" t="s">
        <v>311</v>
      </c>
      <c r="B24" s="586" t="s">
        <v>312</v>
      </c>
      <c r="C24" s="586"/>
      <c r="D24" s="355">
        <v>0</v>
      </c>
      <c r="E24" s="355">
        <v>0</v>
      </c>
      <c r="F24" s="355">
        <v>22387327</v>
      </c>
      <c r="G24" s="356">
        <v>0</v>
      </c>
    </row>
    <row r="25" spans="1:7" x14ac:dyDescent="0.25">
      <c r="A25" s="383" t="s">
        <v>313</v>
      </c>
      <c r="B25" s="586" t="s">
        <v>314</v>
      </c>
      <c r="C25" s="586"/>
      <c r="D25" s="355">
        <v>0</v>
      </c>
      <c r="E25" s="355">
        <v>0</v>
      </c>
      <c r="F25" s="355">
        <v>1536000</v>
      </c>
      <c r="G25" s="356">
        <v>0</v>
      </c>
    </row>
    <row r="26" spans="1:7" x14ac:dyDescent="0.25">
      <c r="A26" s="383" t="s">
        <v>315</v>
      </c>
      <c r="B26" s="586" t="s">
        <v>316</v>
      </c>
      <c r="C26" s="586"/>
      <c r="D26" s="355">
        <v>0</v>
      </c>
      <c r="E26" s="355">
        <v>0</v>
      </c>
      <c r="F26" s="355">
        <v>2002126</v>
      </c>
      <c r="G26" s="356">
        <v>0</v>
      </c>
    </row>
    <row r="27" spans="1:7" x14ac:dyDescent="0.25">
      <c r="A27" s="383" t="s">
        <v>317</v>
      </c>
      <c r="B27" s="586" t="s">
        <v>318</v>
      </c>
      <c r="C27" s="586"/>
      <c r="D27" s="355">
        <v>0</v>
      </c>
      <c r="E27" s="355">
        <v>0</v>
      </c>
      <c r="F27" s="355">
        <v>0</v>
      </c>
      <c r="G27" s="356">
        <v>0</v>
      </c>
    </row>
    <row r="28" spans="1:7" ht="15.75" thickBot="1" x14ac:dyDescent="0.3">
      <c r="A28" s="390" t="s">
        <v>16</v>
      </c>
      <c r="B28" s="615" t="s">
        <v>725</v>
      </c>
      <c r="C28" s="615"/>
      <c r="D28" s="391">
        <v>59212</v>
      </c>
      <c r="E28" s="391">
        <v>71496</v>
      </c>
      <c r="F28" s="391">
        <v>13475095</v>
      </c>
      <c r="G28" s="392">
        <v>18847.3</v>
      </c>
    </row>
    <row r="29" spans="1:7" ht="15.75" thickTop="1" x14ac:dyDescent="0.25">
      <c r="A29" s="90"/>
      <c r="B29" s="87"/>
      <c r="C29" s="85"/>
      <c r="D29" s="85"/>
      <c r="E29" s="94"/>
      <c r="F29" s="85"/>
      <c r="G29" s="93"/>
    </row>
  </sheetData>
  <mergeCells count="26">
    <mergeCell ref="A1:C1"/>
    <mergeCell ref="A2:C2"/>
    <mergeCell ref="C3:G3"/>
    <mergeCell ref="C4:G4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8:C28"/>
    <mergeCell ref="B23:C23"/>
    <mergeCell ref="B24:C24"/>
    <mergeCell ref="B25:C25"/>
    <mergeCell ref="B26:C26"/>
    <mergeCell ref="B27:C2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2"/>
  <sheetViews>
    <sheetView workbookViewId="0"/>
  </sheetViews>
  <sheetFormatPr defaultRowHeight="15" x14ac:dyDescent="0.25"/>
  <cols>
    <col min="1" max="1" width="56.140625" customWidth="1"/>
    <col min="2" max="3" width="10.7109375" customWidth="1"/>
    <col min="4" max="4" width="11.42578125" customWidth="1"/>
    <col min="5" max="7" width="10.7109375" customWidth="1"/>
    <col min="8" max="8" width="11.140625" customWidth="1"/>
    <col min="9" max="11" width="10.7109375" customWidth="1"/>
    <col min="12" max="12" width="12" customWidth="1"/>
    <col min="13" max="13" width="10.7109375" customWidth="1"/>
    <col min="257" max="257" width="53.5703125" bestFit="1" customWidth="1"/>
    <col min="258" max="259" width="10.7109375" customWidth="1"/>
    <col min="260" max="260" width="11.42578125" customWidth="1"/>
    <col min="261" max="263" width="10.7109375" customWidth="1"/>
    <col min="264" max="264" width="11.140625" customWidth="1"/>
    <col min="265" max="267" width="10.7109375" customWidth="1"/>
    <col min="268" max="268" width="12" customWidth="1"/>
    <col min="269" max="269" width="10.7109375" customWidth="1"/>
    <col min="513" max="513" width="53.5703125" bestFit="1" customWidth="1"/>
    <col min="514" max="515" width="10.7109375" customWidth="1"/>
    <col min="516" max="516" width="11.42578125" customWidth="1"/>
    <col min="517" max="519" width="10.7109375" customWidth="1"/>
    <col min="520" max="520" width="11.140625" customWidth="1"/>
    <col min="521" max="523" width="10.7109375" customWidth="1"/>
    <col min="524" max="524" width="12" customWidth="1"/>
    <col min="525" max="525" width="10.7109375" customWidth="1"/>
    <col min="769" max="769" width="53.5703125" bestFit="1" customWidth="1"/>
    <col min="770" max="771" width="10.7109375" customWidth="1"/>
    <col min="772" max="772" width="11.42578125" customWidth="1"/>
    <col min="773" max="775" width="10.7109375" customWidth="1"/>
    <col min="776" max="776" width="11.140625" customWidth="1"/>
    <col min="777" max="779" width="10.7109375" customWidth="1"/>
    <col min="780" max="780" width="12" customWidth="1"/>
    <col min="781" max="781" width="10.7109375" customWidth="1"/>
    <col min="1025" max="1025" width="53.5703125" bestFit="1" customWidth="1"/>
    <col min="1026" max="1027" width="10.7109375" customWidth="1"/>
    <col min="1028" max="1028" width="11.42578125" customWidth="1"/>
    <col min="1029" max="1031" width="10.7109375" customWidth="1"/>
    <col min="1032" max="1032" width="11.140625" customWidth="1"/>
    <col min="1033" max="1035" width="10.7109375" customWidth="1"/>
    <col min="1036" max="1036" width="12" customWidth="1"/>
    <col min="1037" max="1037" width="10.7109375" customWidth="1"/>
    <col min="1281" max="1281" width="53.5703125" bestFit="1" customWidth="1"/>
    <col min="1282" max="1283" width="10.7109375" customWidth="1"/>
    <col min="1284" max="1284" width="11.42578125" customWidth="1"/>
    <col min="1285" max="1287" width="10.7109375" customWidth="1"/>
    <col min="1288" max="1288" width="11.140625" customWidth="1"/>
    <col min="1289" max="1291" width="10.7109375" customWidth="1"/>
    <col min="1292" max="1292" width="12" customWidth="1"/>
    <col min="1293" max="1293" width="10.7109375" customWidth="1"/>
    <col min="1537" max="1537" width="53.5703125" bestFit="1" customWidth="1"/>
    <col min="1538" max="1539" width="10.7109375" customWidth="1"/>
    <col min="1540" max="1540" width="11.42578125" customWidth="1"/>
    <col min="1541" max="1543" width="10.7109375" customWidth="1"/>
    <col min="1544" max="1544" width="11.140625" customWidth="1"/>
    <col min="1545" max="1547" width="10.7109375" customWidth="1"/>
    <col min="1548" max="1548" width="12" customWidth="1"/>
    <col min="1549" max="1549" width="10.7109375" customWidth="1"/>
    <col min="1793" max="1793" width="53.5703125" bestFit="1" customWidth="1"/>
    <col min="1794" max="1795" width="10.7109375" customWidth="1"/>
    <col min="1796" max="1796" width="11.42578125" customWidth="1"/>
    <col min="1797" max="1799" width="10.7109375" customWidth="1"/>
    <col min="1800" max="1800" width="11.140625" customWidth="1"/>
    <col min="1801" max="1803" width="10.7109375" customWidth="1"/>
    <col min="1804" max="1804" width="12" customWidth="1"/>
    <col min="1805" max="1805" width="10.7109375" customWidth="1"/>
    <col min="2049" max="2049" width="53.5703125" bestFit="1" customWidth="1"/>
    <col min="2050" max="2051" width="10.7109375" customWidth="1"/>
    <col min="2052" max="2052" width="11.42578125" customWidth="1"/>
    <col min="2053" max="2055" width="10.7109375" customWidth="1"/>
    <col min="2056" max="2056" width="11.140625" customWidth="1"/>
    <col min="2057" max="2059" width="10.7109375" customWidth="1"/>
    <col min="2060" max="2060" width="12" customWidth="1"/>
    <col min="2061" max="2061" width="10.7109375" customWidth="1"/>
    <col min="2305" max="2305" width="53.5703125" bestFit="1" customWidth="1"/>
    <col min="2306" max="2307" width="10.7109375" customWidth="1"/>
    <col min="2308" max="2308" width="11.42578125" customWidth="1"/>
    <col min="2309" max="2311" width="10.7109375" customWidth="1"/>
    <col min="2312" max="2312" width="11.140625" customWidth="1"/>
    <col min="2313" max="2315" width="10.7109375" customWidth="1"/>
    <col min="2316" max="2316" width="12" customWidth="1"/>
    <col min="2317" max="2317" width="10.7109375" customWidth="1"/>
    <col min="2561" max="2561" width="53.5703125" bestFit="1" customWidth="1"/>
    <col min="2562" max="2563" width="10.7109375" customWidth="1"/>
    <col min="2564" max="2564" width="11.42578125" customWidth="1"/>
    <col min="2565" max="2567" width="10.7109375" customWidth="1"/>
    <col min="2568" max="2568" width="11.140625" customWidth="1"/>
    <col min="2569" max="2571" width="10.7109375" customWidth="1"/>
    <col min="2572" max="2572" width="12" customWidth="1"/>
    <col min="2573" max="2573" width="10.7109375" customWidth="1"/>
    <col min="2817" max="2817" width="53.5703125" bestFit="1" customWidth="1"/>
    <col min="2818" max="2819" width="10.7109375" customWidth="1"/>
    <col min="2820" max="2820" width="11.42578125" customWidth="1"/>
    <col min="2821" max="2823" width="10.7109375" customWidth="1"/>
    <col min="2824" max="2824" width="11.140625" customWidth="1"/>
    <col min="2825" max="2827" width="10.7109375" customWidth="1"/>
    <col min="2828" max="2828" width="12" customWidth="1"/>
    <col min="2829" max="2829" width="10.7109375" customWidth="1"/>
    <col min="3073" max="3073" width="53.5703125" bestFit="1" customWidth="1"/>
    <col min="3074" max="3075" width="10.7109375" customWidth="1"/>
    <col min="3076" max="3076" width="11.42578125" customWidth="1"/>
    <col min="3077" max="3079" width="10.7109375" customWidth="1"/>
    <col min="3080" max="3080" width="11.140625" customWidth="1"/>
    <col min="3081" max="3083" width="10.7109375" customWidth="1"/>
    <col min="3084" max="3084" width="12" customWidth="1"/>
    <col min="3085" max="3085" width="10.7109375" customWidth="1"/>
    <col min="3329" max="3329" width="53.5703125" bestFit="1" customWidth="1"/>
    <col min="3330" max="3331" width="10.7109375" customWidth="1"/>
    <col min="3332" max="3332" width="11.42578125" customWidth="1"/>
    <col min="3333" max="3335" width="10.7109375" customWidth="1"/>
    <col min="3336" max="3336" width="11.140625" customWidth="1"/>
    <col min="3337" max="3339" width="10.7109375" customWidth="1"/>
    <col min="3340" max="3340" width="12" customWidth="1"/>
    <col min="3341" max="3341" width="10.7109375" customWidth="1"/>
    <col min="3585" max="3585" width="53.5703125" bestFit="1" customWidth="1"/>
    <col min="3586" max="3587" width="10.7109375" customWidth="1"/>
    <col min="3588" max="3588" width="11.42578125" customWidth="1"/>
    <col min="3589" max="3591" width="10.7109375" customWidth="1"/>
    <col min="3592" max="3592" width="11.140625" customWidth="1"/>
    <col min="3593" max="3595" width="10.7109375" customWidth="1"/>
    <col min="3596" max="3596" width="12" customWidth="1"/>
    <col min="3597" max="3597" width="10.7109375" customWidth="1"/>
    <col min="3841" max="3841" width="53.5703125" bestFit="1" customWidth="1"/>
    <col min="3842" max="3843" width="10.7109375" customWidth="1"/>
    <col min="3844" max="3844" width="11.42578125" customWidth="1"/>
    <col min="3845" max="3847" width="10.7109375" customWidth="1"/>
    <col min="3848" max="3848" width="11.140625" customWidth="1"/>
    <col min="3849" max="3851" width="10.7109375" customWidth="1"/>
    <col min="3852" max="3852" width="12" customWidth="1"/>
    <col min="3853" max="3853" width="10.7109375" customWidth="1"/>
    <col min="4097" max="4097" width="53.5703125" bestFit="1" customWidth="1"/>
    <col min="4098" max="4099" width="10.7109375" customWidth="1"/>
    <col min="4100" max="4100" width="11.42578125" customWidth="1"/>
    <col min="4101" max="4103" width="10.7109375" customWidth="1"/>
    <col min="4104" max="4104" width="11.140625" customWidth="1"/>
    <col min="4105" max="4107" width="10.7109375" customWidth="1"/>
    <col min="4108" max="4108" width="12" customWidth="1"/>
    <col min="4109" max="4109" width="10.7109375" customWidth="1"/>
    <col min="4353" max="4353" width="53.5703125" bestFit="1" customWidth="1"/>
    <col min="4354" max="4355" width="10.7109375" customWidth="1"/>
    <col min="4356" max="4356" width="11.42578125" customWidth="1"/>
    <col min="4357" max="4359" width="10.7109375" customWidth="1"/>
    <col min="4360" max="4360" width="11.140625" customWidth="1"/>
    <col min="4361" max="4363" width="10.7109375" customWidth="1"/>
    <col min="4364" max="4364" width="12" customWidth="1"/>
    <col min="4365" max="4365" width="10.7109375" customWidth="1"/>
    <col min="4609" max="4609" width="53.5703125" bestFit="1" customWidth="1"/>
    <col min="4610" max="4611" width="10.7109375" customWidth="1"/>
    <col min="4612" max="4612" width="11.42578125" customWidth="1"/>
    <col min="4613" max="4615" width="10.7109375" customWidth="1"/>
    <col min="4616" max="4616" width="11.140625" customWidth="1"/>
    <col min="4617" max="4619" width="10.7109375" customWidth="1"/>
    <col min="4620" max="4620" width="12" customWidth="1"/>
    <col min="4621" max="4621" width="10.7109375" customWidth="1"/>
    <col min="4865" max="4865" width="53.5703125" bestFit="1" customWidth="1"/>
    <col min="4866" max="4867" width="10.7109375" customWidth="1"/>
    <col min="4868" max="4868" width="11.42578125" customWidth="1"/>
    <col min="4869" max="4871" width="10.7109375" customWidth="1"/>
    <col min="4872" max="4872" width="11.140625" customWidth="1"/>
    <col min="4873" max="4875" width="10.7109375" customWidth="1"/>
    <col min="4876" max="4876" width="12" customWidth="1"/>
    <col min="4877" max="4877" width="10.7109375" customWidth="1"/>
    <col min="5121" max="5121" width="53.5703125" bestFit="1" customWidth="1"/>
    <col min="5122" max="5123" width="10.7109375" customWidth="1"/>
    <col min="5124" max="5124" width="11.42578125" customWidth="1"/>
    <col min="5125" max="5127" width="10.7109375" customWidth="1"/>
    <col min="5128" max="5128" width="11.140625" customWidth="1"/>
    <col min="5129" max="5131" width="10.7109375" customWidth="1"/>
    <col min="5132" max="5132" width="12" customWidth="1"/>
    <col min="5133" max="5133" width="10.7109375" customWidth="1"/>
    <col min="5377" max="5377" width="53.5703125" bestFit="1" customWidth="1"/>
    <col min="5378" max="5379" width="10.7109375" customWidth="1"/>
    <col min="5380" max="5380" width="11.42578125" customWidth="1"/>
    <col min="5381" max="5383" width="10.7109375" customWidth="1"/>
    <col min="5384" max="5384" width="11.140625" customWidth="1"/>
    <col min="5385" max="5387" width="10.7109375" customWidth="1"/>
    <col min="5388" max="5388" width="12" customWidth="1"/>
    <col min="5389" max="5389" width="10.7109375" customWidth="1"/>
    <col min="5633" max="5633" width="53.5703125" bestFit="1" customWidth="1"/>
    <col min="5634" max="5635" width="10.7109375" customWidth="1"/>
    <col min="5636" max="5636" width="11.42578125" customWidth="1"/>
    <col min="5637" max="5639" width="10.7109375" customWidth="1"/>
    <col min="5640" max="5640" width="11.140625" customWidth="1"/>
    <col min="5641" max="5643" width="10.7109375" customWidth="1"/>
    <col min="5644" max="5644" width="12" customWidth="1"/>
    <col min="5645" max="5645" width="10.7109375" customWidth="1"/>
    <col min="5889" max="5889" width="53.5703125" bestFit="1" customWidth="1"/>
    <col min="5890" max="5891" width="10.7109375" customWidth="1"/>
    <col min="5892" max="5892" width="11.42578125" customWidth="1"/>
    <col min="5893" max="5895" width="10.7109375" customWidth="1"/>
    <col min="5896" max="5896" width="11.140625" customWidth="1"/>
    <col min="5897" max="5899" width="10.7109375" customWidth="1"/>
    <col min="5900" max="5900" width="12" customWidth="1"/>
    <col min="5901" max="5901" width="10.7109375" customWidth="1"/>
    <col min="6145" max="6145" width="53.5703125" bestFit="1" customWidth="1"/>
    <col min="6146" max="6147" width="10.7109375" customWidth="1"/>
    <col min="6148" max="6148" width="11.42578125" customWidth="1"/>
    <col min="6149" max="6151" width="10.7109375" customWidth="1"/>
    <col min="6152" max="6152" width="11.140625" customWidth="1"/>
    <col min="6153" max="6155" width="10.7109375" customWidth="1"/>
    <col min="6156" max="6156" width="12" customWidth="1"/>
    <col min="6157" max="6157" width="10.7109375" customWidth="1"/>
    <col min="6401" max="6401" width="53.5703125" bestFit="1" customWidth="1"/>
    <col min="6402" max="6403" width="10.7109375" customWidth="1"/>
    <col min="6404" max="6404" width="11.42578125" customWidth="1"/>
    <col min="6405" max="6407" width="10.7109375" customWidth="1"/>
    <col min="6408" max="6408" width="11.140625" customWidth="1"/>
    <col min="6409" max="6411" width="10.7109375" customWidth="1"/>
    <col min="6412" max="6412" width="12" customWidth="1"/>
    <col min="6413" max="6413" width="10.7109375" customWidth="1"/>
    <col min="6657" max="6657" width="53.5703125" bestFit="1" customWidth="1"/>
    <col min="6658" max="6659" width="10.7109375" customWidth="1"/>
    <col min="6660" max="6660" width="11.42578125" customWidth="1"/>
    <col min="6661" max="6663" width="10.7109375" customWidth="1"/>
    <col min="6664" max="6664" width="11.140625" customWidth="1"/>
    <col min="6665" max="6667" width="10.7109375" customWidth="1"/>
    <col min="6668" max="6668" width="12" customWidth="1"/>
    <col min="6669" max="6669" width="10.7109375" customWidth="1"/>
    <col min="6913" max="6913" width="53.5703125" bestFit="1" customWidth="1"/>
    <col min="6914" max="6915" width="10.7109375" customWidth="1"/>
    <col min="6916" max="6916" width="11.42578125" customWidth="1"/>
    <col min="6917" max="6919" width="10.7109375" customWidth="1"/>
    <col min="6920" max="6920" width="11.140625" customWidth="1"/>
    <col min="6921" max="6923" width="10.7109375" customWidth="1"/>
    <col min="6924" max="6924" width="12" customWidth="1"/>
    <col min="6925" max="6925" width="10.7109375" customWidth="1"/>
    <col min="7169" max="7169" width="53.5703125" bestFit="1" customWidth="1"/>
    <col min="7170" max="7171" width="10.7109375" customWidth="1"/>
    <col min="7172" max="7172" width="11.42578125" customWidth="1"/>
    <col min="7173" max="7175" width="10.7109375" customWidth="1"/>
    <col min="7176" max="7176" width="11.140625" customWidth="1"/>
    <col min="7177" max="7179" width="10.7109375" customWidth="1"/>
    <col min="7180" max="7180" width="12" customWidth="1"/>
    <col min="7181" max="7181" width="10.7109375" customWidth="1"/>
    <col min="7425" max="7425" width="53.5703125" bestFit="1" customWidth="1"/>
    <col min="7426" max="7427" width="10.7109375" customWidth="1"/>
    <col min="7428" max="7428" width="11.42578125" customWidth="1"/>
    <col min="7429" max="7431" width="10.7109375" customWidth="1"/>
    <col min="7432" max="7432" width="11.140625" customWidth="1"/>
    <col min="7433" max="7435" width="10.7109375" customWidth="1"/>
    <col min="7436" max="7436" width="12" customWidth="1"/>
    <col min="7437" max="7437" width="10.7109375" customWidth="1"/>
    <col min="7681" max="7681" width="53.5703125" bestFit="1" customWidth="1"/>
    <col min="7682" max="7683" width="10.7109375" customWidth="1"/>
    <col min="7684" max="7684" width="11.42578125" customWidth="1"/>
    <col min="7685" max="7687" width="10.7109375" customWidth="1"/>
    <col min="7688" max="7688" width="11.140625" customWidth="1"/>
    <col min="7689" max="7691" width="10.7109375" customWidth="1"/>
    <col min="7692" max="7692" width="12" customWidth="1"/>
    <col min="7693" max="7693" width="10.7109375" customWidth="1"/>
    <col min="7937" max="7937" width="53.5703125" bestFit="1" customWidth="1"/>
    <col min="7938" max="7939" width="10.7109375" customWidth="1"/>
    <col min="7940" max="7940" width="11.42578125" customWidth="1"/>
    <col min="7941" max="7943" width="10.7109375" customWidth="1"/>
    <col min="7944" max="7944" width="11.140625" customWidth="1"/>
    <col min="7945" max="7947" width="10.7109375" customWidth="1"/>
    <col min="7948" max="7948" width="12" customWidth="1"/>
    <col min="7949" max="7949" width="10.7109375" customWidth="1"/>
    <col min="8193" max="8193" width="53.5703125" bestFit="1" customWidth="1"/>
    <col min="8194" max="8195" width="10.7109375" customWidth="1"/>
    <col min="8196" max="8196" width="11.42578125" customWidth="1"/>
    <col min="8197" max="8199" width="10.7109375" customWidth="1"/>
    <col min="8200" max="8200" width="11.140625" customWidth="1"/>
    <col min="8201" max="8203" width="10.7109375" customWidth="1"/>
    <col min="8204" max="8204" width="12" customWidth="1"/>
    <col min="8205" max="8205" width="10.7109375" customWidth="1"/>
    <col min="8449" max="8449" width="53.5703125" bestFit="1" customWidth="1"/>
    <col min="8450" max="8451" width="10.7109375" customWidth="1"/>
    <col min="8452" max="8452" width="11.42578125" customWidth="1"/>
    <col min="8453" max="8455" width="10.7109375" customWidth="1"/>
    <col min="8456" max="8456" width="11.140625" customWidth="1"/>
    <col min="8457" max="8459" width="10.7109375" customWidth="1"/>
    <col min="8460" max="8460" width="12" customWidth="1"/>
    <col min="8461" max="8461" width="10.7109375" customWidth="1"/>
    <col min="8705" max="8705" width="53.5703125" bestFit="1" customWidth="1"/>
    <col min="8706" max="8707" width="10.7109375" customWidth="1"/>
    <col min="8708" max="8708" width="11.42578125" customWidth="1"/>
    <col min="8709" max="8711" width="10.7109375" customWidth="1"/>
    <col min="8712" max="8712" width="11.140625" customWidth="1"/>
    <col min="8713" max="8715" width="10.7109375" customWidth="1"/>
    <col min="8716" max="8716" width="12" customWidth="1"/>
    <col min="8717" max="8717" width="10.7109375" customWidth="1"/>
    <col min="8961" max="8961" width="53.5703125" bestFit="1" customWidth="1"/>
    <col min="8962" max="8963" width="10.7109375" customWidth="1"/>
    <col min="8964" max="8964" width="11.42578125" customWidth="1"/>
    <col min="8965" max="8967" width="10.7109375" customWidth="1"/>
    <col min="8968" max="8968" width="11.140625" customWidth="1"/>
    <col min="8969" max="8971" width="10.7109375" customWidth="1"/>
    <col min="8972" max="8972" width="12" customWidth="1"/>
    <col min="8973" max="8973" width="10.7109375" customWidth="1"/>
    <col min="9217" max="9217" width="53.5703125" bestFit="1" customWidth="1"/>
    <col min="9218" max="9219" width="10.7109375" customWidth="1"/>
    <col min="9220" max="9220" width="11.42578125" customWidth="1"/>
    <col min="9221" max="9223" width="10.7109375" customWidth="1"/>
    <col min="9224" max="9224" width="11.140625" customWidth="1"/>
    <col min="9225" max="9227" width="10.7109375" customWidth="1"/>
    <col min="9228" max="9228" width="12" customWidth="1"/>
    <col min="9229" max="9229" width="10.7109375" customWidth="1"/>
    <col min="9473" max="9473" width="53.5703125" bestFit="1" customWidth="1"/>
    <col min="9474" max="9475" width="10.7109375" customWidth="1"/>
    <col min="9476" max="9476" width="11.42578125" customWidth="1"/>
    <col min="9477" max="9479" width="10.7109375" customWidth="1"/>
    <col min="9480" max="9480" width="11.140625" customWidth="1"/>
    <col min="9481" max="9483" width="10.7109375" customWidth="1"/>
    <col min="9484" max="9484" width="12" customWidth="1"/>
    <col min="9485" max="9485" width="10.7109375" customWidth="1"/>
    <col min="9729" max="9729" width="53.5703125" bestFit="1" customWidth="1"/>
    <col min="9730" max="9731" width="10.7109375" customWidth="1"/>
    <col min="9732" max="9732" width="11.42578125" customWidth="1"/>
    <col min="9733" max="9735" width="10.7109375" customWidth="1"/>
    <col min="9736" max="9736" width="11.140625" customWidth="1"/>
    <col min="9737" max="9739" width="10.7109375" customWidth="1"/>
    <col min="9740" max="9740" width="12" customWidth="1"/>
    <col min="9741" max="9741" width="10.7109375" customWidth="1"/>
    <col min="9985" max="9985" width="53.5703125" bestFit="1" customWidth="1"/>
    <col min="9986" max="9987" width="10.7109375" customWidth="1"/>
    <col min="9988" max="9988" width="11.42578125" customWidth="1"/>
    <col min="9989" max="9991" width="10.7109375" customWidth="1"/>
    <col min="9992" max="9992" width="11.140625" customWidth="1"/>
    <col min="9993" max="9995" width="10.7109375" customWidth="1"/>
    <col min="9996" max="9996" width="12" customWidth="1"/>
    <col min="9997" max="9997" width="10.7109375" customWidth="1"/>
    <col min="10241" max="10241" width="53.5703125" bestFit="1" customWidth="1"/>
    <col min="10242" max="10243" width="10.7109375" customWidth="1"/>
    <col min="10244" max="10244" width="11.42578125" customWidth="1"/>
    <col min="10245" max="10247" width="10.7109375" customWidth="1"/>
    <col min="10248" max="10248" width="11.140625" customWidth="1"/>
    <col min="10249" max="10251" width="10.7109375" customWidth="1"/>
    <col min="10252" max="10252" width="12" customWidth="1"/>
    <col min="10253" max="10253" width="10.7109375" customWidth="1"/>
    <col min="10497" max="10497" width="53.5703125" bestFit="1" customWidth="1"/>
    <col min="10498" max="10499" width="10.7109375" customWidth="1"/>
    <col min="10500" max="10500" width="11.42578125" customWidth="1"/>
    <col min="10501" max="10503" width="10.7109375" customWidth="1"/>
    <col min="10504" max="10504" width="11.140625" customWidth="1"/>
    <col min="10505" max="10507" width="10.7109375" customWidth="1"/>
    <col min="10508" max="10508" width="12" customWidth="1"/>
    <col min="10509" max="10509" width="10.7109375" customWidth="1"/>
    <col min="10753" max="10753" width="53.5703125" bestFit="1" customWidth="1"/>
    <col min="10754" max="10755" width="10.7109375" customWidth="1"/>
    <col min="10756" max="10756" width="11.42578125" customWidth="1"/>
    <col min="10757" max="10759" width="10.7109375" customWidth="1"/>
    <col min="10760" max="10760" width="11.140625" customWidth="1"/>
    <col min="10761" max="10763" width="10.7109375" customWidth="1"/>
    <col min="10764" max="10764" width="12" customWidth="1"/>
    <col min="10765" max="10765" width="10.7109375" customWidth="1"/>
    <col min="11009" max="11009" width="53.5703125" bestFit="1" customWidth="1"/>
    <col min="11010" max="11011" width="10.7109375" customWidth="1"/>
    <col min="11012" max="11012" width="11.42578125" customWidth="1"/>
    <col min="11013" max="11015" width="10.7109375" customWidth="1"/>
    <col min="11016" max="11016" width="11.140625" customWidth="1"/>
    <col min="11017" max="11019" width="10.7109375" customWidth="1"/>
    <col min="11020" max="11020" width="12" customWidth="1"/>
    <col min="11021" max="11021" width="10.7109375" customWidth="1"/>
    <col min="11265" max="11265" width="53.5703125" bestFit="1" customWidth="1"/>
    <col min="11266" max="11267" width="10.7109375" customWidth="1"/>
    <col min="11268" max="11268" width="11.42578125" customWidth="1"/>
    <col min="11269" max="11271" width="10.7109375" customWidth="1"/>
    <col min="11272" max="11272" width="11.140625" customWidth="1"/>
    <col min="11273" max="11275" width="10.7109375" customWidth="1"/>
    <col min="11276" max="11276" width="12" customWidth="1"/>
    <col min="11277" max="11277" width="10.7109375" customWidth="1"/>
    <col min="11521" max="11521" width="53.5703125" bestFit="1" customWidth="1"/>
    <col min="11522" max="11523" width="10.7109375" customWidth="1"/>
    <col min="11524" max="11524" width="11.42578125" customWidth="1"/>
    <col min="11525" max="11527" width="10.7109375" customWidth="1"/>
    <col min="11528" max="11528" width="11.140625" customWidth="1"/>
    <col min="11529" max="11531" width="10.7109375" customWidth="1"/>
    <col min="11532" max="11532" width="12" customWidth="1"/>
    <col min="11533" max="11533" width="10.7109375" customWidth="1"/>
    <col min="11777" max="11777" width="53.5703125" bestFit="1" customWidth="1"/>
    <col min="11778" max="11779" width="10.7109375" customWidth="1"/>
    <col min="11780" max="11780" width="11.42578125" customWidth="1"/>
    <col min="11781" max="11783" width="10.7109375" customWidth="1"/>
    <col min="11784" max="11784" width="11.140625" customWidth="1"/>
    <col min="11785" max="11787" width="10.7109375" customWidth="1"/>
    <col min="11788" max="11788" width="12" customWidth="1"/>
    <col min="11789" max="11789" width="10.7109375" customWidth="1"/>
    <col min="12033" max="12033" width="53.5703125" bestFit="1" customWidth="1"/>
    <col min="12034" max="12035" width="10.7109375" customWidth="1"/>
    <col min="12036" max="12036" width="11.42578125" customWidth="1"/>
    <col min="12037" max="12039" width="10.7109375" customWidth="1"/>
    <col min="12040" max="12040" width="11.140625" customWidth="1"/>
    <col min="12041" max="12043" width="10.7109375" customWidth="1"/>
    <col min="12044" max="12044" width="12" customWidth="1"/>
    <col min="12045" max="12045" width="10.7109375" customWidth="1"/>
    <col min="12289" max="12289" width="53.5703125" bestFit="1" customWidth="1"/>
    <col min="12290" max="12291" width="10.7109375" customWidth="1"/>
    <col min="12292" max="12292" width="11.42578125" customWidth="1"/>
    <col min="12293" max="12295" width="10.7109375" customWidth="1"/>
    <col min="12296" max="12296" width="11.140625" customWidth="1"/>
    <col min="12297" max="12299" width="10.7109375" customWidth="1"/>
    <col min="12300" max="12300" width="12" customWidth="1"/>
    <col min="12301" max="12301" width="10.7109375" customWidth="1"/>
    <col min="12545" max="12545" width="53.5703125" bestFit="1" customWidth="1"/>
    <col min="12546" max="12547" width="10.7109375" customWidth="1"/>
    <col min="12548" max="12548" width="11.42578125" customWidth="1"/>
    <col min="12549" max="12551" width="10.7109375" customWidth="1"/>
    <col min="12552" max="12552" width="11.140625" customWidth="1"/>
    <col min="12553" max="12555" width="10.7109375" customWidth="1"/>
    <col min="12556" max="12556" width="12" customWidth="1"/>
    <col min="12557" max="12557" width="10.7109375" customWidth="1"/>
    <col min="12801" max="12801" width="53.5703125" bestFit="1" customWidth="1"/>
    <col min="12802" max="12803" width="10.7109375" customWidth="1"/>
    <col min="12804" max="12804" width="11.42578125" customWidth="1"/>
    <col min="12805" max="12807" width="10.7109375" customWidth="1"/>
    <col min="12808" max="12808" width="11.140625" customWidth="1"/>
    <col min="12809" max="12811" width="10.7109375" customWidth="1"/>
    <col min="12812" max="12812" width="12" customWidth="1"/>
    <col min="12813" max="12813" width="10.7109375" customWidth="1"/>
    <col min="13057" max="13057" width="53.5703125" bestFit="1" customWidth="1"/>
    <col min="13058" max="13059" width="10.7109375" customWidth="1"/>
    <col min="13060" max="13060" width="11.42578125" customWidth="1"/>
    <col min="13061" max="13063" width="10.7109375" customWidth="1"/>
    <col min="13064" max="13064" width="11.140625" customWidth="1"/>
    <col min="13065" max="13067" width="10.7109375" customWidth="1"/>
    <col min="13068" max="13068" width="12" customWidth="1"/>
    <col min="13069" max="13069" width="10.7109375" customWidth="1"/>
    <col min="13313" max="13313" width="53.5703125" bestFit="1" customWidth="1"/>
    <col min="13314" max="13315" width="10.7109375" customWidth="1"/>
    <col min="13316" max="13316" width="11.42578125" customWidth="1"/>
    <col min="13317" max="13319" width="10.7109375" customWidth="1"/>
    <col min="13320" max="13320" width="11.140625" customWidth="1"/>
    <col min="13321" max="13323" width="10.7109375" customWidth="1"/>
    <col min="13324" max="13324" width="12" customWidth="1"/>
    <col min="13325" max="13325" width="10.7109375" customWidth="1"/>
    <col min="13569" max="13569" width="53.5703125" bestFit="1" customWidth="1"/>
    <col min="13570" max="13571" width="10.7109375" customWidth="1"/>
    <col min="13572" max="13572" width="11.42578125" customWidth="1"/>
    <col min="13573" max="13575" width="10.7109375" customWidth="1"/>
    <col min="13576" max="13576" width="11.140625" customWidth="1"/>
    <col min="13577" max="13579" width="10.7109375" customWidth="1"/>
    <col min="13580" max="13580" width="12" customWidth="1"/>
    <col min="13581" max="13581" width="10.7109375" customWidth="1"/>
    <col min="13825" max="13825" width="53.5703125" bestFit="1" customWidth="1"/>
    <col min="13826" max="13827" width="10.7109375" customWidth="1"/>
    <col min="13828" max="13828" width="11.42578125" customWidth="1"/>
    <col min="13829" max="13831" width="10.7109375" customWidth="1"/>
    <col min="13832" max="13832" width="11.140625" customWidth="1"/>
    <col min="13833" max="13835" width="10.7109375" customWidth="1"/>
    <col min="13836" max="13836" width="12" customWidth="1"/>
    <col min="13837" max="13837" width="10.7109375" customWidth="1"/>
    <col min="14081" max="14081" width="53.5703125" bestFit="1" customWidth="1"/>
    <col min="14082" max="14083" width="10.7109375" customWidth="1"/>
    <col min="14084" max="14084" width="11.42578125" customWidth="1"/>
    <col min="14085" max="14087" width="10.7109375" customWidth="1"/>
    <col min="14088" max="14088" width="11.140625" customWidth="1"/>
    <col min="14089" max="14091" width="10.7109375" customWidth="1"/>
    <col min="14092" max="14092" width="12" customWidth="1"/>
    <col min="14093" max="14093" width="10.7109375" customWidth="1"/>
    <col min="14337" max="14337" width="53.5703125" bestFit="1" customWidth="1"/>
    <col min="14338" max="14339" width="10.7109375" customWidth="1"/>
    <col min="14340" max="14340" width="11.42578125" customWidth="1"/>
    <col min="14341" max="14343" width="10.7109375" customWidth="1"/>
    <col min="14344" max="14344" width="11.140625" customWidth="1"/>
    <col min="14345" max="14347" width="10.7109375" customWidth="1"/>
    <col min="14348" max="14348" width="12" customWidth="1"/>
    <col min="14349" max="14349" width="10.7109375" customWidth="1"/>
    <col min="14593" max="14593" width="53.5703125" bestFit="1" customWidth="1"/>
    <col min="14594" max="14595" width="10.7109375" customWidth="1"/>
    <col min="14596" max="14596" width="11.42578125" customWidth="1"/>
    <col min="14597" max="14599" width="10.7109375" customWidth="1"/>
    <col min="14600" max="14600" width="11.140625" customWidth="1"/>
    <col min="14601" max="14603" width="10.7109375" customWidth="1"/>
    <col min="14604" max="14604" width="12" customWidth="1"/>
    <col min="14605" max="14605" width="10.7109375" customWidth="1"/>
    <col min="14849" max="14849" width="53.5703125" bestFit="1" customWidth="1"/>
    <col min="14850" max="14851" width="10.7109375" customWidth="1"/>
    <col min="14852" max="14852" width="11.42578125" customWidth="1"/>
    <col min="14853" max="14855" width="10.7109375" customWidth="1"/>
    <col min="14856" max="14856" width="11.140625" customWidth="1"/>
    <col min="14857" max="14859" width="10.7109375" customWidth="1"/>
    <col min="14860" max="14860" width="12" customWidth="1"/>
    <col min="14861" max="14861" width="10.7109375" customWidth="1"/>
    <col min="15105" max="15105" width="53.5703125" bestFit="1" customWidth="1"/>
    <col min="15106" max="15107" width="10.7109375" customWidth="1"/>
    <col min="15108" max="15108" width="11.42578125" customWidth="1"/>
    <col min="15109" max="15111" width="10.7109375" customWidth="1"/>
    <col min="15112" max="15112" width="11.140625" customWidth="1"/>
    <col min="15113" max="15115" width="10.7109375" customWidth="1"/>
    <col min="15116" max="15116" width="12" customWidth="1"/>
    <col min="15117" max="15117" width="10.7109375" customWidth="1"/>
    <col min="15361" max="15361" width="53.5703125" bestFit="1" customWidth="1"/>
    <col min="15362" max="15363" width="10.7109375" customWidth="1"/>
    <col min="15364" max="15364" width="11.42578125" customWidth="1"/>
    <col min="15365" max="15367" width="10.7109375" customWidth="1"/>
    <col min="15368" max="15368" width="11.140625" customWidth="1"/>
    <col min="15369" max="15371" width="10.7109375" customWidth="1"/>
    <col min="15372" max="15372" width="12" customWidth="1"/>
    <col min="15373" max="15373" width="10.7109375" customWidth="1"/>
    <col min="15617" max="15617" width="53.5703125" bestFit="1" customWidth="1"/>
    <col min="15618" max="15619" width="10.7109375" customWidth="1"/>
    <col min="15620" max="15620" width="11.42578125" customWidth="1"/>
    <col min="15621" max="15623" width="10.7109375" customWidth="1"/>
    <col min="15624" max="15624" width="11.140625" customWidth="1"/>
    <col min="15625" max="15627" width="10.7109375" customWidth="1"/>
    <col min="15628" max="15628" width="12" customWidth="1"/>
    <col min="15629" max="15629" width="10.7109375" customWidth="1"/>
    <col min="15873" max="15873" width="53.5703125" bestFit="1" customWidth="1"/>
    <col min="15874" max="15875" width="10.7109375" customWidth="1"/>
    <col min="15876" max="15876" width="11.42578125" customWidth="1"/>
    <col min="15877" max="15879" width="10.7109375" customWidth="1"/>
    <col min="15880" max="15880" width="11.140625" customWidth="1"/>
    <col min="15881" max="15883" width="10.7109375" customWidth="1"/>
    <col min="15884" max="15884" width="12" customWidth="1"/>
    <col min="15885" max="15885" width="10.7109375" customWidth="1"/>
    <col min="16129" max="16129" width="53.5703125" bestFit="1" customWidth="1"/>
    <col min="16130" max="16131" width="10.7109375" customWidth="1"/>
    <col min="16132" max="16132" width="11.42578125" customWidth="1"/>
    <col min="16133" max="16135" width="10.7109375" customWidth="1"/>
    <col min="16136" max="16136" width="11.140625" customWidth="1"/>
    <col min="16137" max="16139" width="10.7109375" customWidth="1"/>
    <col min="16140" max="16140" width="12" customWidth="1"/>
    <col min="16141" max="16141" width="10.7109375" customWidth="1"/>
  </cols>
  <sheetData>
    <row r="1" spans="1:13" ht="15.75" x14ac:dyDescent="0.25">
      <c r="A1" s="95" t="s">
        <v>282</v>
      </c>
      <c r="B1" s="32"/>
      <c r="C1" s="96"/>
      <c r="D1" s="96"/>
      <c r="E1" s="96"/>
      <c r="F1" s="97"/>
      <c r="G1" s="96"/>
      <c r="H1" s="98"/>
      <c r="I1" s="32"/>
      <c r="J1" s="99"/>
      <c r="K1" s="99"/>
      <c r="L1" s="32"/>
      <c r="M1" s="100" t="s">
        <v>282</v>
      </c>
    </row>
    <row r="2" spans="1:13" x14ac:dyDescent="0.25">
      <c r="A2" s="628" t="s">
        <v>939</v>
      </c>
      <c r="B2" s="628"/>
      <c r="C2" s="628"/>
      <c r="D2" s="628"/>
      <c r="E2" s="628"/>
      <c r="F2" s="628"/>
      <c r="G2" s="628"/>
      <c r="H2" s="628"/>
      <c r="I2" s="628"/>
      <c r="J2" s="628"/>
      <c r="K2" s="628"/>
      <c r="L2" s="628"/>
      <c r="M2" s="628"/>
    </row>
    <row r="3" spans="1:13" x14ac:dyDescent="0.25">
      <c r="A3" s="30"/>
      <c r="B3" s="30"/>
      <c r="C3" s="629" t="s">
        <v>2</v>
      </c>
      <c r="D3" s="629"/>
      <c r="E3" s="629"/>
      <c r="F3" s="629"/>
      <c r="G3" s="629"/>
      <c r="H3" s="30"/>
      <c r="I3" s="30"/>
      <c r="J3" s="30"/>
      <c r="K3" s="30"/>
      <c r="L3" s="30"/>
      <c r="M3" s="30"/>
    </row>
    <row r="4" spans="1:13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</row>
    <row r="5" spans="1:13" x14ac:dyDescent="0.25">
      <c r="A5" s="30"/>
      <c r="B5" s="32"/>
      <c r="C5" s="32"/>
      <c r="D5" s="32"/>
      <c r="E5" s="32"/>
      <c r="F5" s="32"/>
      <c r="G5" s="32"/>
      <c r="H5" s="32"/>
      <c r="I5" s="32"/>
      <c r="J5" s="101"/>
      <c r="K5" s="32"/>
      <c r="L5" s="32"/>
      <c r="M5" s="32"/>
    </row>
    <row r="6" spans="1:13" x14ac:dyDescent="0.25">
      <c r="A6" s="604" t="s">
        <v>319</v>
      </c>
      <c r="B6" s="604" t="s">
        <v>320</v>
      </c>
      <c r="C6" s="604"/>
      <c r="D6" s="604"/>
      <c r="E6" s="604"/>
      <c r="F6" s="604" t="s">
        <v>268</v>
      </c>
      <c r="G6" s="604"/>
      <c r="H6" s="604"/>
      <c r="I6" s="604"/>
      <c r="J6" s="604" t="s">
        <v>321</v>
      </c>
      <c r="K6" s="604"/>
      <c r="L6" s="604"/>
      <c r="M6" s="604"/>
    </row>
    <row r="7" spans="1:13" ht="36" x14ac:dyDescent="0.25">
      <c r="A7" s="604"/>
      <c r="B7" s="324" t="s">
        <v>650</v>
      </c>
      <c r="C7" s="324" t="s">
        <v>179</v>
      </c>
      <c r="D7" s="504" t="s">
        <v>322</v>
      </c>
      <c r="E7" s="324" t="s">
        <v>3</v>
      </c>
      <c r="F7" s="324" t="s">
        <v>650</v>
      </c>
      <c r="G7" s="324" t="s">
        <v>179</v>
      </c>
      <c r="H7" s="504" t="s">
        <v>322</v>
      </c>
      <c r="I7" s="324" t="s">
        <v>3</v>
      </c>
      <c r="J7" s="324" t="s">
        <v>650</v>
      </c>
      <c r="K7" s="324" t="s">
        <v>179</v>
      </c>
      <c r="L7" s="505" t="s">
        <v>322</v>
      </c>
      <c r="M7" s="506" t="s">
        <v>3</v>
      </c>
    </row>
    <row r="8" spans="1:13" x14ac:dyDescent="0.25">
      <c r="A8" s="507" t="s">
        <v>323</v>
      </c>
      <c r="B8" s="508">
        <v>7756715</v>
      </c>
      <c r="C8" s="508">
        <v>4211501</v>
      </c>
      <c r="D8" s="508">
        <v>3902404</v>
      </c>
      <c r="E8" s="509">
        <v>92.7</v>
      </c>
      <c r="F8" s="508">
        <v>813985</v>
      </c>
      <c r="G8" s="508">
        <v>421043</v>
      </c>
      <c r="H8" s="508">
        <v>398634</v>
      </c>
      <c r="I8" s="509">
        <v>94.7</v>
      </c>
      <c r="J8" s="508">
        <v>8570700</v>
      </c>
      <c r="K8" s="508">
        <v>4632544</v>
      </c>
      <c r="L8" s="510">
        <v>4301038</v>
      </c>
      <c r="M8" s="511">
        <v>92.8</v>
      </c>
    </row>
    <row r="9" spans="1:13" x14ac:dyDescent="0.25">
      <c r="A9" s="512" t="s">
        <v>940</v>
      </c>
      <c r="B9" s="513">
        <v>5848438</v>
      </c>
      <c r="C9" s="513">
        <v>2213498</v>
      </c>
      <c r="D9" s="513">
        <v>2182213</v>
      </c>
      <c r="E9" s="514">
        <v>98.6</v>
      </c>
      <c r="F9" s="513">
        <v>762617</v>
      </c>
      <c r="G9" s="513">
        <v>213786</v>
      </c>
      <c r="H9" s="513">
        <v>200234</v>
      </c>
      <c r="I9" s="514">
        <v>93.7</v>
      </c>
      <c r="J9" s="513">
        <v>6611055</v>
      </c>
      <c r="K9" s="513">
        <v>2427284</v>
      </c>
      <c r="L9" s="515">
        <v>2382447</v>
      </c>
      <c r="M9" s="516">
        <v>98.2</v>
      </c>
    </row>
    <row r="10" spans="1:13" x14ac:dyDescent="0.25">
      <c r="A10" s="353" t="s">
        <v>324</v>
      </c>
      <c r="B10" s="355">
        <v>400534</v>
      </c>
      <c r="C10" s="355">
        <v>472876</v>
      </c>
      <c r="D10" s="355">
        <v>469903</v>
      </c>
      <c r="E10" s="356">
        <v>99.4</v>
      </c>
      <c r="F10" s="355">
        <v>49239</v>
      </c>
      <c r="G10" s="355">
        <v>35919</v>
      </c>
      <c r="H10" s="355">
        <v>31961</v>
      </c>
      <c r="I10" s="356">
        <v>89</v>
      </c>
      <c r="J10" s="355">
        <v>449773</v>
      </c>
      <c r="K10" s="355">
        <v>508795</v>
      </c>
      <c r="L10" s="385">
        <v>501864</v>
      </c>
      <c r="M10" s="517">
        <v>98.6</v>
      </c>
    </row>
    <row r="11" spans="1:13" x14ac:dyDescent="0.25">
      <c r="A11" s="353" t="s">
        <v>325</v>
      </c>
      <c r="B11" s="355">
        <v>4255290</v>
      </c>
      <c r="C11" s="355">
        <v>621529</v>
      </c>
      <c r="D11" s="385">
        <v>594566</v>
      </c>
      <c r="E11" s="356">
        <v>95.7</v>
      </c>
      <c r="F11" s="355">
        <v>703530</v>
      </c>
      <c r="G11" s="355">
        <v>162872</v>
      </c>
      <c r="H11" s="355">
        <v>153363</v>
      </c>
      <c r="I11" s="356">
        <v>94.2</v>
      </c>
      <c r="J11" s="355">
        <v>4958820</v>
      </c>
      <c r="K11" s="355">
        <v>784401</v>
      </c>
      <c r="L11" s="385">
        <v>747929</v>
      </c>
      <c r="M11" s="517">
        <v>95.4</v>
      </c>
    </row>
    <row r="12" spans="1:13" x14ac:dyDescent="0.25">
      <c r="A12" s="353" t="s">
        <v>326</v>
      </c>
      <c r="B12" s="355">
        <v>1192615</v>
      </c>
      <c r="C12" s="355">
        <v>1119093</v>
      </c>
      <c r="D12" s="355">
        <v>1117745</v>
      </c>
      <c r="E12" s="356">
        <v>99.9</v>
      </c>
      <c r="F12" s="355">
        <v>9849</v>
      </c>
      <c r="G12" s="355">
        <v>14996</v>
      </c>
      <c r="H12" s="355">
        <v>14909</v>
      </c>
      <c r="I12" s="356">
        <v>99.4</v>
      </c>
      <c r="J12" s="355">
        <v>1202464</v>
      </c>
      <c r="K12" s="355">
        <v>1134089</v>
      </c>
      <c r="L12" s="355">
        <v>1132654</v>
      </c>
      <c r="M12" s="356">
        <v>99.9</v>
      </c>
    </row>
    <row r="13" spans="1:13" x14ac:dyDescent="0.25">
      <c r="A13" s="512" t="s">
        <v>327</v>
      </c>
      <c r="B13" s="513">
        <v>38111</v>
      </c>
      <c r="C13" s="513">
        <v>33191</v>
      </c>
      <c r="D13" s="513">
        <v>33118</v>
      </c>
      <c r="E13" s="514">
        <v>99.8</v>
      </c>
      <c r="F13" s="513">
        <v>0</v>
      </c>
      <c r="G13" s="513">
        <v>1107</v>
      </c>
      <c r="H13" s="513">
        <v>1107</v>
      </c>
      <c r="I13" s="514">
        <v>100</v>
      </c>
      <c r="J13" s="513">
        <v>38111</v>
      </c>
      <c r="K13" s="513">
        <v>34298</v>
      </c>
      <c r="L13" s="513">
        <v>34225</v>
      </c>
      <c r="M13" s="514">
        <v>99.8</v>
      </c>
    </row>
    <row r="14" spans="1:13" x14ac:dyDescent="0.25">
      <c r="A14" s="353" t="s">
        <v>941</v>
      </c>
      <c r="B14" s="355">
        <v>10134</v>
      </c>
      <c r="C14" s="355">
        <v>11567</v>
      </c>
      <c r="D14" s="355">
        <v>11493</v>
      </c>
      <c r="E14" s="356">
        <v>99.4</v>
      </c>
      <c r="F14" s="355">
        <v>0</v>
      </c>
      <c r="G14" s="355">
        <v>1107</v>
      </c>
      <c r="H14" s="355">
        <v>1107</v>
      </c>
      <c r="I14" s="356">
        <v>100</v>
      </c>
      <c r="J14" s="355">
        <v>10134</v>
      </c>
      <c r="K14" s="355">
        <v>12674</v>
      </c>
      <c r="L14" s="355">
        <v>12600</v>
      </c>
      <c r="M14" s="356">
        <v>99.4</v>
      </c>
    </row>
    <row r="15" spans="1:13" x14ac:dyDescent="0.25">
      <c r="A15" s="353" t="s">
        <v>942</v>
      </c>
      <c r="B15" s="355">
        <v>27977</v>
      </c>
      <c r="C15" s="355">
        <v>21624</v>
      </c>
      <c r="D15" s="355">
        <v>21624</v>
      </c>
      <c r="E15" s="356">
        <v>100</v>
      </c>
      <c r="F15" s="355">
        <v>0</v>
      </c>
      <c r="G15" s="355">
        <v>0</v>
      </c>
      <c r="H15" s="355">
        <v>0</v>
      </c>
      <c r="I15" s="356">
        <v>0</v>
      </c>
      <c r="J15" s="355">
        <v>27977</v>
      </c>
      <c r="K15" s="355">
        <v>21624</v>
      </c>
      <c r="L15" s="355">
        <v>21624</v>
      </c>
      <c r="M15" s="356">
        <v>100</v>
      </c>
    </row>
    <row r="16" spans="1:13" x14ac:dyDescent="0.25">
      <c r="A16" s="512" t="s">
        <v>328</v>
      </c>
      <c r="B16" s="513">
        <v>141443</v>
      </c>
      <c r="C16" s="513">
        <v>191582</v>
      </c>
      <c r="D16" s="513">
        <v>188011</v>
      </c>
      <c r="E16" s="514">
        <v>98.1</v>
      </c>
      <c r="F16" s="513">
        <v>6062</v>
      </c>
      <c r="G16" s="513">
        <v>58349</v>
      </c>
      <c r="H16" s="513">
        <v>57912</v>
      </c>
      <c r="I16" s="514">
        <v>99.3</v>
      </c>
      <c r="J16" s="513">
        <v>147505</v>
      </c>
      <c r="K16" s="513">
        <v>249931</v>
      </c>
      <c r="L16" s="513">
        <v>245923</v>
      </c>
      <c r="M16" s="514">
        <v>98.4</v>
      </c>
    </row>
    <row r="17" spans="1:13" x14ac:dyDescent="0.25">
      <c r="A17" s="353" t="s">
        <v>329</v>
      </c>
      <c r="B17" s="355">
        <v>43801</v>
      </c>
      <c r="C17" s="355">
        <v>47535</v>
      </c>
      <c r="D17" s="355">
        <v>47490</v>
      </c>
      <c r="E17" s="356">
        <v>99.9</v>
      </c>
      <c r="F17" s="355">
        <v>2710</v>
      </c>
      <c r="G17" s="355">
        <v>17640</v>
      </c>
      <c r="H17" s="355">
        <v>17559</v>
      </c>
      <c r="I17" s="356">
        <v>99.5</v>
      </c>
      <c r="J17" s="355">
        <v>46511</v>
      </c>
      <c r="K17" s="355">
        <v>65175</v>
      </c>
      <c r="L17" s="355">
        <v>65049</v>
      </c>
      <c r="M17" s="356">
        <v>99.8</v>
      </c>
    </row>
    <row r="18" spans="1:13" x14ac:dyDescent="0.25">
      <c r="A18" s="353" t="s">
        <v>330</v>
      </c>
      <c r="B18" s="355">
        <v>97642</v>
      </c>
      <c r="C18" s="355">
        <v>144047</v>
      </c>
      <c r="D18" s="355">
        <v>140521</v>
      </c>
      <c r="E18" s="356">
        <v>97.6</v>
      </c>
      <c r="F18" s="355">
        <v>3352</v>
      </c>
      <c r="G18" s="355">
        <v>40710</v>
      </c>
      <c r="H18" s="355">
        <v>40353</v>
      </c>
      <c r="I18" s="356">
        <v>99.1</v>
      </c>
      <c r="J18" s="355">
        <v>100994</v>
      </c>
      <c r="K18" s="355">
        <v>184757</v>
      </c>
      <c r="L18" s="355">
        <v>180874</v>
      </c>
      <c r="M18" s="356">
        <v>97.9</v>
      </c>
    </row>
    <row r="19" spans="1:13" x14ac:dyDescent="0.25">
      <c r="A19" s="512" t="s">
        <v>331</v>
      </c>
      <c r="B19" s="513">
        <v>383709</v>
      </c>
      <c r="C19" s="513">
        <v>381963</v>
      </c>
      <c r="D19" s="513">
        <v>379865</v>
      </c>
      <c r="E19" s="514">
        <v>99.5</v>
      </c>
      <c r="F19" s="513">
        <v>45306</v>
      </c>
      <c r="G19" s="513">
        <v>109942</v>
      </c>
      <c r="H19" s="513">
        <v>101523</v>
      </c>
      <c r="I19" s="514">
        <v>92.3</v>
      </c>
      <c r="J19" s="513">
        <v>429015</v>
      </c>
      <c r="K19" s="513">
        <v>491905</v>
      </c>
      <c r="L19" s="513">
        <v>481388</v>
      </c>
      <c r="M19" s="514">
        <v>97.9</v>
      </c>
    </row>
    <row r="20" spans="1:13" x14ac:dyDescent="0.25">
      <c r="A20" s="353" t="s">
        <v>332</v>
      </c>
      <c r="B20" s="355">
        <v>383709</v>
      </c>
      <c r="C20" s="355">
        <v>381963</v>
      </c>
      <c r="D20" s="355">
        <v>379865</v>
      </c>
      <c r="E20" s="356">
        <v>99.5</v>
      </c>
      <c r="F20" s="355">
        <v>45306</v>
      </c>
      <c r="G20" s="355">
        <v>109942</v>
      </c>
      <c r="H20" s="355">
        <v>101523</v>
      </c>
      <c r="I20" s="356">
        <v>92.3</v>
      </c>
      <c r="J20" s="355">
        <v>429015</v>
      </c>
      <c r="K20" s="355">
        <v>491905</v>
      </c>
      <c r="L20" s="355">
        <v>481388</v>
      </c>
      <c r="M20" s="356">
        <v>97.9</v>
      </c>
    </row>
    <row r="21" spans="1:13" x14ac:dyDescent="0.25">
      <c r="A21" s="512" t="s">
        <v>333</v>
      </c>
      <c r="B21" s="513">
        <v>1027</v>
      </c>
      <c r="C21" s="513">
        <v>29213</v>
      </c>
      <c r="D21" s="513">
        <v>29213</v>
      </c>
      <c r="E21" s="514">
        <v>100</v>
      </c>
      <c r="F21" s="513">
        <v>0</v>
      </c>
      <c r="G21" s="513">
        <v>37702</v>
      </c>
      <c r="H21" s="513">
        <v>37702</v>
      </c>
      <c r="I21" s="514">
        <v>100</v>
      </c>
      <c r="J21" s="513">
        <v>1027</v>
      </c>
      <c r="K21" s="513">
        <v>66915</v>
      </c>
      <c r="L21" s="513">
        <v>66915</v>
      </c>
      <c r="M21" s="514">
        <v>100</v>
      </c>
    </row>
    <row r="22" spans="1:13" x14ac:dyDescent="0.25">
      <c r="A22" s="353" t="s">
        <v>943</v>
      </c>
      <c r="B22" s="355">
        <v>1027</v>
      </c>
      <c r="C22" s="355">
        <v>29213</v>
      </c>
      <c r="D22" s="355">
        <v>29213</v>
      </c>
      <c r="E22" s="356">
        <v>100</v>
      </c>
      <c r="F22" s="355">
        <v>0</v>
      </c>
      <c r="G22" s="355">
        <v>37702</v>
      </c>
      <c r="H22" s="355">
        <v>37702</v>
      </c>
      <c r="I22" s="356">
        <v>100</v>
      </c>
      <c r="J22" s="355">
        <v>1027</v>
      </c>
      <c r="K22" s="355">
        <v>66915</v>
      </c>
      <c r="L22" s="355">
        <v>66915</v>
      </c>
      <c r="M22" s="356">
        <v>100</v>
      </c>
    </row>
    <row r="23" spans="1:13" x14ac:dyDescent="0.25">
      <c r="A23" s="512" t="s">
        <v>334</v>
      </c>
      <c r="B23" s="513">
        <v>780</v>
      </c>
      <c r="C23" s="513">
        <v>18847</v>
      </c>
      <c r="D23" s="513">
        <v>17052</v>
      </c>
      <c r="E23" s="514">
        <v>90.5</v>
      </c>
      <c r="F23" s="513">
        <v>0</v>
      </c>
      <c r="G23" s="513">
        <v>156</v>
      </c>
      <c r="H23" s="513">
        <v>156</v>
      </c>
      <c r="I23" s="514">
        <v>100</v>
      </c>
      <c r="J23" s="513">
        <v>780</v>
      </c>
      <c r="K23" s="513">
        <v>19003</v>
      </c>
      <c r="L23" s="513">
        <v>17208</v>
      </c>
      <c r="M23" s="514">
        <v>90.6</v>
      </c>
    </row>
    <row r="24" spans="1:13" x14ac:dyDescent="0.25">
      <c r="A24" s="353" t="s">
        <v>335</v>
      </c>
      <c r="B24" s="355">
        <v>780</v>
      </c>
      <c r="C24" s="355">
        <v>18847</v>
      </c>
      <c r="D24" s="355">
        <v>17052</v>
      </c>
      <c r="E24" s="356">
        <v>90.5</v>
      </c>
      <c r="F24" s="355">
        <v>0</v>
      </c>
      <c r="G24" s="355">
        <v>156</v>
      </c>
      <c r="H24" s="355">
        <v>156</v>
      </c>
      <c r="I24" s="356">
        <v>100</v>
      </c>
      <c r="J24" s="355">
        <v>780</v>
      </c>
      <c r="K24" s="355">
        <v>19003</v>
      </c>
      <c r="L24" s="355">
        <v>17208</v>
      </c>
      <c r="M24" s="356">
        <v>90.6</v>
      </c>
    </row>
    <row r="25" spans="1:13" x14ac:dyDescent="0.25">
      <c r="A25" s="512" t="s">
        <v>336</v>
      </c>
      <c r="B25" s="513">
        <v>1343208</v>
      </c>
      <c r="C25" s="513">
        <v>1343208</v>
      </c>
      <c r="D25" s="513">
        <v>1072931</v>
      </c>
      <c r="E25" s="514">
        <v>79.900000000000006</v>
      </c>
      <c r="F25" s="513">
        <v>0</v>
      </c>
      <c r="G25" s="513">
        <v>0</v>
      </c>
      <c r="H25" s="513">
        <v>0</v>
      </c>
      <c r="I25" s="514">
        <v>0</v>
      </c>
      <c r="J25" s="513">
        <v>1343208</v>
      </c>
      <c r="K25" s="513">
        <v>1343208</v>
      </c>
      <c r="L25" s="513">
        <v>1072931</v>
      </c>
      <c r="M25" s="514">
        <v>79.900000000000006</v>
      </c>
    </row>
    <row r="26" spans="1:13" x14ac:dyDescent="0.25">
      <c r="A26" s="353" t="s">
        <v>337</v>
      </c>
      <c r="B26" s="355">
        <v>1343208</v>
      </c>
      <c r="C26" s="355">
        <v>1343208</v>
      </c>
      <c r="D26" s="355">
        <v>1072931</v>
      </c>
      <c r="E26" s="356">
        <v>79.900000000000006</v>
      </c>
      <c r="F26" s="355">
        <v>0</v>
      </c>
      <c r="G26" s="355">
        <v>0</v>
      </c>
      <c r="H26" s="355">
        <v>0</v>
      </c>
      <c r="I26" s="356">
        <v>0</v>
      </c>
      <c r="J26" s="355">
        <v>1343208</v>
      </c>
      <c r="K26" s="355">
        <v>1343208</v>
      </c>
      <c r="L26" s="355">
        <v>1072931</v>
      </c>
      <c r="M26" s="356">
        <v>79.900000000000006</v>
      </c>
    </row>
    <row r="27" spans="1:13" x14ac:dyDescent="0.25">
      <c r="A27" s="507" t="s">
        <v>338</v>
      </c>
      <c r="B27" s="508">
        <v>1662786</v>
      </c>
      <c r="C27" s="508">
        <v>1351108</v>
      </c>
      <c r="D27" s="508">
        <v>1346087</v>
      </c>
      <c r="E27" s="509">
        <v>99.6</v>
      </c>
      <c r="F27" s="508">
        <v>316841</v>
      </c>
      <c r="G27" s="508">
        <v>637889</v>
      </c>
      <c r="H27" s="508">
        <v>634595</v>
      </c>
      <c r="I27" s="509">
        <v>99.5</v>
      </c>
      <c r="J27" s="508">
        <v>1979627</v>
      </c>
      <c r="K27" s="508">
        <v>1988997</v>
      </c>
      <c r="L27" s="508">
        <v>1980682</v>
      </c>
      <c r="M27" s="509">
        <v>99.6</v>
      </c>
    </row>
    <row r="28" spans="1:13" x14ac:dyDescent="0.25">
      <c r="A28" s="512" t="s">
        <v>339</v>
      </c>
      <c r="B28" s="513">
        <v>1544260</v>
      </c>
      <c r="C28" s="513">
        <v>1262503</v>
      </c>
      <c r="D28" s="513">
        <v>1258134</v>
      </c>
      <c r="E28" s="514">
        <v>99.7</v>
      </c>
      <c r="F28" s="513">
        <v>315633</v>
      </c>
      <c r="G28" s="513">
        <v>604353</v>
      </c>
      <c r="H28" s="513">
        <v>601066</v>
      </c>
      <c r="I28" s="514">
        <v>99.5</v>
      </c>
      <c r="J28" s="513">
        <v>1859893</v>
      </c>
      <c r="K28" s="513">
        <v>1866856</v>
      </c>
      <c r="L28" s="513">
        <v>1859200</v>
      </c>
      <c r="M28" s="514">
        <v>99.6</v>
      </c>
    </row>
    <row r="29" spans="1:13" x14ac:dyDescent="0.25">
      <c r="A29" s="353" t="s">
        <v>340</v>
      </c>
      <c r="B29" s="355">
        <v>1544260</v>
      </c>
      <c r="C29" s="355">
        <v>1262503</v>
      </c>
      <c r="D29" s="355">
        <v>1258134</v>
      </c>
      <c r="E29" s="356">
        <v>99.7</v>
      </c>
      <c r="F29" s="355">
        <v>315633</v>
      </c>
      <c r="G29" s="355">
        <v>604353</v>
      </c>
      <c r="H29" s="355">
        <v>601066</v>
      </c>
      <c r="I29" s="356">
        <v>99.5</v>
      </c>
      <c r="J29" s="355">
        <v>1859893</v>
      </c>
      <c r="K29" s="355">
        <v>1866856</v>
      </c>
      <c r="L29" s="355">
        <v>1859200</v>
      </c>
      <c r="M29" s="356">
        <v>99.6</v>
      </c>
    </row>
    <row r="30" spans="1:13" x14ac:dyDescent="0.25">
      <c r="A30" s="512" t="s">
        <v>341</v>
      </c>
      <c r="B30" s="513">
        <v>6746</v>
      </c>
      <c r="C30" s="513">
        <v>2030</v>
      </c>
      <c r="D30" s="513">
        <v>2024</v>
      </c>
      <c r="E30" s="514">
        <v>99.7</v>
      </c>
      <c r="F30" s="513">
        <v>0</v>
      </c>
      <c r="G30" s="513">
        <v>24791</v>
      </c>
      <c r="H30" s="513">
        <v>24791</v>
      </c>
      <c r="I30" s="514">
        <v>100</v>
      </c>
      <c r="J30" s="513">
        <v>6746</v>
      </c>
      <c r="K30" s="513">
        <v>26821</v>
      </c>
      <c r="L30" s="513">
        <v>26815</v>
      </c>
      <c r="M30" s="514">
        <v>100</v>
      </c>
    </row>
    <row r="31" spans="1:13" x14ac:dyDescent="0.25">
      <c r="A31" s="353" t="s">
        <v>342</v>
      </c>
      <c r="B31" s="355">
        <v>6746</v>
      </c>
      <c r="C31" s="355">
        <v>2030</v>
      </c>
      <c r="D31" s="355">
        <v>2024</v>
      </c>
      <c r="E31" s="356">
        <v>99.7</v>
      </c>
      <c r="F31" s="355">
        <v>0</v>
      </c>
      <c r="G31" s="355">
        <v>24791</v>
      </c>
      <c r="H31" s="355">
        <v>24791</v>
      </c>
      <c r="I31" s="356">
        <v>100</v>
      </c>
      <c r="J31" s="355">
        <v>6746</v>
      </c>
      <c r="K31" s="355">
        <v>26821</v>
      </c>
      <c r="L31" s="355">
        <v>26815</v>
      </c>
      <c r="M31" s="356">
        <v>100</v>
      </c>
    </row>
    <row r="32" spans="1:13" x14ac:dyDescent="0.25">
      <c r="A32" s="512" t="s">
        <v>343</v>
      </c>
      <c r="B32" s="513">
        <v>62869</v>
      </c>
      <c r="C32" s="513">
        <v>40471</v>
      </c>
      <c r="D32" s="513">
        <v>40013</v>
      </c>
      <c r="E32" s="514">
        <v>98.9</v>
      </c>
      <c r="F32" s="513">
        <v>100</v>
      </c>
      <c r="G32" s="513">
        <v>145</v>
      </c>
      <c r="H32" s="513">
        <v>145</v>
      </c>
      <c r="I32" s="514">
        <v>100</v>
      </c>
      <c r="J32" s="513">
        <v>62969</v>
      </c>
      <c r="K32" s="513">
        <v>40616</v>
      </c>
      <c r="L32" s="513">
        <v>40158</v>
      </c>
      <c r="M32" s="514">
        <v>98.9</v>
      </c>
    </row>
    <row r="33" spans="1:13" x14ac:dyDescent="0.25">
      <c r="A33" s="353" t="s">
        <v>344</v>
      </c>
      <c r="B33" s="355">
        <v>62869</v>
      </c>
      <c r="C33" s="355">
        <v>40471</v>
      </c>
      <c r="D33" s="355">
        <v>40013</v>
      </c>
      <c r="E33" s="356">
        <v>98.9</v>
      </c>
      <c r="F33" s="355">
        <v>100</v>
      </c>
      <c r="G33" s="355">
        <v>145</v>
      </c>
      <c r="H33" s="355">
        <v>145</v>
      </c>
      <c r="I33" s="356">
        <v>100</v>
      </c>
      <c r="J33" s="355">
        <v>62969</v>
      </c>
      <c r="K33" s="355">
        <v>40616</v>
      </c>
      <c r="L33" s="355">
        <v>40158</v>
      </c>
      <c r="M33" s="356">
        <v>98.9</v>
      </c>
    </row>
    <row r="34" spans="1:13" x14ac:dyDescent="0.25">
      <c r="A34" s="512" t="s">
        <v>345</v>
      </c>
      <c r="B34" s="513">
        <v>9224</v>
      </c>
      <c r="C34" s="513">
        <v>8429</v>
      </c>
      <c r="D34" s="513">
        <v>8264</v>
      </c>
      <c r="E34" s="514">
        <v>98</v>
      </c>
      <c r="F34" s="513">
        <v>635</v>
      </c>
      <c r="G34" s="513">
        <v>2059</v>
      </c>
      <c r="H34" s="513">
        <v>2058</v>
      </c>
      <c r="I34" s="514">
        <v>100</v>
      </c>
      <c r="J34" s="513">
        <v>9859</v>
      </c>
      <c r="K34" s="513">
        <v>10488</v>
      </c>
      <c r="L34" s="513">
        <v>10322</v>
      </c>
      <c r="M34" s="514">
        <v>98.4</v>
      </c>
    </row>
    <row r="35" spans="1:13" x14ac:dyDescent="0.25">
      <c r="A35" s="353" t="s">
        <v>346</v>
      </c>
      <c r="B35" s="355">
        <v>9224</v>
      </c>
      <c r="C35" s="355">
        <v>8429</v>
      </c>
      <c r="D35" s="355">
        <v>8264</v>
      </c>
      <c r="E35" s="356">
        <v>98</v>
      </c>
      <c r="F35" s="355">
        <v>635</v>
      </c>
      <c r="G35" s="355">
        <v>2059</v>
      </c>
      <c r="H35" s="355">
        <v>2058</v>
      </c>
      <c r="I35" s="356">
        <v>100</v>
      </c>
      <c r="J35" s="355">
        <v>9859</v>
      </c>
      <c r="K35" s="355">
        <v>10488</v>
      </c>
      <c r="L35" s="355">
        <v>10322</v>
      </c>
      <c r="M35" s="356">
        <v>98.4</v>
      </c>
    </row>
    <row r="36" spans="1:13" x14ac:dyDescent="0.25">
      <c r="A36" s="512" t="s">
        <v>347</v>
      </c>
      <c r="B36" s="513">
        <v>39687</v>
      </c>
      <c r="C36" s="513">
        <v>37676</v>
      </c>
      <c r="D36" s="513">
        <v>37652</v>
      </c>
      <c r="E36" s="514">
        <v>99.9</v>
      </c>
      <c r="F36" s="513">
        <v>473</v>
      </c>
      <c r="G36" s="513">
        <v>6542</v>
      </c>
      <c r="H36" s="513">
        <v>6534</v>
      </c>
      <c r="I36" s="514">
        <v>99.9</v>
      </c>
      <c r="J36" s="513">
        <v>40160</v>
      </c>
      <c r="K36" s="513">
        <v>44218</v>
      </c>
      <c r="L36" s="513">
        <v>44186</v>
      </c>
      <c r="M36" s="514">
        <v>99.9</v>
      </c>
    </row>
    <row r="37" spans="1:13" x14ac:dyDescent="0.25">
      <c r="A37" s="353" t="s">
        <v>348</v>
      </c>
      <c r="B37" s="355">
        <v>39687</v>
      </c>
      <c r="C37" s="355">
        <v>37676</v>
      </c>
      <c r="D37" s="355">
        <v>37652</v>
      </c>
      <c r="E37" s="356">
        <v>99.9</v>
      </c>
      <c r="F37" s="355">
        <v>473</v>
      </c>
      <c r="G37" s="355">
        <v>6542</v>
      </c>
      <c r="H37" s="355">
        <v>6534</v>
      </c>
      <c r="I37" s="356">
        <v>99.9</v>
      </c>
      <c r="J37" s="355">
        <v>40160</v>
      </c>
      <c r="K37" s="355">
        <v>44218</v>
      </c>
      <c r="L37" s="355">
        <v>44186</v>
      </c>
      <c r="M37" s="356">
        <v>99.9</v>
      </c>
    </row>
    <row r="38" spans="1:13" x14ac:dyDescent="0.25">
      <c r="A38" s="507" t="s">
        <v>349</v>
      </c>
      <c r="B38" s="508">
        <v>2376333</v>
      </c>
      <c r="C38" s="508">
        <v>2486162</v>
      </c>
      <c r="D38" s="508">
        <v>2474753</v>
      </c>
      <c r="E38" s="509">
        <v>99.5</v>
      </c>
      <c r="F38" s="508">
        <v>270192</v>
      </c>
      <c r="G38" s="508">
        <v>258085</v>
      </c>
      <c r="H38" s="508">
        <v>257463</v>
      </c>
      <c r="I38" s="509">
        <v>99.8</v>
      </c>
      <c r="J38" s="508">
        <v>2646525</v>
      </c>
      <c r="K38" s="508">
        <v>2744247</v>
      </c>
      <c r="L38" s="508">
        <v>2732216</v>
      </c>
      <c r="M38" s="509">
        <v>99.6</v>
      </c>
    </row>
    <row r="39" spans="1:13" x14ac:dyDescent="0.25">
      <c r="A39" s="512" t="s">
        <v>944</v>
      </c>
      <c r="B39" s="513">
        <v>0</v>
      </c>
      <c r="C39" s="513">
        <v>0</v>
      </c>
      <c r="D39" s="513">
        <v>0</v>
      </c>
      <c r="E39" s="514">
        <v>0</v>
      </c>
      <c r="F39" s="513">
        <v>0</v>
      </c>
      <c r="G39" s="513">
        <v>0</v>
      </c>
      <c r="H39" s="513">
        <v>0</v>
      </c>
      <c r="I39" s="514">
        <v>0</v>
      </c>
      <c r="J39" s="513">
        <v>0</v>
      </c>
      <c r="K39" s="513">
        <v>0</v>
      </c>
      <c r="L39" s="513">
        <v>0</v>
      </c>
      <c r="M39" s="514">
        <v>0</v>
      </c>
    </row>
    <row r="40" spans="1:13" x14ac:dyDescent="0.25">
      <c r="A40" s="353" t="s">
        <v>945</v>
      </c>
      <c r="B40" s="355">
        <v>0</v>
      </c>
      <c r="C40" s="355">
        <v>0</v>
      </c>
      <c r="D40" s="355">
        <v>0</v>
      </c>
      <c r="E40" s="356">
        <v>0</v>
      </c>
      <c r="F40" s="355">
        <v>0</v>
      </c>
      <c r="G40" s="355">
        <v>0</v>
      </c>
      <c r="H40" s="355">
        <v>0</v>
      </c>
      <c r="I40" s="356">
        <v>0</v>
      </c>
      <c r="J40" s="355">
        <v>0</v>
      </c>
      <c r="K40" s="355">
        <v>0</v>
      </c>
      <c r="L40" s="355">
        <v>0</v>
      </c>
      <c r="M40" s="356">
        <v>0</v>
      </c>
    </row>
    <row r="41" spans="1:13" x14ac:dyDescent="0.25">
      <c r="A41" s="512" t="s">
        <v>350</v>
      </c>
      <c r="B41" s="513">
        <v>987306</v>
      </c>
      <c r="C41" s="513">
        <v>996776</v>
      </c>
      <c r="D41" s="513">
        <v>996664</v>
      </c>
      <c r="E41" s="514">
        <v>100</v>
      </c>
      <c r="F41" s="513">
        <v>52639</v>
      </c>
      <c r="G41" s="513">
        <v>71100</v>
      </c>
      <c r="H41" s="513">
        <v>71100</v>
      </c>
      <c r="I41" s="514">
        <v>100</v>
      </c>
      <c r="J41" s="513">
        <v>1039945</v>
      </c>
      <c r="K41" s="513">
        <v>1067876</v>
      </c>
      <c r="L41" s="513">
        <v>1067764</v>
      </c>
      <c r="M41" s="514">
        <v>100</v>
      </c>
    </row>
    <row r="42" spans="1:13" x14ac:dyDescent="0.25">
      <c r="A42" s="353" t="s">
        <v>351</v>
      </c>
      <c r="B42" s="355">
        <v>987306</v>
      </c>
      <c r="C42" s="355">
        <v>996776</v>
      </c>
      <c r="D42" s="355">
        <v>996664</v>
      </c>
      <c r="E42" s="356">
        <v>100</v>
      </c>
      <c r="F42" s="355">
        <v>52639</v>
      </c>
      <c r="G42" s="355">
        <v>71100</v>
      </c>
      <c r="H42" s="355">
        <v>71100</v>
      </c>
      <c r="I42" s="356">
        <v>100</v>
      </c>
      <c r="J42" s="355">
        <v>1039945</v>
      </c>
      <c r="K42" s="355">
        <v>1067876</v>
      </c>
      <c r="L42" s="355">
        <v>1067764</v>
      </c>
      <c r="M42" s="356">
        <v>100</v>
      </c>
    </row>
    <row r="43" spans="1:13" x14ac:dyDescent="0.25">
      <c r="A43" s="512" t="s">
        <v>352</v>
      </c>
      <c r="B43" s="513">
        <v>162543</v>
      </c>
      <c r="C43" s="513">
        <v>168677</v>
      </c>
      <c r="D43" s="513">
        <v>168677</v>
      </c>
      <c r="E43" s="514">
        <v>100</v>
      </c>
      <c r="F43" s="513">
        <v>4010</v>
      </c>
      <c r="G43" s="513">
        <v>23574</v>
      </c>
      <c r="H43" s="513">
        <v>23574</v>
      </c>
      <c r="I43" s="514">
        <v>100</v>
      </c>
      <c r="J43" s="513">
        <v>166553</v>
      </c>
      <c r="K43" s="513">
        <v>192251</v>
      </c>
      <c r="L43" s="513">
        <v>192251</v>
      </c>
      <c r="M43" s="514">
        <v>100</v>
      </c>
    </row>
    <row r="44" spans="1:13" x14ac:dyDescent="0.25">
      <c r="A44" s="353" t="s">
        <v>353</v>
      </c>
      <c r="B44" s="355">
        <v>162543</v>
      </c>
      <c r="C44" s="355">
        <v>168677</v>
      </c>
      <c r="D44" s="355">
        <v>168677</v>
      </c>
      <c r="E44" s="356">
        <v>100</v>
      </c>
      <c r="F44" s="355">
        <v>4010</v>
      </c>
      <c r="G44" s="355">
        <v>23574</v>
      </c>
      <c r="H44" s="355">
        <v>23574</v>
      </c>
      <c r="I44" s="356">
        <v>100</v>
      </c>
      <c r="J44" s="355">
        <v>166553</v>
      </c>
      <c r="K44" s="355">
        <v>192251</v>
      </c>
      <c r="L44" s="355">
        <v>192251</v>
      </c>
      <c r="M44" s="356">
        <v>100</v>
      </c>
    </row>
    <row r="45" spans="1:13" x14ac:dyDescent="0.25">
      <c r="A45" s="512" t="s">
        <v>354</v>
      </c>
      <c r="B45" s="513">
        <v>364393</v>
      </c>
      <c r="C45" s="513">
        <v>368069</v>
      </c>
      <c r="D45" s="513">
        <v>359639</v>
      </c>
      <c r="E45" s="514">
        <v>97.7</v>
      </c>
      <c r="F45" s="513">
        <v>187711</v>
      </c>
      <c r="G45" s="513">
        <v>27568</v>
      </c>
      <c r="H45" s="513">
        <v>27234</v>
      </c>
      <c r="I45" s="514">
        <v>98.8</v>
      </c>
      <c r="J45" s="513">
        <v>552104</v>
      </c>
      <c r="K45" s="513">
        <v>395637</v>
      </c>
      <c r="L45" s="513">
        <v>386873</v>
      </c>
      <c r="M45" s="514">
        <v>97.8</v>
      </c>
    </row>
    <row r="46" spans="1:13" x14ac:dyDescent="0.25">
      <c r="A46" s="353" t="s">
        <v>355</v>
      </c>
      <c r="B46" s="355">
        <v>364393</v>
      </c>
      <c r="C46" s="355">
        <v>368069</v>
      </c>
      <c r="D46" s="355">
        <v>359639</v>
      </c>
      <c r="E46" s="356">
        <v>97.7</v>
      </c>
      <c r="F46" s="355">
        <v>187711</v>
      </c>
      <c r="G46" s="355">
        <v>27568</v>
      </c>
      <c r="H46" s="355">
        <v>27234</v>
      </c>
      <c r="I46" s="356">
        <v>98.8</v>
      </c>
      <c r="J46" s="355">
        <v>552104</v>
      </c>
      <c r="K46" s="355">
        <v>395637</v>
      </c>
      <c r="L46" s="355">
        <v>386873</v>
      </c>
      <c r="M46" s="356">
        <v>97.8</v>
      </c>
    </row>
    <row r="47" spans="1:13" x14ac:dyDescent="0.25">
      <c r="A47" s="512" t="s">
        <v>356</v>
      </c>
      <c r="B47" s="513">
        <v>203094</v>
      </c>
      <c r="C47" s="513">
        <v>255444</v>
      </c>
      <c r="D47" s="513">
        <v>255165</v>
      </c>
      <c r="E47" s="514">
        <v>99.9</v>
      </c>
      <c r="F47" s="513">
        <v>8310</v>
      </c>
      <c r="G47" s="513">
        <v>28311</v>
      </c>
      <c r="H47" s="513">
        <v>28309</v>
      </c>
      <c r="I47" s="514">
        <v>100</v>
      </c>
      <c r="J47" s="513">
        <v>211404</v>
      </c>
      <c r="K47" s="513">
        <v>283755</v>
      </c>
      <c r="L47" s="513">
        <v>283474</v>
      </c>
      <c r="M47" s="514">
        <v>99.9</v>
      </c>
    </row>
    <row r="48" spans="1:13" x14ac:dyDescent="0.25">
      <c r="A48" s="353" t="s">
        <v>357</v>
      </c>
      <c r="B48" s="355">
        <v>203094</v>
      </c>
      <c r="C48" s="355">
        <v>255444</v>
      </c>
      <c r="D48" s="355">
        <v>255165</v>
      </c>
      <c r="E48" s="356">
        <v>99.9</v>
      </c>
      <c r="F48" s="355">
        <v>8310</v>
      </c>
      <c r="G48" s="355">
        <v>28311</v>
      </c>
      <c r="H48" s="355">
        <v>28309</v>
      </c>
      <c r="I48" s="356">
        <v>100</v>
      </c>
      <c r="J48" s="355">
        <v>211404</v>
      </c>
      <c r="K48" s="355">
        <v>283755</v>
      </c>
      <c r="L48" s="355">
        <v>283474</v>
      </c>
      <c r="M48" s="356">
        <v>99.9</v>
      </c>
    </row>
    <row r="49" spans="1:13" x14ac:dyDescent="0.25">
      <c r="A49" s="512" t="s">
        <v>358</v>
      </c>
      <c r="B49" s="513">
        <v>658997</v>
      </c>
      <c r="C49" s="513">
        <v>697196</v>
      </c>
      <c r="D49" s="513">
        <v>694608</v>
      </c>
      <c r="E49" s="514">
        <v>99.6</v>
      </c>
      <c r="F49" s="513">
        <v>17522</v>
      </c>
      <c r="G49" s="513">
        <v>107532</v>
      </c>
      <c r="H49" s="513">
        <v>107246</v>
      </c>
      <c r="I49" s="514">
        <v>99.7</v>
      </c>
      <c r="J49" s="513">
        <v>676519</v>
      </c>
      <c r="K49" s="513">
        <v>804728</v>
      </c>
      <c r="L49" s="513">
        <v>801854</v>
      </c>
      <c r="M49" s="514">
        <v>99.6</v>
      </c>
    </row>
    <row r="50" spans="1:13" x14ac:dyDescent="0.25">
      <c r="A50" s="353" t="s">
        <v>359</v>
      </c>
      <c r="B50" s="355">
        <v>658997</v>
      </c>
      <c r="C50" s="355">
        <v>697196</v>
      </c>
      <c r="D50" s="355">
        <v>694608</v>
      </c>
      <c r="E50" s="356">
        <v>99.6</v>
      </c>
      <c r="F50" s="355">
        <v>17522</v>
      </c>
      <c r="G50" s="355">
        <v>107532</v>
      </c>
      <c r="H50" s="355">
        <v>107246</v>
      </c>
      <c r="I50" s="356">
        <v>99.7</v>
      </c>
      <c r="J50" s="355">
        <v>676519</v>
      </c>
      <c r="K50" s="355">
        <v>804728</v>
      </c>
      <c r="L50" s="355">
        <v>801854</v>
      </c>
      <c r="M50" s="356">
        <v>99.6</v>
      </c>
    </row>
    <row r="51" spans="1:13" x14ac:dyDescent="0.25">
      <c r="A51" s="518" t="s">
        <v>360</v>
      </c>
      <c r="B51" s="510">
        <v>7487719</v>
      </c>
      <c r="C51" s="510">
        <v>6198898</v>
      </c>
      <c r="D51" s="510">
        <v>6146170</v>
      </c>
      <c r="E51" s="511">
        <v>99.149397199308694</v>
      </c>
      <c r="F51" s="510">
        <v>2020482</v>
      </c>
      <c r="G51" s="510">
        <v>2517025</v>
      </c>
      <c r="H51" s="510">
        <v>2505758</v>
      </c>
      <c r="I51" s="511">
        <v>99.6</v>
      </c>
      <c r="J51" s="510">
        <v>9508201</v>
      </c>
      <c r="K51" s="510">
        <v>8715923</v>
      </c>
      <c r="L51" s="508">
        <v>8651927</v>
      </c>
      <c r="M51" s="511">
        <v>99.265757625440202</v>
      </c>
    </row>
    <row r="52" spans="1:13" x14ac:dyDescent="0.25">
      <c r="A52" s="519" t="s">
        <v>361</v>
      </c>
      <c r="B52" s="515">
        <v>1997063</v>
      </c>
      <c r="C52" s="515">
        <v>1041454</v>
      </c>
      <c r="D52" s="385">
        <v>1014354</v>
      </c>
      <c r="E52" s="511">
        <v>97.397868748883795</v>
      </c>
      <c r="F52" s="515">
        <v>350148</v>
      </c>
      <c r="G52" s="515">
        <v>854871</v>
      </c>
      <c r="H52" s="515">
        <v>851757</v>
      </c>
      <c r="I52" s="516">
        <v>99.6</v>
      </c>
      <c r="J52" s="515">
        <v>2347211</v>
      </c>
      <c r="K52" s="515">
        <v>1896325</v>
      </c>
      <c r="L52" s="355">
        <v>1866111</v>
      </c>
      <c r="M52" s="511">
        <v>98.406707710967297</v>
      </c>
    </row>
    <row r="53" spans="1:13" x14ac:dyDescent="0.25">
      <c r="A53" s="520" t="s">
        <v>362</v>
      </c>
      <c r="B53" s="385">
        <v>264294</v>
      </c>
      <c r="C53" s="385">
        <v>384622</v>
      </c>
      <c r="D53" s="385">
        <v>358197</v>
      </c>
      <c r="E53" s="511">
        <v>93.129618170567497</v>
      </c>
      <c r="F53" s="385">
        <v>349859</v>
      </c>
      <c r="G53" s="385">
        <v>28324</v>
      </c>
      <c r="H53" s="385">
        <v>25220</v>
      </c>
      <c r="I53" s="517">
        <v>89</v>
      </c>
      <c r="J53" s="385">
        <v>614153</v>
      </c>
      <c r="K53" s="385">
        <v>412946</v>
      </c>
      <c r="L53" s="355">
        <v>383417</v>
      </c>
      <c r="M53" s="511">
        <v>92.849186092128306</v>
      </c>
    </row>
    <row r="54" spans="1:13" x14ac:dyDescent="0.25">
      <c r="A54" s="520" t="s">
        <v>363</v>
      </c>
      <c r="B54" s="385">
        <v>1732769</v>
      </c>
      <c r="C54" s="385">
        <v>656833</v>
      </c>
      <c r="D54" s="385">
        <v>656157</v>
      </c>
      <c r="E54" s="511">
        <v>99.897081906664297</v>
      </c>
      <c r="F54" s="385">
        <v>288</v>
      </c>
      <c r="G54" s="385">
        <v>826547</v>
      </c>
      <c r="H54" s="385">
        <v>826537</v>
      </c>
      <c r="I54" s="517">
        <v>100</v>
      </c>
      <c r="J54" s="385">
        <v>1733057</v>
      </c>
      <c r="K54" s="385">
        <v>1483380</v>
      </c>
      <c r="L54" s="355">
        <v>1482694</v>
      </c>
      <c r="M54" s="511">
        <v>99.953754263910795</v>
      </c>
    </row>
    <row r="55" spans="1:13" x14ac:dyDescent="0.25">
      <c r="A55" s="519" t="s">
        <v>946</v>
      </c>
      <c r="B55" s="515">
        <v>934055</v>
      </c>
      <c r="C55" s="515">
        <v>736726</v>
      </c>
      <c r="D55" s="385">
        <v>736125</v>
      </c>
      <c r="E55" s="516">
        <v>99.9</v>
      </c>
      <c r="F55" s="515">
        <v>105087</v>
      </c>
      <c r="G55" s="515">
        <v>65802</v>
      </c>
      <c r="H55" s="515">
        <v>65802</v>
      </c>
      <c r="I55" s="516">
        <v>100</v>
      </c>
      <c r="J55" s="515">
        <v>1039142</v>
      </c>
      <c r="K55" s="515">
        <v>802528</v>
      </c>
      <c r="L55" s="515">
        <v>801927</v>
      </c>
      <c r="M55" s="514">
        <v>99.9</v>
      </c>
    </row>
    <row r="56" spans="1:13" x14ac:dyDescent="0.25">
      <c r="A56" s="520" t="s">
        <v>364</v>
      </c>
      <c r="B56" s="385">
        <v>917979</v>
      </c>
      <c r="C56" s="385">
        <v>723634</v>
      </c>
      <c r="D56" s="385">
        <v>723033</v>
      </c>
      <c r="E56" s="517">
        <v>99.9</v>
      </c>
      <c r="F56" s="385">
        <v>105087</v>
      </c>
      <c r="G56" s="385">
        <v>55256</v>
      </c>
      <c r="H56" s="385">
        <v>55256</v>
      </c>
      <c r="I56" s="517">
        <v>100</v>
      </c>
      <c r="J56" s="385">
        <v>1023066</v>
      </c>
      <c r="K56" s="385">
        <v>778890</v>
      </c>
      <c r="L56" s="385">
        <v>778289</v>
      </c>
      <c r="M56" s="356">
        <v>99.9</v>
      </c>
    </row>
    <row r="57" spans="1:13" x14ac:dyDescent="0.25">
      <c r="A57" s="520" t="s">
        <v>365</v>
      </c>
      <c r="B57" s="385">
        <v>14342</v>
      </c>
      <c r="C57" s="385">
        <v>13051</v>
      </c>
      <c r="D57" s="385">
        <v>13051</v>
      </c>
      <c r="E57" s="517">
        <v>100</v>
      </c>
      <c r="F57" s="385">
        <v>0</v>
      </c>
      <c r="G57" s="385">
        <v>9830</v>
      </c>
      <c r="H57" s="385">
        <v>9830</v>
      </c>
      <c r="I57" s="517">
        <v>100</v>
      </c>
      <c r="J57" s="385">
        <v>14342</v>
      </c>
      <c r="K57" s="385">
        <v>22881</v>
      </c>
      <c r="L57" s="385">
        <v>22881</v>
      </c>
      <c r="M57" s="356">
        <v>100</v>
      </c>
    </row>
    <row r="58" spans="1:13" x14ac:dyDescent="0.25">
      <c r="A58" s="520" t="s">
        <v>366</v>
      </c>
      <c r="B58" s="385">
        <v>1734</v>
      </c>
      <c r="C58" s="385">
        <v>42</v>
      </c>
      <c r="D58" s="385">
        <v>42</v>
      </c>
      <c r="E58" s="517">
        <v>100</v>
      </c>
      <c r="F58" s="385">
        <v>0</v>
      </c>
      <c r="G58" s="385">
        <v>716</v>
      </c>
      <c r="H58" s="385">
        <v>716</v>
      </c>
      <c r="I58" s="517">
        <v>100</v>
      </c>
      <c r="J58" s="385">
        <v>1734</v>
      </c>
      <c r="K58" s="385">
        <v>758</v>
      </c>
      <c r="L58" s="385">
        <v>758</v>
      </c>
      <c r="M58" s="356">
        <v>100</v>
      </c>
    </row>
    <row r="59" spans="1:13" x14ac:dyDescent="0.25">
      <c r="A59" s="519" t="s">
        <v>367</v>
      </c>
      <c r="B59" s="515">
        <v>3308754</v>
      </c>
      <c r="C59" s="515">
        <v>2965434</v>
      </c>
      <c r="D59" s="515">
        <v>2963229</v>
      </c>
      <c r="E59" s="516">
        <v>99.9</v>
      </c>
      <c r="F59" s="515">
        <v>399</v>
      </c>
      <c r="G59" s="515">
        <v>2054</v>
      </c>
      <c r="H59" s="515">
        <v>2467</v>
      </c>
      <c r="I59" s="516">
        <v>120.1</v>
      </c>
      <c r="J59" s="515">
        <v>3309153</v>
      </c>
      <c r="K59" s="515">
        <v>2967488</v>
      </c>
      <c r="L59" s="515">
        <v>2965696</v>
      </c>
      <c r="M59" s="514">
        <v>99.9</v>
      </c>
    </row>
    <row r="60" spans="1:13" x14ac:dyDescent="0.25">
      <c r="A60" s="520" t="s">
        <v>368</v>
      </c>
      <c r="B60" s="385">
        <v>19417</v>
      </c>
      <c r="C60" s="385">
        <v>17479</v>
      </c>
      <c r="D60" s="385">
        <v>17470</v>
      </c>
      <c r="E60" s="517">
        <v>99.9</v>
      </c>
      <c r="F60" s="385">
        <v>0</v>
      </c>
      <c r="G60" s="385">
        <v>0</v>
      </c>
      <c r="H60" s="385">
        <v>0</v>
      </c>
      <c r="I60" s="517">
        <v>0</v>
      </c>
      <c r="J60" s="385">
        <v>19417</v>
      </c>
      <c r="K60" s="385">
        <v>17479</v>
      </c>
      <c r="L60" s="385">
        <v>17470</v>
      </c>
      <c r="M60" s="356">
        <v>99.9</v>
      </c>
    </row>
    <row r="61" spans="1:13" x14ac:dyDescent="0.25">
      <c r="A61" s="520" t="s">
        <v>369</v>
      </c>
      <c r="B61" s="385">
        <v>9609</v>
      </c>
      <c r="C61" s="385">
        <v>9585</v>
      </c>
      <c r="D61" s="385">
        <v>8720</v>
      </c>
      <c r="E61" s="517">
        <v>91</v>
      </c>
      <c r="F61" s="385">
        <v>333</v>
      </c>
      <c r="G61" s="385">
        <v>1997</v>
      </c>
      <c r="H61" s="385">
        <v>1993</v>
      </c>
      <c r="I61" s="517">
        <v>99.8</v>
      </c>
      <c r="J61" s="385">
        <v>9942</v>
      </c>
      <c r="K61" s="385">
        <v>11582</v>
      </c>
      <c r="L61" s="385">
        <v>10713</v>
      </c>
      <c r="M61" s="356">
        <v>92.5</v>
      </c>
    </row>
    <row r="62" spans="1:13" x14ac:dyDescent="0.25">
      <c r="A62" s="520" t="s">
        <v>370</v>
      </c>
      <c r="B62" s="385">
        <v>3279728</v>
      </c>
      <c r="C62" s="385">
        <v>2938370</v>
      </c>
      <c r="D62" s="385">
        <v>2937038</v>
      </c>
      <c r="E62" s="517">
        <v>100</v>
      </c>
      <c r="F62" s="385">
        <v>67</v>
      </c>
      <c r="G62" s="385">
        <v>57</v>
      </c>
      <c r="H62" s="385">
        <v>474</v>
      </c>
      <c r="I62" s="517">
        <v>831.6</v>
      </c>
      <c r="J62" s="385">
        <v>3279795</v>
      </c>
      <c r="K62" s="385">
        <v>2938427</v>
      </c>
      <c r="L62" s="385">
        <v>2937512</v>
      </c>
      <c r="M62" s="356">
        <v>100</v>
      </c>
    </row>
    <row r="63" spans="1:13" x14ac:dyDescent="0.25">
      <c r="A63" s="519" t="s">
        <v>371</v>
      </c>
      <c r="B63" s="515">
        <v>14122</v>
      </c>
      <c r="C63" s="515">
        <v>4837</v>
      </c>
      <c r="D63" s="515">
        <v>4809</v>
      </c>
      <c r="E63" s="516">
        <v>99.4</v>
      </c>
      <c r="F63" s="515">
        <v>2579</v>
      </c>
      <c r="G63" s="515">
        <v>204</v>
      </c>
      <c r="H63" s="515">
        <v>203</v>
      </c>
      <c r="I63" s="516">
        <v>99.5</v>
      </c>
      <c r="J63" s="515">
        <v>16701</v>
      </c>
      <c r="K63" s="515">
        <v>5041</v>
      </c>
      <c r="L63" s="515">
        <v>5012</v>
      </c>
      <c r="M63" s="514">
        <v>99.4</v>
      </c>
    </row>
    <row r="64" spans="1:13" x14ac:dyDescent="0.25">
      <c r="A64" s="520" t="s">
        <v>372</v>
      </c>
      <c r="B64" s="385">
        <v>1753</v>
      </c>
      <c r="C64" s="385">
        <v>1853</v>
      </c>
      <c r="D64" s="385">
        <v>1853</v>
      </c>
      <c r="E64" s="517">
        <v>100</v>
      </c>
      <c r="F64" s="385">
        <v>49</v>
      </c>
      <c r="G64" s="385">
        <v>204</v>
      </c>
      <c r="H64" s="385">
        <v>203</v>
      </c>
      <c r="I64" s="517">
        <v>99.5</v>
      </c>
      <c r="J64" s="385">
        <v>1802</v>
      </c>
      <c r="K64" s="385">
        <v>2057</v>
      </c>
      <c r="L64" s="385">
        <v>2056</v>
      </c>
      <c r="M64" s="356">
        <v>100</v>
      </c>
    </row>
    <row r="65" spans="1:13" x14ac:dyDescent="0.25">
      <c r="A65" s="520" t="s">
        <v>373</v>
      </c>
      <c r="B65" s="385">
        <v>12369</v>
      </c>
      <c r="C65" s="385">
        <v>2984</v>
      </c>
      <c r="D65" s="385">
        <v>2956</v>
      </c>
      <c r="E65" s="517">
        <v>99.1</v>
      </c>
      <c r="F65" s="385">
        <v>2529</v>
      </c>
      <c r="G65" s="385">
        <v>0</v>
      </c>
      <c r="H65" s="385">
        <v>0</v>
      </c>
      <c r="I65" s="517">
        <v>0</v>
      </c>
      <c r="J65" s="385">
        <v>14898</v>
      </c>
      <c r="K65" s="385">
        <v>2984</v>
      </c>
      <c r="L65" s="385">
        <v>2956</v>
      </c>
      <c r="M65" s="356">
        <v>99.1</v>
      </c>
    </row>
    <row r="66" spans="1:13" x14ac:dyDescent="0.25">
      <c r="A66" s="519" t="s">
        <v>374</v>
      </c>
      <c r="B66" s="515">
        <v>1061022</v>
      </c>
      <c r="C66" s="515">
        <v>1186601</v>
      </c>
      <c r="D66" s="515">
        <v>1182047</v>
      </c>
      <c r="E66" s="516">
        <v>99.6</v>
      </c>
      <c r="F66" s="515">
        <v>1484391</v>
      </c>
      <c r="G66" s="515">
        <v>1425389</v>
      </c>
      <c r="H66" s="515">
        <v>1423390</v>
      </c>
      <c r="I66" s="516">
        <v>99.9</v>
      </c>
      <c r="J66" s="515">
        <v>2545413</v>
      </c>
      <c r="K66" s="515">
        <v>2611990</v>
      </c>
      <c r="L66" s="515">
        <v>2605437</v>
      </c>
      <c r="M66" s="514">
        <v>99.7</v>
      </c>
    </row>
    <row r="67" spans="1:13" x14ac:dyDescent="0.25">
      <c r="A67" s="520" t="s">
        <v>375</v>
      </c>
      <c r="B67" s="385">
        <v>352667</v>
      </c>
      <c r="C67" s="385">
        <v>323867</v>
      </c>
      <c r="D67" s="385">
        <v>323106</v>
      </c>
      <c r="E67" s="517">
        <v>99.8</v>
      </c>
      <c r="F67" s="385">
        <v>538744</v>
      </c>
      <c r="G67" s="385">
        <v>743074</v>
      </c>
      <c r="H67" s="385">
        <v>741075</v>
      </c>
      <c r="I67" s="517">
        <v>99.7</v>
      </c>
      <c r="J67" s="385">
        <v>891411</v>
      </c>
      <c r="K67" s="385">
        <v>1066941</v>
      </c>
      <c r="L67" s="385">
        <v>1064181</v>
      </c>
      <c r="M67" s="356">
        <v>99.7</v>
      </c>
    </row>
    <row r="68" spans="1:13" x14ac:dyDescent="0.25">
      <c r="A68" s="520" t="s">
        <v>376</v>
      </c>
      <c r="B68" s="385">
        <v>2464</v>
      </c>
      <c r="C68" s="385">
        <v>3118</v>
      </c>
      <c r="D68" s="385">
        <v>3112</v>
      </c>
      <c r="E68" s="517">
        <v>99.8</v>
      </c>
      <c r="F68" s="385">
        <v>2941</v>
      </c>
      <c r="G68" s="385">
        <v>20598</v>
      </c>
      <c r="H68" s="385">
        <v>20598</v>
      </c>
      <c r="I68" s="517">
        <v>100</v>
      </c>
      <c r="J68" s="385">
        <v>5405</v>
      </c>
      <c r="K68" s="385">
        <v>23716</v>
      </c>
      <c r="L68" s="385">
        <v>23710</v>
      </c>
      <c r="M68" s="356">
        <v>100</v>
      </c>
    </row>
    <row r="69" spans="1:13" x14ac:dyDescent="0.25">
      <c r="A69" s="520" t="s">
        <v>377</v>
      </c>
      <c r="B69" s="385">
        <v>696145</v>
      </c>
      <c r="C69" s="385">
        <v>849369</v>
      </c>
      <c r="D69" s="385">
        <v>845591</v>
      </c>
      <c r="E69" s="517">
        <v>99.6</v>
      </c>
      <c r="F69" s="385">
        <v>942706</v>
      </c>
      <c r="G69" s="385">
        <v>661717</v>
      </c>
      <c r="H69" s="385">
        <v>661717</v>
      </c>
      <c r="I69" s="517">
        <v>100</v>
      </c>
      <c r="J69" s="385">
        <v>1638851</v>
      </c>
      <c r="K69" s="385">
        <v>1511086</v>
      </c>
      <c r="L69" s="385">
        <v>1507308</v>
      </c>
      <c r="M69" s="356">
        <v>99.7</v>
      </c>
    </row>
    <row r="70" spans="1:13" x14ac:dyDescent="0.25">
      <c r="A70" s="520" t="s">
        <v>378</v>
      </c>
      <c r="B70" s="385">
        <v>9747</v>
      </c>
      <c r="C70" s="385">
        <v>9405</v>
      </c>
      <c r="D70" s="385">
        <v>9397</v>
      </c>
      <c r="E70" s="517">
        <v>99.9</v>
      </c>
      <c r="F70" s="385">
        <v>0</v>
      </c>
      <c r="G70" s="385">
        <v>0</v>
      </c>
      <c r="H70" s="385">
        <v>0</v>
      </c>
      <c r="I70" s="517">
        <v>0</v>
      </c>
      <c r="J70" s="385">
        <v>9747</v>
      </c>
      <c r="K70" s="385">
        <v>9405</v>
      </c>
      <c r="L70" s="385">
        <v>9397</v>
      </c>
      <c r="M70" s="356">
        <v>99.9</v>
      </c>
    </row>
    <row r="71" spans="1:13" x14ac:dyDescent="0.25">
      <c r="A71" s="520" t="s">
        <v>379</v>
      </c>
      <c r="B71" s="385">
        <v>0</v>
      </c>
      <c r="C71" s="385">
        <v>842</v>
      </c>
      <c r="D71" s="385">
        <v>842</v>
      </c>
      <c r="E71" s="517">
        <v>100</v>
      </c>
      <c r="F71" s="385">
        <v>0</v>
      </c>
      <c r="G71" s="385">
        <v>0</v>
      </c>
      <c r="H71" s="385">
        <v>0</v>
      </c>
      <c r="I71" s="517">
        <v>0</v>
      </c>
      <c r="J71" s="385">
        <v>0</v>
      </c>
      <c r="K71" s="385">
        <v>842</v>
      </c>
      <c r="L71" s="385">
        <v>842</v>
      </c>
      <c r="M71" s="356">
        <v>100</v>
      </c>
    </row>
    <row r="72" spans="1:13" x14ac:dyDescent="0.25">
      <c r="A72" s="519" t="s">
        <v>380</v>
      </c>
      <c r="B72" s="515">
        <v>25536</v>
      </c>
      <c r="C72" s="515">
        <v>25933</v>
      </c>
      <c r="D72" s="515">
        <v>25882</v>
      </c>
      <c r="E72" s="516">
        <v>99.8</v>
      </c>
      <c r="F72" s="515">
        <v>2072</v>
      </c>
      <c r="G72" s="515">
        <v>11670</v>
      </c>
      <c r="H72" s="515">
        <v>11670</v>
      </c>
      <c r="I72" s="516">
        <v>100</v>
      </c>
      <c r="J72" s="515">
        <v>27608</v>
      </c>
      <c r="K72" s="515">
        <v>37603</v>
      </c>
      <c r="L72" s="515">
        <v>37552</v>
      </c>
      <c r="M72" s="514">
        <v>99.9</v>
      </c>
    </row>
    <row r="73" spans="1:13" x14ac:dyDescent="0.25">
      <c r="A73" s="520" t="s">
        <v>381</v>
      </c>
      <c r="B73" s="385">
        <v>25536</v>
      </c>
      <c r="C73" s="385">
        <v>25933</v>
      </c>
      <c r="D73" s="385">
        <v>25882</v>
      </c>
      <c r="E73" s="517">
        <v>99.8</v>
      </c>
      <c r="F73" s="385">
        <v>2072</v>
      </c>
      <c r="G73" s="385">
        <v>11670</v>
      </c>
      <c r="H73" s="385">
        <v>11670</v>
      </c>
      <c r="I73" s="517">
        <v>100</v>
      </c>
      <c r="J73" s="385">
        <v>27608</v>
      </c>
      <c r="K73" s="385">
        <v>37603</v>
      </c>
      <c r="L73" s="385">
        <v>37552</v>
      </c>
      <c r="M73" s="356">
        <v>99.9</v>
      </c>
    </row>
    <row r="74" spans="1:13" x14ac:dyDescent="0.25">
      <c r="A74" s="519" t="s">
        <v>382</v>
      </c>
      <c r="B74" s="515">
        <v>47747</v>
      </c>
      <c r="C74" s="515">
        <v>130150</v>
      </c>
      <c r="D74" s="515">
        <v>128009</v>
      </c>
      <c r="E74" s="516">
        <v>98.4</v>
      </c>
      <c r="F74" s="515">
        <v>11060</v>
      </c>
      <c r="G74" s="515">
        <v>62124</v>
      </c>
      <c r="H74" s="515">
        <v>55557</v>
      </c>
      <c r="I74" s="516">
        <v>89.4</v>
      </c>
      <c r="J74" s="515">
        <v>58807</v>
      </c>
      <c r="K74" s="515">
        <v>192274</v>
      </c>
      <c r="L74" s="515">
        <v>183566</v>
      </c>
      <c r="M74" s="514">
        <v>95.5</v>
      </c>
    </row>
    <row r="75" spans="1:13" x14ac:dyDescent="0.25">
      <c r="A75" s="520" t="s">
        <v>383</v>
      </c>
      <c r="B75" s="385">
        <v>8649</v>
      </c>
      <c r="C75" s="385">
        <v>9117</v>
      </c>
      <c r="D75" s="385">
        <v>8602</v>
      </c>
      <c r="E75" s="517">
        <v>94.4</v>
      </c>
      <c r="F75" s="385">
        <v>0</v>
      </c>
      <c r="G75" s="385">
        <v>14774</v>
      </c>
      <c r="H75" s="385">
        <v>8208</v>
      </c>
      <c r="I75" s="517">
        <v>55.6</v>
      </c>
      <c r="J75" s="385">
        <v>8649</v>
      </c>
      <c r="K75" s="385">
        <v>23891</v>
      </c>
      <c r="L75" s="385">
        <v>16810</v>
      </c>
      <c r="M75" s="356">
        <v>70.400000000000006</v>
      </c>
    </row>
    <row r="76" spans="1:13" x14ac:dyDescent="0.25">
      <c r="A76" s="520" t="s">
        <v>384</v>
      </c>
      <c r="B76" s="385">
        <v>36597</v>
      </c>
      <c r="C76" s="385">
        <v>90187</v>
      </c>
      <c r="D76" s="385">
        <v>88561</v>
      </c>
      <c r="E76" s="517">
        <v>98.2</v>
      </c>
      <c r="F76" s="385">
        <v>0</v>
      </c>
      <c r="G76" s="385">
        <v>635</v>
      </c>
      <c r="H76" s="385">
        <v>635</v>
      </c>
      <c r="I76" s="517">
        <v>100</v>
      </c>
      <c r="J76" s="385">
        <v>36597</v>
      </c>
      <c r="K76" s="385">
        <v>90822</v>
      </c>
      <c r="L76" s="385">
        <v>89196</v>
      </c>
      <c r="M76" s="356">
        <v>98.2</v>
      </c>
    </row>
    <row r="77" spans="1:13" x14ac:dyDescent="0.25">
      <c r="A77" s="520" t="s">
        <v>385</v>
      </c>
      <c r="B77" s="385">
        <v>2500</v>
      </c>
      <c r="C77" s="385">
        <v>30846</v>
      </c>
      <c r="D77" s="385">
        <v>30846</v>
      </c>
      <c r="E77" s="517">
        <v>100</v>
      </c>
      <c r="F77" s="385">
        <v>11060</v>
      </c>
      <c r="G77" s="385">
        <v>46714</v>
      </c>
      <c r="H77" s="385">
        <v>46714</v>
      </c>
      <c r="I77" s="517">
        <v>100</v>
      </c>
      <c r="J77" s="385">
        <v>13560</v>
      </c>
      <c r="K77" s="385">
        <v>77560</v>
      </c>
      <c r="L77" s="385">
        <v>77560</v>
      </c>
      <c r="M77" s="356">
        <v>100</v>
      </c>
    </row>
    <row r="78" spans="1:13" x14ac:dyDescent="0.25">
      <c r="A78" s="519" t="s">
        <v>386</v>
      </c>
      <c r="B78" s="515">
        <v>43393</v>
      </c>
      <c r="C78" s="515">
        <v>70255</v>
      </c>
      <c r="D78" s="515">
        <v>70246</v>
      </c>
      <c r="E78" s="516">
        <v>100</v>
      </c>
      <c r="F78" s="515">
        <v>33200</v>
      </c>
      <c r="G78" s="515">
        <v>89461</v>
      </c>
      <c r="H78" s="515">
        <v>89461</v>
      </c>
      <c r="I78" s="516">
        <v>100</v>
      </c>
      <c r="J78" s="515">
        <v>76593</v>
      </c>
      <c r="K78" s="515">
        <v>159716</v>
      </c>
      <c r="L78" s="515">
        <v>159707</v>
      </c>
      <c r="M78" s="514">
        <v>100</v>
      </c>
    </row>
    <row r="79" spans="1:13" x14ac:dyDescent="0.25">
      <c r="A79" s="520" t="s">
        <v>947</v>
      </c>
      <c r="B79" s="385">
        <v>1284</v>
      </c>
      <c r="C79" s="385">
        <v>1290</v>
      </c>
      <c r="D79" s="385">
        <v>1290</v>
      </c>
      <c r="E79" s="517">
        <v>100</v>
      </c>
      <c r="F79" s="385">
        <v>1400</v>
      </c>
      <c r="G79" s="385">
        <v>1403</v>
      </c>
      <c r="H79" s="385">
        <v>1403</v>
      </c>
      <c r="I79" s="517">
        <v>100</v>
      </c>
      <c r="J79" s="385">
        <v>2684</v>
      </c>
      <c r="K79" s="385">
        <v>2693</v>
      </c>
      <c r="L79" s="385">
        <v>2693</v>
      </c>
      <c r="M79" s="356">
        <v>100</v>
      </c>
    </row>
    <row r="80" spans="1:13" x14ac:dyDescent="0.25">
      <c r="A80" s="520" t="s">
        <v>948</v>
      </c>
      <c r="B80" s="385">
        <v>6895</v>
      </c>
      <c r="C80" s="385">
        <v>9147</v>
      </c>
      <c r="D80" s="385">
        <v>9147</v>
      </c>
      <c r="E80" s="517">
        <v>100</v>
      </c>
      <c r="F80" s="385">
        <v>0</v>
      </c>
      <c r="G80" s="385">
        <v>2523</v>
      </c>
      <c r="H80" s="385">
        <v>2523</v>
      </c>
      <c r="I80" s="517">
        <v>100</v>
      </c>
      <c r="J80" s="385">
        <v>6895</v>
      </c>
      <c r="K80" s="385">
        <v>11670</v>
      </c>
      <c r="L80" s="385">
        <v>11670</v>
      </c>
      <c r="M80" s="356">
        <v>100</v>
      </c>
    </row>
    <row r="81" spans="1:13" x14ac:dyDescent="0.25">
      <c r="A81" s="520" t="s">
        <v>387</v>
      </c>
      <c r="B81" s="385">
        <v>48</v>
      </c>
      <c r="C81" s="385">
        <v>47</v>
      </c>
      <c r="D81" s="385">
        <v>47</v>
      </c>
      <c r="E81" s="517">
        <v>100</v>
      </c>
      <c r="F81" s="385">
        <v>0</v>
      </c>
      <c r="G81" s="385">
        <v>0</v>
      </c>
      <c r="H81" s="385">
        <v>0</v>
      </c>
      <c r="I81" s="517">
        <v>0</v>
      </c>
      <c r="J81" s="385">
        <v>48</v>
      </c>
      <c r="K81" s="385">
        <v>47</v>
      </c>
      <c r="L81" s="385">
        <v>47</v>
      </c>
      <c r="M81" s="356">
        <v>100</v>
      </c>
    </row>
    <row r="82" spans="1:13" x14ac:dyDescent="0.25">
      <c r="A82" s="520" t="s">
        <v>388</v>
      </c>
      <c r="B82" s="385">
        <v>385</v>
      </c>
      <c r="C82" s="385">
        <v>336</v>
      </c>
      <c r="D82" s="385">
        <v>327</v>
      </c>
      <c r="E82" s="517">
        <v>97.3</v>
      </c>
      <c r="F82" s="385">
        <v>0</v>
      </c>
      <c r="G82" s="385">
        <v>0</v>
      </c>
      <c r="H82" s="385">
        <v>0</v>
      </c>
      <c r="I82" s="517">
        <v>0</v>
      </c>
      <c r="J82" s="385">
        <v>385</v>
      </c>
      <c r="K82" s="385">
        <v>336</v>
      </c>
      <c r="L82" s="385">
        <v>327</v>
      </c>
      <c r="M82" s="356">
        <v>97.3</v>
      </c>
    </row>
    <row r="83" spans="1:13" x14ac:dyDescent="0.25">
      <c r="A83" s="520" t="s">
        <v>949</v>
      </c>
      <c r="B83" s="385">
        <v>281</v>
      </c>
      <c r="C83" s="385">
        <v>255</v>
      </c>
      <c r="D83" s="385">
        <v>255</v>
      </c>
      <c r="E83" s="517">
        <v>100</v>
      </c>
      <c r="F83" s="385">
        <v>0</v>
      </c>
      <c r="G83" s="385">
        <v>0</v>
      </c>
      <c r="H83" s="385">
        <v>0</v>
      </c>
      <c r="I83" s="517">
        <v>0</v>
      </c>
      <c r="J83" s="385">
        <v>281</v>
      </c>
      <c r="K83" s="385">
        <v>255</v>
      </c>
      <c r="L83" s="385">
        <v>255</v>
      </c>
      <c r="M83" s="356">
        <v>100</v>
      </c>
    </row>
    <row r="84" spans="1:13" x14ac:dyDescent="0.25">
      <c r="A84" s="520" t="s">
        <v>389</v>
      </c>
      <c r="B84" s="385">
        <v>34500</v>
      </c>
      <c r="C84" s="385">
        <v>59180</v>
      </c>
      <c r="D84" s="385">
        <v>59180</v>
      </c>
      <c r="E84" s="517">
        <v>100</v>
      </c>
      <c r="F84" s="385">
        <v>31800</v>
      </c>
      <c r="G84" s="385">
        <v>85534</v>
      </c>
      <c r="H84" s="385">
        <v>85534</v>
      </c>
      <c r="I84" s="517">
        <v>100</v>
      </c>
      <c r="J84" s="385">
        <v>66300</v>
      </c>
      <c r="K84" s="385">
        <v>144714</v>
      </c>
      <c r="L84" s="385">
        <v>144714</v>
      </c>
      <c r="M84" s="356">
        <v>100</v>
      </c>
    </row>
    <row r="85" spans="1:13" x14ac:dyDescent="0.25">
      <c r="A85" s="519" t="s">
        <v>390</v>
      </c>
      <c r="B85" s="515">
        <v>56028</v>
      </c>
      <c r="C85" s="515">
        <v>37508</v>
      </c>
      <c r="D85" s="515">
        <v>21469</v>
      </c>
      <c r="E85" s="516">
        <v>57.2</v>
      </c>
      <c r="F85" s="515">
        <v>31546</v>
      </c>
      <c r="G85" s="515">
        <v>5451</v>
      </c>
      <c r="H85" s="515">
        <v>5450</v>
      </c>
      <c r="I85" s="516">
        <v>100</v>
      </c>
      <c r="J85" s="515">
        <v>87574</v>
      </c>
      <c r="K85" s="515">
        <v>42959</v>
      </c>
      <c r="L85" s="515">
        <v>26919</v>
      </c>
      <c r="M85" s="514">
        <v>62.7</v>
      </c>
    </row>
    <row r="86" spans="1:13" x14ac:dyDescent="0.25">
      <c r="A86" s="353" t="s">
        <v>391</v>
      </c>
      <c r="B86" s="355">
        <v>56028</v>
      </c>
      <c r="C86" s="355">
        <v>37508</v>
      </c>
      <c r="D86" s="385">
        <v>21469</v>
      </c>
      <c r="E86" s="517">
        <v>57.2</v>
      </c>
      <c r="F86" s="385">
        <v>31546</v>
      </c>
      <c r="G86" s="385">
        <v>5451</v>
      </c>
      <c r="H86" s="385">
        <v>5450</v>
      </c>
      <c r="I86" s="517">
        <v>100</v>
      </c>
      <c r="J86" s="385">
        <v>87574</v>
      </c>
      <c r="K86" s="385">
        <v>42959</v>
      </c>
      <c r="L86" s="385">
        <v>26919</v>
      </c>
      <c r="M86" s="356">
        <v>62.7</v>
      </c>
    </row>
    <row r="87" spans="1:13" x14ac:dyDescent="0.25">
      <c r="A87" s="507" t="s">
        <v>392</v>
      </c>
      <c r="B87" s="508">
        <v>104849</v>
      </c>
      <c r="C87" s="508">
        <v>227028</v>
      </c>
      <c r="D87" s="508">
        <v>221909</v>
      </c>
      <c r="E87" s="509">
        <v>97.7</v>
      </c>
      <c r="F87" s="508">
        <v>1385266</v>
      </c>
      <c r="G87" s="508">
        <v>466244</v>
      </c>
      <c r="H87" s="508">
        <v>458488</v>
      </c>
      <c r="I87" s="509">
        <v>98.3</v>
      </c>
      <c r="J87" s="508">
        <v>1490115</v>
      </c>
      <c r="K87" s="508">
        <v>693272</v>
      </c>
      <c r="L87" s="508">
        <v>680397</v>
      </c>
      <c r="M87" s="509">
        <v>98.1</v>
      </c>
    </row>
    <row r="88" spans="1:13" x14ac:dyDescent="0.25">
      <c r="A88" s="512" t="s">
        <v>393</v>
      </c>
      <c r="B88" s="513">
        <v>37446</v>
      </c>
      <c r="C88" s="513">
        <v>48982</v>
      </c>
      <c r="D88" s="513">
        <v>44200</v>
      </c>
      <c r="E88" s="514">
        <v>90.2</v>
      </c>
      <c r="F88" s="513">
        <v>38000</v>
      </c>
      <c r="G88" s="513">
        <v>146499</v>
      </c>
      <c r="H88" s="513">
        <v>138790</v>
      </c>
      <c r="I88" s="514">
        <v>94.7</v>
      </c>
      <c r="J88" s="513">
        <v>75446</v>
      </c>
      <c r="K88" s="513">
        <v>195481</v>
      </c>
      <c r="L88" s="513">
        <v>182990</v>
      </c>
      <c r="M88" s="514">
        <v>93.6</v>
      </c>
    </row>
    <row r="89" spans="1:13" x14ac:dyDescent="0.25">
      <c r="A89" s="353" t="s">
        <v>394</v>
      </c>
      <c r="B89" s="355">
        <v>37446</v>
      </c>
      <c r="C89" s="355">
        <v>48982</v>
      </c>
      <c r="D89" s="355">
        <v>44200</v>
      </c>
      <c r="E89" s="356">
        <v>90.2</v>
      </c>
      <c r="F89" s="355">
        <v>38000</v>
      </c>
      <c r="G89" s="355">
        <v>146499</v>
      </c>
      <c r="H89" s="355">
        <v>138790</v>
      </c>
      <c r="I89" s="356">
        <v>94.7</v>
      </c>
      <c r="J89" s="355">
        <v>75446</v>
      </c>
      <c r="K89" s="355">
        <v>195481</v>
      </c>
      <c r="L89" s="355">
        <v>182990</v>
      </c>
      <c r="M89" s="356">
        <v>93.6</v>
      </c>
    </row>
    <row r="90" spans="1:13" x14ac:dyDescent="0.25">
      <c r="A90" s="512" t="s">
        <v>395</v>
      </c>
      <c r="B90" s="513">
        <v>0</v>
      </c>
      <c r="C90" s="513">
        <v>118</v>
      </c>
      <c r="D90" s="513">
        <v>118</v>
      </c>
      <c r="E90" s="514">
        <v>100</v>
      </c>
      <c r="F90" s="513">
        <v>539689</v>
      </c>
      <c r="G90" s="513">
        <v>100571</v>
      </c>
      <c r="H90" s="513">
        <v>100571</v>
      </c>
      <c r="I90" s="514">
        <v>100</v>
      </c>
      <c r="J90" s="513">
        <v>539689</v>
      </c>
      <c r="K90" s="513">
        <v>100689</v>
      </c>
      <c r="L90" s="513">
        <v>100689</v>
      </c>
      <c r="M90" s="514">
        <v>100</v>
      </c>
    </row>
    <row r="91" spans="1:13" x14ac:dyDescent="0.25">
      <c r="A91" s="353" t="s">
        <v>396</v>
      </c>
      <c r="B91" s="355">
        <v>0</v>
      </c>
      <c r="C91" s="355">
        <v>118</v>
      </c>
      <c r="D91" s="355">
        <v>118</v>
      </c>
      <c r="E91" s="356">
        <v>100</v>
      </c>
      <c r="F91" s="355">
        <v>539689</v>
      </c>
      <c r="G91" s="355">
        <v>100571</v>
      </c>
      <c r="H91" s="355">
        <v>100571</v>
      </c>
      <c r="I91" s="356">
        <v>100</v>
      </c>
      <c r="J91" s="355">
        <v>539689</v>
      </c>
      <c r="K91" s="355">
        <v>100689</v>
      </c>
      <c r="L91" s="355">
        <v>100689</v>
      </c>
      <c r="M91" s="356">
        <v>100</v>
      </c>
    </row>
    <row r="92" spans="1:13" x14ac:dyDescent="0.25">
      <c r="A92" s="512" t="s">
        <v>950</v>
      </c>
      <c r="B92" s="513">
        <v>16646</v>
      </c>
      <c r="C92" s="513">
        <v>79997</v>
      </c>
      <c r="D92" s="513">
        <v>79882</v>
      </c>
      <c r="E92" s="514">
        <v>99.9</v>
      </c>
      <c r="F92" s="513">
        <v>560568</v>
      </c>
      <c r="G92" s="513">
        <v>182889</v>
      </c>
      <c r="H92" s="513">
        <v>182889</v>
      </c>
      <c r="I92" s="514">
        <v>100</v>
      </c>
      <c r="J92" s="513">
        <v>577214</v>
      </c>
      <c r="K92" s="513">
        <v>262886</v>
      </c>
      <c r="L92" s="513">
        <v>262771</v>
      </c>
      <c r="M92" s="514">
        <v>100</v>
      </c>
    </row>
    <row r="93" spans="1:13" x14ac:dyDescent="0.25">
      <c r="A93" s="353" t="s">
        <v>951</v>
      </c>
      <c r="B93" s="355">
        <v>16646</v>
      </c>
      <c r="C93" s="355">
        <v>79997</v>
      </c>
      <c r="D93" s="355">
        <v>79882</v>
      </c>
      <c r="E93" s="356">
        <v>99.9</v>
      </c>
      <c r="F93" s="355">
        <v>560568</v>
      </c>
      <c r="G93" s="355">
        <v>182889</v>
      </c>
      <c r="H93" s="355">
        <v>182889</v>
      </c>
      <c r="I93" s="356">
        <v>100</v>
      </c>
      <c r="J93" s="355">
        <v>577214</v>
      </c>
      <c r="K93" s="355">
        <v>262886</v>
      </c>
      <c r="L93" s="355">
        <v>262771</v>
      </c>
      <c r="M93" s="356">
        <v>100</v>
      </c>
    </row>
    <row r="94" spans="1:13" x14ac:dyDescent="0.25">
      <c r="A94" s="512" t="s">
        <v>397</v>
      </c>
      <c r="B94" s="513">
        <v>14933</v>
      </c>
      <c r="C94" s="513">
        <v>45883</v>
      </c>
      <c r="D94" s="513">
        <v>45883</v>
      </c>
      <c r="E94" s="514">
        <v>100</v>
      </c>
      <c r="F94" s="513">
        <v>170711</v>
      </c>
      <c r="G94" s="513">
        <v>32684</v>
      </c>
      <c r="H94" s="513">
        <v>32684</v>
      </c>
      <c r="I94" s="514">
        <v>100</v>
      </c>
      <c r="J94" s="513">
        <v>185644</v>
      </c>
      <c r="K94" s="513">
        <v>78567</v>
      </c>
      <c r="L94" s="513">
        <v>78567</v>
      </c>
      <c r="M94" s="514">
        <v>100</v>
      </c>
    </row>
    <row r="95" spans="1:13" x14ac:dyDescent="0.25">
      <c r="A95" s="353" t="s">
        <v>398</v>
      </c>
      <c r="B95" s="355">
        <v>14933</v>
      </c>
      <c r="C95" s="355">
        <v>45883</v>
      </c>
      <c r="D95" s="355">
        <v>45883</v>
      </c>
      <c r="E95" s="356">
        <v>100</v>
      </c>
      <c r="F95" s="355">
        <v>170711</v>
      </c>
      <c r="G95" s="355">
        <v>32684</v>
      </c>
      <c r="H95" s="355">
        <v>32684</v>
      </c>
      <c r="I95" s="356">
        <v>100</v>
      </c>
      <c r="J95" s="355">
        <v>185644</v>
      </c>
      <c r="K95" s="355">
        <v>78567</v>
      </c>
      <c r="L95" s="355">
        <v>78567</v>
      </c>
      <c r="M95" s="356">
        <v>100</v>
      </c>
    </row>
    <row r="96" spans="1:13" x14ac:dyDescent="0.25">
      <c r="A96" s="512" t="s">
        <v>399</v>
      </c>
      <c r="B96" s="513">
        <v>597</v>
      </c>
      <c r="C96" s="513">
        <v>520</v>
      </c>
      <c r="D96" s="513">
        <v>520</v>
      </c>
      <c r="E96" s="514">
        <v>100</v>
      </c>
      <c r="F96" s="513">
        <v>0</v>
      </c>
      <c r="G96" s="513">
        <v>0</v>
      </c>
      <c r="H96" s="513">
        <v>0</v>
      </c>
      <c r="I96" s="514">
        <v>0</v>
      </c>
      <c r="J96" s="513">
        <v>597</v>
      </c>
      <c r="K96" s="513">
        <v>520</v>
      </c>
      <c r="L96" s="513">
        <v>520</v>
      </c>
      <c r="M96" s="514">
        <v>100</v>
      </c>
    </row>
    <row r="97" spans="1:13" x14ac:dyDescent="0.25">
      <c r="A97" s="353" t="s">
        <v>400</v>
      </c>
      <c r="B97" s="355">
        <v>597</v>
      </c>
      <c r="C97" s="355">
        <v>520</v>
      </c>
      <c r="D97" s="355">
        <v>520</v>
      </c>
      <c r="E97" s="356">
        <v>100</v>
      </c>
      <c r="F97" s="355">
        <v>0</v>
      </c>
      <c r="G97" s="355">
        <v>0</v>
      </c>
      <c r="H97" s="355">
        <v>0</v>
      </c>
      <c r="I97" s="356">
        <v>0</v>
      </c>
      <c r="J97" s="355">
        <v>597</v>
      </c>
      <c r="K97" s="355">
        <v>520</v>
      </c>
      <c r="L97" s="355">
        <v>520</v>
      </c>
      <c r="M97" s="356">
        <v>100</v>
      </c>
    </row>
    <row r="98" spans="1:13" x14ac:dyDescent="0.25">
      <c r="A98" s="512" t="s">
        <v>401</v>
      </c>
      <c r="B98" s="513">
        <v>35227</v>
      </c>
      <c r="C98" s="513">
        <v>51528</v>
      </c>
      <c r="D98" s="513">
        <v>51305</v>
      </c>
      <c r="E98" s="514">
        <v>99.6</v>
      </c>
      <c r="F98" s="513">
        <v>76297</v>
      </c>
      <c r="G98" s="513">
        <v>3601</v>
      </c>
      <c r="H98" s="513">
        <v>3554</v>
      </c>
      <c r="I98" s="514">
        <v>98.7</v>
      </c>
      <c r="J98" s="513">
        <v>111524</v>
      </c>
      <c r="K98" s="513">
        <v>55129</v>
      </c>
      <c r="L98" s="513">
        <v>54859</v>
      </c>
      <c r="M98" s="514">
        <v>99.5</v>
      </c>
    </row>
    <row r="99" spans="1:13" x14ac:dyDescent="0.25">
      <c r="A99" s="353" t="s">
        <v>402</v>
      </c>
      <c r="B99" s="355">
        <v>35227</v>
      </c>
      <c r="C99" s="355">
        <v>51528</v>
      </c>
      <c r="D99" s="355">
        <v>51305</v>
      </c>
      <c r="E99" s="356">
        <v>99.6</v>
      </c>
      <c r="F99" s="355">
        <v>76297</v>
      </c>
      <c r="G99" s="355">
        <v>3601</v>
      </c>
      <c r="H99" s="355">
        <v>3554</v>
      </c>
      <c r="I99" s="356">
        <v>98.7</v>
      </c>
      <c r="J99" s="355">
        <v>111524</v>
      </c>
      <c r="K99" s="355">
        <v>55129</v>
      </c>
      <c r="L99" s="355">
        <v>54859</v>
      </c>
      <c r="M99" s="356">
        <v>99.5</v>
      </c>
    </row>
    <row r="100" spans="1:13" x14ac:dyDescent="0.25">
      <c r="A100" s="507" t="s">
        <v>403</v>
      </c>
      <c r="B100" s="508">
        <v>170386</v>
      </c>
      <c r="C100" s="508">
        <v>193661</v>
      </c>
      <c r="D100" s="508">
        <v>181540</v>
      </c>
      <c r="E100" s="509">
        <v>93.7</v>
      </c>
      <c r="F100" s="508">
        <v>298657</v>
      </c>
      <c r="G100" s="508">
        <v>275338</v>
      </c>
      <c r="H100" s="508">
        <v>274317</v>
      </c>
      <c r="I100" s="509">
        <v>99.6</v>
      </c>
      <c r="J100" s="508">
        <v>469043</v>
      </c>
      <c r="K100" s="508">
        <v>468999</v>
      </c>
      <c r="L100" s="508">
        <v>455857</v>
      </c>
      <c r="M100" s="509">
        <v>97.2</v>
      </c>
    </row>
    <row r="101" spans="1:13" x14ac:dyDescent="0.25">
      <c r="A101" s="512" t="s">
        <v>404</v>
      </c>
      <c r="B101" s="513">
        <v>167549</v>
      </c>
      <c r="C101" s="513">
        <v>73843</v>
      </c>
      <c r="D101" s="513">
        <v>61724</v>
      </c>
      <c r="E101" s="514">
        <v>83.6</v>
      </c>
      <c r="F101" s="513">
        <v>183626</v>
      </c>
      <c r="G101" s="513">
        <v>266630</v>
      </c>
      <c r="H101" s="513">
        <v>265609</v>
      </c>
      <c r="I101" s="514">
        <v>99.6</v>
      </c>
      <c r="J101" s="513">
        <v>351175</v>
      </c>
      <c r="K101" s="513">
        <v>340473</v>
      </c>
      <c r="L101" s="513">
        <v>327333</v>
      </c>
      <c r="M101" s="514">
        <v>96.1</v>
      </c>
    </row>
    <row r="102" spans="1:13" x14ac:dyDescent="0.25">
      <c r="A102" s="353" t="s">
        <v>405</v>
      </c>
      <c r="B102" s="355">
        <v>167549</v>
      </c>
      <c r="C102" s="355">
        <v>73843</v>
      </c>
      <c r="D102" s="355">
        <v>61724</v>
      </c>
      <c r="E102" s="356">
        <v>83.6</v>
      </c>
      <c r="F102" s="355">
        <v>183626</v>
      </c>
      <c r="G102" s="355">
        <v>266630</v>
      </c>
      <c r="H102" s="355">
        <v>265609</v>
      </c>
      <c r="I102" s="356">
        <v>99.6</v>
      </c>
      <c r="J102" s="355">
        <v>351175</v>
      </c>
      <c r="K102" s="355">
        <v>340473</v>
      </c>
      <c r="L102" s="355">
        <v>327333</v>
      </c>
      <c r="M102" s="356">
        <v>96.1</v>
      </c>
    </row>
    <row r="103" spans="1:13" x14ac:dyDescent="0.25">
      <c r="A103" s="512" t="s">
        <v>406</v>
      </c>
      <c r="B103" s="513">
        <v>0</v>
      </c>
      <c r="C103" s="513">
        <v>117864</v>
      </c>
      <c r="D103" s="513">
        <v>117864</v>
      </c>
      <c r="E103" s="514">
        <v>100</v>
      </c>
      <c r="F103" s="513">
        <v>0</v>
      </c>
      <c r="G103" s="513">
        <v>5447</v>
      </c>
      <c r="H103" s="513">
        <v>5447</v>
      </c>
      <c r="I103" s="514">
        <v>100</v>
      </c>
      <c r="J103" s="513">
        <v>0</v>
      </c>
      <c r="K103" s="513">
        <v>123311</v>
      </c>
      <c r="L103" s="513">
        <v>123311</v>
      </c>
      <c r="M103" s="514">
        <v>100</v>
      </c>
    </row>
    <row r="104" spans="1:13" x14ac:dyDescent="0.25">
      <c r="A104" s="353" t="s">
        <v>407</v>
      </c>
      <c r="B104" s="355">
        <v>0</v>
      </c>
      <c r="C104" s="355">
        <v>117864</v>
      </c>
      <c r="D104" s="355">
        <v>117864</v>
      </c>
      <c r="E104" s="356">
        <v>100</v>
      </c>
      <c r="F104" s="355">
        <v>0</v>
      </c>
      <c r="G104" s="355">
        <v>5447</v>
      </c>
      <c r="H104" s="355">
        <v>5447</v>
      </c>
      <c r="I104" s="356">
        <v>100</v>
      </c>
      <c r="J104" s="355">
        <v>0</v>
      </c>
      <c r="K104" s="355">
        <v>123311</v>
      </c>
      <c r="L104" s="355">
        <v>123311</v>
      </c>
      <c r="M104" s="356">
        <v>100</v>
      </c>
    </row>
    <row r="105" spans="1:13" x14ac:dyDescent="0.25">
      <c r="A105" s="512" t="s">
        <v>408</v>
      </c>
      <c r="B105" s="513">
        <v>0</v>
      </c>
      <c r="C105" s="513">
        <v>167</v>
      </c>
      <c r="D105" s="513">
        <v>167</v>
      </c>
      <c r="E105" s="514">
        <v>100</v>
      </c>
      <c r="F105" s="513">
        <v>0</v>
      </c>
      <c r="G105" s="513">
        <v>3162</v>
      </c>
      <c r="H105" s="513">
        <v>3162</v>
      </c>
      <c r="I105" s="514">
        <v>100</v>
      </c>
      <c r="J105" s="513">
        <v>0</v>
      </c>
      <c r="K105" s="513">
        <v>3329</v>
      </c>
      <c r="L105" s="513">
        <v>3329</v>
      </c>
      <c r="M105" s="514">
        <v>100</v>
      </c>
    </row>
    <row r="106" spans="1:13" x14ac:dyDescent="0.25">
      <c r="A106" s="353" t="s">
        <v>409</v>
      </c>
      <c r="B106" s="355">
        <v>0</v>
      </c>
      <c r="C106" s="355">
        <v>167</v>
      </c>
      <c r="D106" s="355">
        <v>167</v>
      </c>
      <c r="E106" s="356">
        <v>100</v>
      </c>
      <c r="F106" s="355">
        <v>0</v>
      </c>
      <c r="G106" s="355">
        <v>3162</v>
      </c>
      <c r="H106" s="355">
        <v>3162</v>
      </c>
      <c r="I106" s="356">
        <v>100</v>
      </c>
      <c r="J106" s="355">
        <v>0</v>
      </c>
      <c r="K106" s="355">
        <v>3329</v>
      </c>
      <c r="L106" s="355">
        <v>3329</v>
      </c>
      <c r="M106" s="356">
        <v>100</v>
      </c>
    </row>
    <row r="107" spans="1:13" x14ac:dyDescent="0.25">
      <c r="A107" s="512" t="s">
        <v>952</v>
      </c>
      <c r="B107" s="513">
        <v>2837</v>
      </c>
      <c r="C107" s="513">
        <v>1788</v>
      </c>
      <c r="D107" s="513">
        <v>1785</v>
      </c>
      <c r="E107" s="514">
        <v>99.8</v>
      </c>
      <c r="F107" s="513">
        <v>115031</v>
      </c>
      <c r="G107" s="513">
        <v>99</v>
      </c>
      <c r="H107" s="513">
        <v>99</v>
      </c>
      <c r="I107" s="514">
        <v>100</v>
      </c>
      <c r="J107" s="513">
        <v>117868</v>
      </c>
      <c r="K107" s="513">
        <v>1887</v>
      </c>
      <c r="L107" s="513">
        <v>1884</v>
      </c>
      <c r="M107" s="514">
        <v>99.8</v>
      </c>
    </row>
    <row r="108" spans="1:13" x14ac:dyDescent="0.25">
      <c r="A108" s="353" t="s">
        <v>953</v>
      </c>
      <c r="B108" s="355">
        <v>2837</v>
      </c>
      <c r="C108" s="355">
        <v>1788</v>
      </c>
      <c r="D108" s="355">
        <v>1785</v>
      </c>
      <c r="E108" s="356">
        <v>99.8</v>
      </c>
      <c r="F108" s="355">
        <v>115031</v>
      </c>
      <c r="G108" s="355">
        <v>99</v>
      </c>
      <c r="H108" s="355">
        <v>99</v>
      </c>
      <c r="I108" s="356">
        <v>100</v>
      </c>
      <c r="J108" s="355">
        <v>117868</v>
      </c>
      <c r="K108" s="355">
        <v>1887</v>
      </c>
      <c r="L108" s="355">
        <v>1884</v>
      </c>
      <c r="M108" s="356">
        <v>99.8</v>
      </c>
    </row>
    <row r="109" spans="1:13" x14ac:dyDescent="0.25">
      <c r="A109" s="507" t="s">
        <v>410</v>
      </c>
      <c r="B109" s="508">
        <v>518380</v>
      </c>
      <c r="C109" s="508">
        <v>340700</v>
      </c>
      <c r="D109" s="508">
        <v>336602</v>
      </c>
      <c r="E109" s="509">
        <v>98.8</v>
      </c>
      <c r="F109" s="508">
        <v>437634</v>
      </c>
      <c r="G109" s="508">
        <v>55345</v>
      </c>
      <c r="H109" s="508">
        <v>55010</v>
      </c>
      <c r="I109" s="509">
        <v>99.4</v>
      </c>
      <c r="J109" s="508">
        <v>956014</v>
      </c>
      <c r="K109" s="508">
        <v>396045</v>
      </c>
      <c r="L109" s="508">
        <v>391612</v>
      </c>
      <c r="M109" s="509">
        <v>98.9</v>
      </c>
    </row>
    <row r="110" spans="1:13" x14ac:dyDescent="0.25">
      <c r="A110" s="512" t="s">
        <v>411</v>
      </c>
      <c r="B110" s="513">
        <v>797</v>
      </c>
      <c r="C110" s="513">
        <v>785</v>
      </c>
      <c r="D110" s="513">
        <v>725</v>
      </c>
      <c r="E110" s="514">
        <v>92.4</v>
      </c>
      <c r="F110" s="513">
        <v>0</v>
      </c>
      <c r="G110" s="513">
        <v>0</v>
      </c>
      <c r="H110" s="513">
        <v>0</v>
      </c>
      <c r="I110" s="514">
        <v>0</v>
      </c>
      <c r="J110" s="513">
        <v>797</v>
      </c>
      <c r="K110" s="513">
        <v>785</v>
      </c>
      <c r="L110" s="513">
        <v>725</v>
      </c>
      <c r="M110" s="514">
        <v>92.4</v>
      </c>
    </row>
    <row r="111" spans="1:13" x14ac:dyDescent="0.25">
      <c r="A111" s="353" t="s">
        <v>719</v>
      </c>
      <c r="B111" s="355">
        <v>762</v>
      </c>
      <c r="C111" s="355">
        <v>755</v>
      </c>
      <c r="D111" s="355">
        <v>699</v>
      </c>
      <c r="E111" s="356">
        <v>92.6</v>
      </c>
      <c r="F111" s="355">
        <v>0</v>
      </c>
      <c r="G111" s="355">
        <v>0</v>
      </c>
      <c r="H111" s="355">
        <v>0</v>
      </c>
      <c r="I111" s="356">
        <v>0</v>
      </c>
      <c r="J111" s="355">
        <v>762</v>
      </c>
      <c r="K111" s="355">
        <v>755</v>
      </c>
      <c r="L111" s="355">
        <v>699</v>
      </c>
      <c r="M111" s="356">
        <v>92.6</v>
      </c>
    </row>
    <row r="112" spans="1:13" x14ac:dyDescent="0.25">
      <c r="A112" s="353" t="s">
        <v>954</v>
      </c>
      <c r="B112" s="355">
        <v>4</v>
      </c>
      <c r="C112" s="355">
        <v>5</v>
      </c>
      <c r="D112" s="355">
        <v>1</v>
      </c>
      <c r="E112" s="356">
        <v>20</v>
      </c>
      <c r="F112" s="355">
        <v>0</v>
      </c>
      <c r="G112" s="355">
        <v>0</v>
      </c>
      <c r="H112" s="355">
        <v>0</v>
      </c>
      <c r="I112" s="356">
        <v>0</v>
      </c>
      <c r="J112" s="355">
        <v>4</v>
      </c>
      <c r="K112" s="355">
        <v>5</v>
      </c>
      <c r="L112" s="355">
        <v>1</v>
      </c>
      <c r="M112" s="356">
        <v>20</v>
      </c>
    </row>
    <row r="113" spans="1:13" x14ac:dyDescent="0.25">
      <c r="A113" s="353" t="s">
        <v>955</v>
      </c>
      <c r="B113" s="355">
        <v>32</v>
      </c>
      <c r="C113" s="355">
        <v>25</v>
      </c>
      <c r="D113" s="355">
        <v>25</v>
      </c>
      <c r="E113" s="356">
        <v>100</v>
      </c>
      <c r="F113" s="355">
        <v>0</v>
      </c>
      <c r="G113" s="355">
        <v>0</v>
      </c>
      <c r="H113" s="355">
        <v>0</v>
      </c>
      <c r="I113" s="356">
        <v>0</v>
      </c>
      <c r="J113" s="355">
        <v>32</v>
      </c>
      <c r="K113" s="355">
        <v>25</v>
      </c>
      <c r="L113" s="355">
        <v>25</v>
      </c>
      <c r="M113" s="356">
        <v>100</v>
      </c>
    </row>
    <row r="114" spans="1:13" x14ac:dyDescent="0.25">
      <c r="A114" s="512" t="s">
        <v>412</v>
      </c>
      <c r="B114" s="513">
        <v>10284</v>
      </c>
      <c r="C114" s="513">
        <v>11465</v>
      </c>
      <c r="D114" s="513">
        <v>10643</v>
      </c>
      <c r="E114" s="514">
        <v>92.8</v>
      </c>
      <c r="F114" s="513">
        <v>20</v>
      </c>
      <c r="G114" s="513">
        <v>726</v>
      </c>
      <c r="H114" s="513">
        <v>726</v>
      </c>
      <c r="I114" s="514">
        <v>100</v>
      </c>
      <c r="J114" s="513">
        <v>10304</v>
      </c>
      <c r="K114" s="513">
        <v>12191</v>
      </c>
      <c r="L114" s="513">
        <v>11369</v>
      </c>
      <c r="M114" s="514">
        <v>93.3</v>
      </c>
    </row>
    <row r="115" spans="1:13" x14ac:dyDescent="0.25">
      <c r="A115" s="353" t="s">
        <v>413</v>
      </c>
      <c r="B115" s="355">
        <v>8316</v>
      </c>
      <c r="C115" s="355">
        <v>9109</v>
      </c>
      <c r="D115" s="355">
        <v>8286</v>
      </c>
      <c r="E115" s="356">
        <v>91</v>
      </c>
      <c r="F115" s="355">
        <v>0</v>
      </c>
      <c r="G115" s="355">
        <v>646</v>
      </c>
      <c r="H115" s="355">
        <v>646</v>
      </c>
      <c r="I115" s="356">
        <v>100</v>
      </c>
      <c r="J115" s="355">
        <v>8316</v>
      </c>
      <c r="K115" s="355">
        <v>9755</v>
      </c>
      <c r="L115" s="355">
        <v>8932</v>
      </c>
      <c r="M115" s="356">
        <v>91.6</v>
      </c>
    </row>
    <row r="116" spans="1:13" x14ac:dyDescent="0.25">
      <c r="A116" s="353" t="s">
        <v>956</v>
      </c>
      <c r="B116" s="355">
        <v>893</v>
      </c>
      <c r="C116" s="355">
        <v>1125</v>
      </c>
      <c r="D116" s="355">
        <v>1125</v>
      </c>
      <c r="E116" s="356">
        <v>100</v>
      </c>
      <c r="F116" s="355">
        <v>0</v>
      </c>
      <c r="G116" s="355">
        <v>80</v>
      </c>
      <c r="H116" s="355">
        <v>80</v>
      </c>
      <c r="I116" s="356">
        <v>100</v>
      </c>
      <c r="J116" s="355">
        <v>893</v>
      </c>
      <c r="K116" s="355">
        <v>1205</v>
      </c>
      <c r="L116" s="355">
        <v>1205</v>
      </c>
      <c r="M116" s="356">
        <v>100</v>
      </c>
    </row>
    <row r="117" spans="1:13" x14ac:dyDescent="0.25">
      <c r="A117" s="353" t="s">
        <v>414</v>
      </c>
      <c r="B117" s="355">
        <v>711</v>
      </c>
      <c r="C117" s="355">
        <v>818</v>
      </c>
      <c r="D117" s="355">
        <v>818</v>
      </c>
      <c r="E117" s="356">
        <v>100</v>
      </c>
      <c r="F117" s="355">
        <v>20</v>
      </c>
      <c r="G117" s="355">
        <v>0</v>
      </c>
      <c r="H117" s="355">
        <v>0</v>
      </c>
      <c r="I117" s="356">
        <v>0</v>
      </c>
      <c r="J117" s="355">
        <v>731</v>
      </c>
      <c r="K117" s="355">
        <v>818</v>
      </c>
      <c r="L117" s="355">
        <v>818</v>
      </c>
      <c r="M117" s="356">
        <v>100</v>
      </c>
    </row>
    <row r="118" spans="1:13" x14ac:dyDescent="0.25">
      <c r="A118" s="353" t="s">
        <v>415</v>
      </c>
      <c r="B118" s="355">
        <v>363</v>
      </c>
      <c r="C118" s="355">
        <v>413</v>
      </c>
      <c r="D118" s="355">
        <v>413</v>
      </c>
      <c r="E118" s="356">
        <v>100</v>
      </c>
      <c r="F118" s="355">
        <v>0</v>
      </c>
      <c r="G118" s="355">
        <v>0</v>
      </c>
      <c r="H118" s="355">
        <v>0</v>
      </c>
      <c r="I118" s="356">
        <v>0</v>
      </c>
      <c r="J118" s="355">
        <v>363</v>
      </c>
      <c r="K118" s="355">
        <v>413</v>
      </c>
      <c r="L118" s="355">
        <v>413</v>
      </c>
      <c r="M118" s="356">
        <v>100</v>
      </c>
    </row>
    <row r="119" spans="1:13" x14ac:dyDescent="0.25">
      <c r="A119" s="512" t="s">
        <v>416</v>
      </c>
      <c r="B119" s="513">
        <v>14753</v>
      </c>
      <c r="C119" s="513">
        <v>37363</v>
      </c>
      <c r="D119" s="513">
        <v>37333</v>
      </c>
      <c r="E119" s="514">
        <v>99.9</v>
      </c>
      <c r="F119" s="513">
        <v>0</v>
      </c>
      <c r="G119" s="513">
        <v>20528</v>
      </c>
      <c r="H119" s="513">
        <v>20528</v>
      </c>
      <c r="I119" s="514">
        <v>100</v>
      </c>
      <c r="J119" s="513">
        <v>14753</v>
      </c>
      <c r="K119" s="513">
        <v>57891</v>
      </c>
      <c r="L119" s="513">
        <v>57861</v>
      </c>
      <c r="M119" s="514">
        <v>99.9</v>
      </c>
    </row>
    <row r="120" spans="1:13" x14ac:dyDescent="0.25">
      <c r="A120" s="353" t="s">
        <v>957</v>
      </c>
      <c r="B120" s="355">
        <v>14693</v>
      </c>
      <c r="C120" s="355">
        <v>36565</v>
      </c>
      <c r="D120" s="355">
        <v>36535</v>
      </c>
      <c r="E120" s="356">
        <v>99.9</v>
      </c>
      <c r="F120" s="355">
        <v>0</v>
      </c>
      <c r="G120" s="355">
        <v>18882</v>
      </c>
      <c r="H120" s="355">
        <v>18882</v>
      </c>
      <c r="I120" s="356">
        <v>100</v>
      </c>
      <c r="J120" s="355">
        <v>14693</v>
      </c>
      <c r="K120" s="355">
        <v>55447</v>
      </c>
      <c r="L120" s="355">
        <v>55417</v>
      </c>
      <c r="M120" s="356">
        <v>99.9</v>
      </c>
    </row>
    <row r="121" spans="1:13" x14ac:dyDescent="0.25">
      <c r="A121" s="353" t="s">
        <v>958</v>
      </c>
      <c r="B121" s="355">
        <v>60</v>
      </c>
      <c r="C121" s="355">
        <v>798</v>
      </c>
      <c r="D121" s="355">
        <v>798</v>
      </c>
      <c r="E121" s="356">
        <v>100</v>
      </c>
      <c r="F121" s="355">
        <v>0</v>
      </c>
      <c r="G121" s="355">
        <v>1621</v>
      </c>
      <c r="H121" s="355">
        <v>1621</v>
      </c>
      <c r="I121" s="356">
        <v>100</v>
      </c>
      <c r="J121" s="355">
        <v>60</v>
      </c>
      <c r="K121" s="355">
        <v>2419</v>
      </c>
      <c r="L121" s="355">
        <v>2419</v>
      </c>
      <c r="M121" s="356">
        <v>100</v>
      </c>
    </row>
    <row r="122" spans="1:13" x14ac:dyDescent="0.25">
      <c r="A122" s="353" t="s">
        <v>417</v>
      </c>
      <c r="B122" s="355">
        <v>0</v>
      </c>
      <c r="C122" s="355">
        <v>0</v>
      </c>
      <c r="D122" s="355">
        <v>0</v>
      </c>
      <c r="E122" s="356">
        <v>0</v>
      </c>
      <c r="F122" s="355">
        <v>0</v>
      </c>
      <c r="G122" s="355">
        <v>26</v>
      </c>
      <c r="H122" s="355">
        <v>26</v>
      </c>
      <c r="I122" s="356">
        <v>100</v>
      </c>
      <c r="J122" s="355">
        <v>0</v>
      </c>
      <c r="K122" s="355">
        <v>26</v>
      </c>
      <c r="L122" s="355">
        <v>26</v>
      </c>
      <c r="M122" s="356">
        <v>100</v>
      </c>
    </row>
    <row r="123" spans="1:13" x14ac:dyDescent="0.25">
      <c r="A123" s="512" t="s">
        <v>418</v>
      </c>
      <c r="B123" s="513">
        <v>76109</v>
      </c>
      <c r="C123" s="513">
        <v>79300</v>
      </c>
      <c r="D123" s="513">
        <v>79290</v>
      </c>
      <c r="E123" s="514">
        <v>100</v>
      </c>
      <c r="F123" s="513">
        <v>0</v>
      </c>
      <c r="G123" s="513">
        <v>6316</v>
      </c>
      <c r="H123" s="513">
        <v>6310</v>
      </c>
      <c r="I123" s="514">
        <v>99.9</v>
      </c>
      <c r="J123" s="513">
        <v>76109</v>
      </c>
      <c r="K123" s="513">
        <v>85616</v>
      </c>
      <c r="L123" s="513">
        <v>85600</v>
      </c>
      <c r="M123" s="514">
        <v>100</v>
      </c>
    </row>
    <row r="124" spans="1:13" x14ac:dyDescent="0.25">
      <c r="A124" s="353" t="s">
        <v>419</v>
      </c>
      <c r="B124" s="355">
        <v>76109</v>
      </c>
      <c r="C124" s="355">
        <v>79300</v>
      </c>
      <c r="D124" s="355">
        <v>79290</v>
      </c>
      <c r="E124" s="356">
        <v>100</v>
      </c>
      <c r="F124" s="355">
        <v>0</v>
      </c>
      <c r="G124" s="355">
        <v>6316</v>
      </c>
      <c r="H124" s="355">
        <v>6310</v>
      </c>
      <c r="I124" s="356">
        <v>99.9</v>
      </c>
      <c r="J124" s="355">
        <v>76109</v>
      </c>
      <c r="K124" s="355">
        <v>85616</v>
      </c>
      <c r="L124" s="355">
        <v>85600</v>
      </c>
      <c r="M124" s="356">
        <v>100</v>
      </c>
    </row>
    <row r="125" spans="1:13" x14ac:dyDescent="0.25">
      <c r="A125" s="512" t="s">
        <v>422</v>
      </c>
      <c r="B125" s="513">
        <v>416436</v>
      </c>
      <c r="C125" s="513">
        <v>211787</v>
      </c>
      <c r="D125" s="513">
        <v>208612</v>
      </c>
      <c r="E125" s="514">
        <v>98.5</v>
      </c>
      <c r="F125" s="513">
        <v>437614</v>
      </c>
      <c r="G125" s="513">
        <v>27774</v>
      </c>
      <c r="H125" s="513">
        <v>27446</v>
      </c>
      <c r="I125" s="514">
        <v>98.8</v>
      </c>
      <c r="J125" s="513">
        <v>854050</v>
      </c>
      <c r="K125" s="513">
        <v>239561</v>
      </c>
      <c r="L125" s="513">
        <v>236058</v>
      </c>
      <c r="M125" s="514">
        <v>98.5</v>
      </c>
    </row>
    <row r="126" spans="1:13" x14ac:dyDescent="0.25">
      <c r="A126" s="353" t="s">
        <v>423</v>
      </c>
      <c r="B126" s="355">
        <v>416436</v>
      </c>
      <c r="C126" s="355">
        <v>211787</v>
      </c>
      <c r="D126" s="355">
        <v>208612</v>
      </c>
      <c r="E126" s="356">
        <v>98.5</v>
      </c>
      <c r="F126" s="355">
        <v>437614</v>
      </c>
      <c r="G126" s="355">
        <v>27774</v>
      </c>
      <c r="H126" s="355">
        <v>27446</v>
      </c>
      <c r="I126" s="356">
        <v>98.8</v>
      </c>
      <c r="J126" s="355">
        <v>854050</v>
      </c>
      <c r="K126" s="355">
        <v>239561</v>
      </c>
      <c r="L126" s="355">
        <v>236058</v>
      </c>
      <c r="M126" s="356">
        <v>98.5</v>
      </c>
    </row>
    <row r="127" spans="1:13" x14ac:dyDescent="0.25">
      <c r="A127" s="507" t="s">
        <v>424</v>
      </c>
      <c r="B127" s="508">
        <v>442398</v>
      </c>
      <c r="C127" s="508">
        <v>574562</v>
      </c>
      <c r="D127" s="508">
        <v>574062</v>
      </c>
      <c r="E127" s="509">
        <v>99.9</v>
      </c>
      <c r="F127" s="508">
        <v>28670</v>
      </c>
      <c r="G127" s="508">
        <v>66546</v>
      </c>
      <c r="H127" s="508">
        <v>66503</v>
      </c>
      <c r="I127" s="509">
        <v>99.9</v>
      </c>
      <c r="J127" s="508">
        <v>471068</v>
      </c>
      <c r="K127" s="508">
        <v>641108</v>
      </c>
      <c r="L127" s="508">
        <v>640565</v>
      </c>
      <c r="M127" s="509">
        <v>99.9</v>
      </c>
    </row>
    <row r="128" spans="1:13" x14ac:dyDescent="0.25">
      <c r="A128" s="512" t="s">
        <v>425</v>
      </c>
      <c r="B128" s="513">
        <v>111126</v>
      </c>
      <c r="C128" s="513">
        <v>122124</v>
      </c>
      <c r="D128" s="513">
        <v>122124</v>
      </c>
      <c r="E128" s="514">
        <v>100</v>
      </c>
      <c r="F128" s="513">
        <v>845</v>
      </c>
      <c r="G128" s="513">
        <v>12351</v>
      </c>
      <c r="H128" s="513">
        <v>12351</v>
      </c>
      <c r="I128" s="514">
        <v>100</v>
      </c>
      <c r="J128" s="513">
        <v>111971</v>
      </c>
      <c r="K128" s="513">
        <v>134475</v>
      </c>
      <c r="L128" s="513">
        <v>134475</v>
      </c>
      <c r="M128" s="514">
        <v>100</v>
      </c>
    </row>
    <row r="129" spans="1:13" x14ac:dyDescent="0.25">
      <c r="A129" s="353" t="s">
        <v>426</v>
      </c>
      <c r="B129" s="355">
        <v>111126</v>
      </c>
      <c r="C129" s="355">
        <v>122124</v>
      </c>
      <c r="D129" s="355">
        <v>122124</v>
      </c>
      <c r="E129" s="356">
        <v>100</v>
      </c>
      <c r="F129" s="355">
        <v>845</v>
      </c>
      <c r="G129" s="355">
        <v>12351</v>
      </c>
      <c r="H129" s="355">
        <v>12351</v>
      </c>
      <c r="I129" s="356">
        <v>100</v>
      </c>
      <c r="J129" s="355">
        <v>111971</v>
      </c>
      <c r="K129" s="355">
        <v>134475</v>
      </c>
      <c r="L129" s="355">
        <v>134475</v>
      </c>
      <c r="M129" s="356">
        <v>100</v>
      </c>
    </row>
    <row r="130" spans="1:13" x14ac:dyDescent="0.25">
      <c r="A130" s="512" t="s">
        <v>427</v>
      </c>
      <c r="B130" s="513">
        <v>192483</v>
      </c>
      <c r="C130" s="513">
        <v>190488</v>
      </c>
      <c r="D130" s="513">
        <v>190226</v>
      </c>
      <c r="E130" s="514">
        <v>99.9</v>
      </c>
      <c r="F130" s="513">
        <v>27753</v>
      </c>
      <c r="G130" s="513">
        <v>50503</v>
      </c>
      <c r="H130" s="513">
        <v>50460</v>
      </c>
      <c r="I130" s="514">
        <v>99.9</v>
      </c>
      <c r="J130" s="513">
        <v>220236</v>
      </c>
      <c r="K130" s="513">
        <v>240991</v>
      </c>
      <c r="L130" s="513">
        <v>240686</v>
      </c>
      <c r="M130" s="514">
        <v>99.9</v>
      </c>
    </row>
    <row r="131" spans="1:13" x14ac:dyDescent="0.25">
      <c r="A131" s="353" t="s">
        <v>428</v>
      </c>
      <c r="B131" s="355">
        <v>192483</v>
      </c>
      <c r="C131" s="355">
        <v>190488</v>
      </c>
      <c r="D131" s="355">
        <v>190226</v>
      </c>
      <c r="E131" s="356">
        <v>99.9</v>
      </c>
      <c r="F131" s="355">
        <v>27753</v>
      </c>
      <c r="G131" s="355">
        <v>50503</v>
      </c>
      <c r="H131" s="355">
        <v>50460</v>
      </c>
      <c r="I131" s="356">
        <v>99.9</v>
      </c>
      <c r="J131" s="355">
        <v>220236</v>
      </c>
      <c r="K131" s="355">
        <v>240991</v>
      </c>
      <c r="L131" s="355">
        <v>240686</v>
      </c>
      <c r="M131" s="356">
        <v>99.9</v>
      </c>
    </row>
    <row r="132" spans="1:13" x14ac:dyDescent="0.25">
      <c r="A132" s="512" t="s">
        <v>429</v>
      </c>
      <c r="B132" s="513">
        <v>48093</v>
      </c>
      <c r="C132" s="513">
        <v>126138</v>
      </c>
      <c r="D132" s="513">
        <v>126111</v>
      </c>
      <c r="E132" s="514">
        <v>100</v>
      </c>
      <c r="F132" s="513">
        <v>0</v>
      </c>
      <c r="G132" s="513">
        <v>3050</v>
      </c>
      <c r="H132" s="513">
        <v>3049</v>
      </c>
      <c r="I132" s="514">
        <v>100</v>
      </c>
      <c r="J132" s="513">
        <v>48093</v>
      </c>
      <c r="K132" s="513">
        <v>129188</v>
      </c>
      <c r="L132" s="513">
        <v>129160</v>
      </c>
      <c r="M132" s="514">
        <v>100</v>
      </c>
    </row>
    <row r="133" spans="1:13" x14ac:dyDescent="0.25">
      <c r="A133" s="353" t="s">
        <v>430</v>
      </c>
      <c r="B133" s="355">
        <v>48093</v>
      </c>
      <c r="C133" s="355">
        <v>126138</v>
      </c>
      <c r="D133" s="355">
        <v>126111</v>
      </c>
      <c r="E133" s="356">
        <v>100</v>
      </c>
      <c r="F133" s="355">
        <v>0</v>
      </c>
      <c r="G133" s="355">
        <v>3050</v>
      </c>
      <c r="H133" s="355">
        <v>3049</v>
      </c>
      <c r="I133" s="356">
        <v>100</v>
      </c>
      <c r="J133" s="355">
        <v>48093</v>
      </c>
      <c r="K133" s="355">
        <v>129188</v>
      </c>
      <c r="L133" s="355">
        <v>129160</v>
      </c>
      <c r="M133" s="356">
        <v>100</v>
      </c>
    </row>
    <row r="134" spans="1:13" x14ac:dyDescent="0.25">
      <c r="A134" s="512" t="s">
        <v>431</v>
      </c>
      <c r="B134" s="513">
        <v>71917</v>
      </c>
      <c r="C134" s="513">
        <v>113225</v>
      </c>
      <c r="D134" s="513">
        <v>113211</v>
      </c>
      <c r="E134" s="514">
        <v>100</v>
      </c>
      <c r="F134" s="513">
        <v>72</v>
      </c>
      <c r="G134" s="513">
        <v>186</v>
      </c>
      <c r="H134" s="513">
        <v>185</v>
      </c>
      <c r="I134" s="514">
        <v>99.5</v>
      </c>
      <c r="J134" s="513">
        <v>71989</v>
      </c>
      <c r="K134" s="513">
        <v>113411</v>
      </c>
      <c r="L134" s="513">
        <v>113396</v>
      </c>
      <c r="M134" s="514">
        <v>100</v>
      </c>
    </row>
    <row r="135" spans="1:13" x14ac:dyDescent="0.25">
      <c r="A135" s="353" t="s">
        <v>432</v>
      </c>
      <c r="B135" s="355">
        <v>71917</v>
      </c>
      <c r="C135" s="355">
        <v>113225</v>
      </c>
      <c r="D135" s="355">
        <v>113211</v>
      </c>
      <c r="E135" s="356">
        <v>100</v>
      </c>
      <c r="F135" s="355">
        <v>72</v>
      </c>
      <c r="G135" s="355">
        <v>186</v>
      </c>
      <c r="H135" s="355">
        <v>185</v>
      </c>
      <c r="I135" s="356">
        <v>99.5</v>
      </c>
      <c r="J135" s="355">
        <v>71989</v>
      </c>
      <c r="K135" s="355">
        <v>113411</v>
      </c>
      <c r="L135" s="355">
        <v>113396</v>
      </c>
      <c r="M135" s="356">
        <v>100</v>
      </c>
    </row>
    <row r="136" spans="1:13" x14ac:dyDescent="0.25">
      <c r="A136" s="512" t="s">
        <v>959</v>
      </c>
      <c r="B136" s="513">
        <v>605</v>
      </c>
      <c r="C136" s="513">
        <v>578</v>
      </c>
      <c r="D136" s="513">
        <v>577</v>
      </c>
      <c r="E136" s="514">
        <v>99.8</v>
      </c>
      <c r="F136" s="513">
        <v>0</v>
      </c>
      <c r="G136" s="513">
        <v>0</v>
      </c>
      <c r="H136" s="513">
        <v>0</v>
      </c>
      <c r="I136" s="514">
        <v>0</v>
      </c>
      <c r="J136" s="513">
        <v>605</v>
      </c>
      <c r="K136" s="513">
        <v>578</v>
      </c>
      <c r="L136" s="513">
        <v>577</v>
      </c>
      <c r="M136" s="514">
        <v>99.8</v>
      </c>
    </row>
    <row r="137" spans="1:13" x14ac:dyDescent="0.25">
      <c r="A137" s="353" t="s">
        <v>960</v>
      </c>
      <c r="B137" s="355">
        <v>605</v>
      </c>
      <c r="C137" s="355">
        <v>578</v>
      </c>
      <c r="D137" s="355">
        <v>577</v>
      </c>
      <c r="E137" s="356">
        <v>99.8</v>
      </c>
      <c r="F137" s="355">
        <v>0</v>
      </c>
      <c r="G137" s="355">
        <v>0</v>
      </c>
      <c r="H137" s="355">
        <v>0</v>
      </c>
      <c r="I137" s="356">
        <v>0</v>
      </c>
      <c r="J137" s="355">
        <v>605</v>
      </c>
      <c r="K137" s="355">
        <v>578</v>
      </c>
      <c r="L137" s="355">
        <v>577</v>
      </c>
      <c r="M137" s="356">
        <v>99.8</v>
      </c>
    </row>
    <row r="138" spans="1:13" x14ac:dyDescent="0.25">
      <c r="A138" s="512" t="s">
        <v>433</v>
      </c>
      <c r="B138" s="513">
        <v>18175</v>
      </c>
      <c r="C138" s="513">
        <v>22009</v>
      </c>
      <c r="D138" s="513">
        <v>21812</v>
      </c>
      <c r="E138" s="514">
        <v>99.1</v>
      </c>
      <c r="F138" s="513">
        <v>0</v>
      </c>
      <c r="G138" s="513">
        <v>456</v>
      </c>
      <c r="H138" s="513">
        <v>456</v>
      </c>
      <c r="I138" s="514">
        <v>100</v>
      </c>
      <c r="J138" s="513">
        <v>18175</v>
      </c>
      <c r="K138" s="513">
        <v>22465</v>
      </c>
      <c r="L138" s="513">
        <v>22268</v>
      </c>
      <c r="M138" s="514">
        <v>99.1</v>
      </c>
    </row>
    <row r="139" spans="1:13" x14ac:dyDescent="0.25">
      <c r="A139" s="353" t="s">
        <v>434</v>
      </c>
      <c r="B139" s="355">
        <v>18175</v>
      </c>
      <c r="C139" s="355">
        <v>22009</v>
      </c>
      <c r="D139" s="355">
        <v>21812</v>
      </c>
      <c r="E139" s="356">
        <v>99.1</v>
      </c>
      <c r="F139" s="355">
        <v>0</v>
      </c>
      <c r="G139" s="355">
        <v>456</v>
      </c>
      <c r="H139" s="355">
        <v>456</v>
      </c>
      <c r="I139" s="356">
        <v>100</v>
      </c>
      <c r="J139" s="355">
        <v>18175</v>
      </c>
      <c r="K139" s="355">
        <v>22465</v>
      </c>
      <c r="L139" s="355">
        <v>22268</v>
      </c>
      <c r="M139" s="356">
        <v>99.1</v>
      </c>
    </row>
    <row r="140" spans="1:13" x14ac:dyDescent="0.25">
      <c r="A140" s="507" t="s">
        <v>435</v>
      </c>
      <c r="B140" s="508">
        <v>3301572</v>
      </c>
      <c r="C140" s="508">
        <v>3551062</v>
      </c>
      <c r="D140" s="508">
        <v>3549612</v>
      </c>
      <c r="E140" s="509">
        <v>100</v>
      </c>
      <c r="F140" s="508">
        <v>305082</v>
      </c>
      <c r="G140" s="508">
        <v>42034</v>
      </c>
      <c r="H140" s="508">
        <v>41767</v>
      </c>
      <c r="I140" s="509">
        <v>99.4</v>
      </c>
      <c r="J140" s="508">
        <v>3606654</v>
      </c>
      <c r="K140" s="508">
        <v>3593096</v>
      </c>
      <c r="L140" s="508">
        <v>3591379</v>
      </c>
      <c r="M140" s="509">
        <v>100</v>
      </c>
    </row>
    <row r="141" spans="1:13" x14ac:dyDescent="0.25">
      <c r="A141" s="512" t="s">
        <v>436</v>
      </c>
      <c r="B141" s="513">
        <v>537241</v>
      </c>
      <c r="C141" s="513">
        <v>1069683</v>
      </c>
      <c r="D141" s="513">
        <v>1069622</v>
      </c>
      <c r="E141" s="514">
        <v>100</v>
      </c>
      <c r="F141" s="513">
        <v>142484</v>
      </c>
      <c r="G141" s="513">
        <v>8965</v>
      </c>
      <c r="H141" s="513">
        <v>8965</v>
      </c>
      <c r="I141" s="514">
        <v>100</v>
      </c>
      <c r="J141" s="513">
        <v>679725</v>
      </c>
      <c r="K141" s="513">
        <v>1078648</v>
      </c>
      <c r="L141" s="513">
        <v>1078587</v>
      </c>
      <c r="M141" s="514">
        <v>100</v>
      </c>
    </row>
    <row r="142" spans="1:13" x14ac:dyDescent="0.25">
      <c r="A142" s="353" t="s">
        <v>437</v>
      </c>
      <c r="B142" s="355">
        <v>9037</v>
      </c>
      <c r="C142" s="355">
        <v>49438</v>
      </c>
      <c r="D142" s="355">
        <v>49437</v>
      </c>
      <c r="E142" s="356">
        <v>100</v>
      </c>
      <c r="F142" s="355">
        <v>0</v>
      </c>
      <c r="G142" s="355">
        <v>15</v>
      </c>
      <c r="H142" s="355">
        <v>15</v>
      </c>
      <c r="I142" s="356">
        <v>100</v>
      </c>
      <c r="J142" s="355">
        <v>9037</v>
      </c>
      <c r="K142" s="355">
        <v>49453</v>
      </c>
      <c r="L142" s="355">
        <v>49452</v>
      </c>
      <c r="M142" s="356">
        <v>100</v>
      </c>
    </row>
    <row r="143" spans="1:13" x14ac:dyDescent="0.25">
      <c r="A143" s="353" t="s">
        <v>438</v>
      </c>
      <c r="B143" s="355">
        <v>528203</v>
      </c>
      <c r="C143" s="355">
        <v>1020245</v>
      </c>
      <c r="D143" s="355">
        <v>1020185</v>
      </c>
      <c r="E143" s="356">
        <v>100</v>
      </c>
      <c r="F143" s="355">
        <v>142484</v>
      </c>
      <c r="G143" s="355">
        <v>8950</v>
      </c>
      <c r="H143" s="355">
        <v>8949</v>
      </c>
      <c r="I143" s="356">
        <v>100</v>
      </c>
      <c r="J143" s="355">
        <v>670687</v>
      </c>
      <c r="K143" s="355">
        <v>1029195</v>
      </c>
      <c r="L143" s="355">
        <v>1029134</v>
      </c>
      <c r="M143" s="356">
        <v>100</v>
      </c>
    </row>
    <row r="144" spans="1:13" x14ac:dyDescent="0.25">
      <c r="A144" s="512" t="s">
        <v>439</v>
      </c>
      <c r="B144" s="513">
        <v>1384366</v>
      </c>
      <c r="C144" s="513">
        <v>1530627</v>
      </c>
      <c r="D144" s="513">
        <v>1530597</v>
      </c>
      <c r="E144" s="514">
        <v>100</v>
      </c>
      <c r="F144" s="513">
        <v>3000</v>
      </c>
      <c r="G144" s="513">
        <v>7531</v>
      </c>
      <c r="H144" s="513">
        <v>7531</v>
      </c>
      <c r="I144" s="514">
        <v>100</v>
      </c>
      <c r="J144" s="513">
        <v>1387366</v>
      </c>
      <c r="K144" s="513">
        <v>1538158</v>
      </c>
      <c r="L144" s="513">
        <v>1538128</v>
      </c>
      <c r="M144" s="514">
        <v>100</v>
      </c>
    </row>
    <row r="145" spans="1:13" x14ac:dyDescent="0.25">
      <c r="A145" s="353" t="s">
        <v>440</v>
      </c>
      <c r="B145" s="355">
        <v>191437</v>
      </c>
      <c r="C145" s="355">
        <v>261713</v>
      </c>
      <c r="D145" s="355">
        <v>261694</v>
      </c>
      <c r="E145" s="356">
        <v>100</v>
      </c>
      <c r="F145" s="355">
        <v>0</v>
      </c>
      <c r="G145" s="355">
        <v>1502</v>
      </c>
      <c r="H145" s="355">
        <v>1502</v>
      </c>
      <c r="I145" s="356">
        <v>100</v>
      </c>
      <c r="J145" s="355">
        <v>191437</v>
      </c>
      <c r="K145" s="355">
        <v>263215</v>
      </c>
      <c r="L145" s="355">
        <v>263196</v>
      </c>
      <c r="M145" s="356">
        <v>100</v>
      </c>
    </row>
    <row r="146" spans="1:13" x14ac:dyDescent="0.25">
      <c r="A146" s="353" t="s">
        <v>441</v>
      </c>
      <c r="B146" s="355">
        <v>1192929</v>
      </c>
      <c r="C146" s="355">
        <v>1268914</v>
      </c>
      <c r="D146" s="355">
        <v>1268903</v>
      </c>
      <c r="E146" s="356">
        <v>100</v>
      </c>
      <c r="F146" s="355">
        <v>3000</v>
      </c>
      <c r="G146" s="355">
        <v>6029</v>
      </c>
      <c r="H146" s="355">
        <v>6029</v>
      </c>
      <c r="I146" s="356">
        <v>100</v>
      </c>
      <c r="J146" s="355">
        <v>1195929</v>
      </c>
      <c r="K146" s="355">
        <v>1274943</v>
      </c>
      <c r="L146" s="355">
        <v>1274932</v>
      </c>
      <c r="M146" s="356">
        <v>100</v>
      </c>
    </row>
    <row r="147" spans="1:13" x14ac:dyDescent="0.25">
      <c r="A147" s="512" t="s">
        <v>442</v>
      </c>
      <c r="B147" s="513">
        <v>436405</v>
      </c>
      <c r="C147" s="513">
        <v>447733</v>
      </c>
      <c r="D147" s="513">
        <v>447731</v>
      </c>
      <c r="E147" s="514">
        <v>100</v>
      </c>
      <c r="F147" s="513">
        <v>55209</v>
      </c>
      <c r="G147" s="513">
        <v>8574</v>
      </c>
      <c r="H147" s="513">
        <v>8574</v>
      </c>
      <c r="I147" s="514">
        <v>100</v>
      </c>
      <c r="J147" s="513">
        <v>491614</v>
      </c>
      <c r="K147" s="513">
        <v>456307</v>
      </c>
      <c r="L147" s="513">
        <v>456305</v>
      </c>
      <c r="M147" s="514">
        <v>100</v>
      </c>
    </row>
    <row r="148" spans="1:13" x14ac:dyDescent="0.25">
      <c r="A148" s="353" t="s">
        <v>443</v>
      </c>
      <c r="B148" s="355">
        <v>431691</v>
      </c>
      <c r="C148" s="355">
        <v>442861</v>
      </c>
      <c r="D148" s="355">
        <v>442859</v>
      </c>
      <c r="E148" s="356">
        <v>100</v>
      </c>
      <c r="F148" s="355">
        <v>55209</v>
      </c>
      <c r="G148" s="355">
        <v>8574</v>
      </c>
      <c r="H148" s="355">
        <v>8574</v>
      </c>
      <c r="I148" s="356">
        <v>100</v>
      </c>
      <c r="J148" s="355">
        <v>486900</v>
      </c>
      <c r="K148" s="355">
        <v>451435</v>
      </c>
      <c r="L148" s="355">
        <v>451433</v>
      </c>
      <c r="M148" s="356">
        <v>100</v>
      </c>
    </row>
    <row r="149" spans="1:13" x14ac:dyDescent="0.25">
      <c r="A149" s="353" t="s">
        <v>444</v>
      </c>
      <c r="B149" s="355">
        <v>4714</v>
      </c>
      <c r="C149" s="355">
        <v>4872</v>
      </c>
      <c r="D149" s="355">
        <v>4872</v>
      </c>
      <c r="E149" s="356">
        <v>100</v>
      </c>
      <c r="F149" s="355">
        <v>0</v>
      </c>
      <c r="G149" s="355">
        <v>0</v>
      </c>
      <c r="H149" s="355">
        <v>0</v>
      </c>
      <c r="I149" s="356">
        <v>0</v>
      </c>
      <c r="J149" s="355">
        <v>4714</v>
      </c>
      <c r="K149" s="355">
        <v>4872</v>
      </c>
      <c r="L149" s="355">
        <v>4872</v>
      </c>
      <c r="M149" s="356">
        <v>100</v>
      </c>
    </row>
    <row r="150" spans="1:13" x14ac:dyDescent="0.25">
      <c r="A150" s="512" t="s">
        <v>445</v>
      </c>
      <c r="B150" s="513">
        <v>351361</v>
      </c>
      <c r="C150" s="513">
        <v>70247</v>
      </c>
      <c r="D150" s="513">
        <v>69773</v>
      </c>
      <c r="E150" s="514">
        <v>99.3</v>
      </c>
      <c r="F150" s="513">
        <v>0</v>
      </c>
      <c r="G150" s="513">
        <v>707</v>
      </c>
      <c r="H150" s="513">
        <v>707</v>
      </c>
      <c r="I150" s="514">
        <v>100</v>
      </c>
      <c r="J150" s="513">
        <v>351361</v>
      </c>
      <c r="K150" s="513">
        <v>70954</v>
      </c>
      <c r="L150" s="513">
        <v>70480</v>
      </c>
      <c r="M150" s="514">
        <v>99.3</v>
      </c>
    </row>
    <row r="151" spans="1:13" x14ac:dyDescent="0.25">
      <c r="A151" s="353" t="s">
        <v>446</v>
      </c>
      <c r="B151" s="355">
        <v>351361</v>
      </c>
      <c r="C151" s="355">
        <v>70247</v>
      </c>
      <c r="D151" s="355">
        <v>69773</v>
      </c>
      <c r="E151" s="356">
        <v>99.3</v>
      </c>
      <c r="F151" s="355">
        <v>0</v>
      </c>
      <c r="G151" s="355">
        <v>707</v>
      </c>
      <c r="H151" s="355">
        <v>707</v>
      </c>
      <c r="I151" s="356">
        <v>100</v>
      </c>
      <c r="J151" s="355">
        <v>351361</v>
      </c>
      <c r="K151" s="355">
        <v>70954</v>
      </c>
      <c r="L151" s="355">
        <v>70480</v>
      </c>
      <c r="M151" s="356">
        <v>99.3</v>
      </c>
    </row>
    <row r="152" spans="1:13" x14ac:dyDescent="0.25">
      <c r="A152" s="512" t="s">
        <v>447</v>
      </c>
      <c r="B152" s="513">
        <v>231054</v>
      </c>
      <c r="C152" s="513">
        <v>120940</v>
      </c>
      <c r="D152" s="513">
        <v>120317</v>
      </c>
      <c r="E152" s="514">
        <v>99.5</v>
      </c>
      <c r="F152" s="513">
        <v>0</v>
      </c>
      <c r="G152" s="513">
        <v>3496</v>
      </c>
      <c r="H152" s="513">
        <v>3484</v>
      </c>
      <c r="I152" s="514">
        <v>99.7</v>
      </c>
      <c r="J152" s="513">
        <v>231054</v>
      </c>
      <c r="K152" s="513">
        <v>124436</v>
      </c>
      <c r="L152" s="513">
        <v>123801</v>
      </c>
      <c r="M152" s="514">
        <v>99.5</v>
      </c>
    </row>
    <row r="153" spans="1:13" x14ac:dyDescent="0.25">
      <c r="A153" s="353" t="s">
        <v>448</v>
      </c>
      <c r="B153" s="355">
        <v>231054</v>
      </c>
      <c r="C153" s="355">
        <v>120940</v>
      </c>
      <c r="D153" s="355">
        <v>120317</v>
      </c>
      <c r="E153" s="356">
        <v>99.5</v>
      </c>
      <c r="F153" s="355">
        <v>0</v>
      </c>
      <c r="G153" s="355">
        <v>3496</v>
      </c>
      <c r="H153" s="355">
        <v>3484</v>
      </c>
      <c r="I153" s="356">
        <v>99.7</v>
      </c>
      <c r="J153" s="355">
        <v>231054</v>
      </c>
      <c r="K153" s="355">
        <v>124436</v>
      </c>
      <c r="L153" s="355">
        <v>123801</v>
      </c>
      <c r="M153" s="356">
        <v>99.5</v>
      </c>
    </row>
    <row r="154" spans="1:13" x14ac:dyDescent="0.25">
      <c r="A154" s="512" t="s">
        <v>449</v>
      </c>
      <c r="B154" s="513">
        <v>5863</v>
      </c>
      <c r="C154" s="513">
        <v>6245</v>
      </c>
      <c r="D154" s="513">
        <v>6245</v>
      </c>
      <c r="E154" s="514">
        <v>100</v>
      </c>
      <c r="F154" s="513">
        <v>0</v>
      </c>
      <c r="G154" s="513">
        <v>0</v>
      </c>
      <c r="H154" s="513">
        <v>0</v>
      </c>
      <c r="I154" s="514">
        <v>0</v>
      </c>
      <c r="J154" s="513">
        <v>5863</v>
      </c>
      <c r="K154" s="513">
        <v>6245</v>
      </c>
      <c r="L154" s="513">
        <v>6245</v>
      </c>
      <c r="M154" s="514">
        <v>100</v>
      </c>
    </row>
    <row r="155" spans="1:13" x14ac:dyDescent="0.25">
      <c r="A155" s="353" t="s">
        <v>450</v>
      </c>
      <c r="B155" s="355">
        <v>5863</v>
      </c>
      <c r="C155" s="355">
        <v>6245</v>
      </c>
      <c r="D155" s="355">
        <v>6245</v>
      </c>
      <c r="E155" s="356">
        <v>100</v>
      </c>
      <c r="F155" s="355">
        <v>0</v>
      </c>
      <c r="G155" s="355">
        <v>0</v>
      </c>
      <c r="H155" s="355">
        <v>0</v>
      </c>
      <c r="I155" s="356">
        <v>0</v>
      </c>
      <c r="J155" s="355">
        <v>5863</v>
      </c>
      <c r="K155" s="355">
        <v>6245</v>
      </c>
      <c r="L155" s="355">
        <v>6245</v>
      </c>
      <c r="M155" s="356">
        <v>100</v>
      </c>
    </row>
    <row r="156" spans="1:13" x14ac:dyDescent="0.25">
      <c r="A156" s="512" t="s">
        <v>451</v>
      </c>
      <c r="B156" s="513">
        <v>355282</v>
      </c>
      <c r="C156" s="513">
        <v>305588</v>
      </c>
      <c r="D156" s="513">
        <v>305328</v>
      </c>
      <c r="E156" s="514">
        <v>99.9</v>
      </c>
      <c r="F156" s="513">
        <v>104389</v>
      </c>
      <c r="G156" s="513">
        <v>12762</v>
      </c>
      <c r="H156" s="513">
        <v>12506</v>
      </c>
      <c r="I156" s="514">
        <v>98</v>
      </c>
      <c r="J156" s="513">
        <v>459671</v>
      </c>
      <c r="K156" s="513">
        <v>318350</v>
      </c>
      <c r="L156" s="513">
        <v>317834</v>
      </c>
      <c r="M156" s="514">
        <v>99.8</v>
      </c>
    </row>
    <row r="157" spans="1:13" x14ac:dyDescent="0.25">
      <c r="A157" s="353" t="s">
        <v>452</v>
      </c>
      <c r="B157" s="355">
        <v>355282</v>
      </c>
      <c r="C157" s="355">
        <v>305588</v>
      </c>
      <c r="D157" s="355">
        <v>305328</v>
      </c>
      <c r="E157" s="356">
        <v>99.9</v>
      </c>
      <c r="F157" s="355">
        <v>104389</v>
      </c>
      <c r="G157" s="355">
        <v>12762</v>
      </c>
      <c r="H157" s="355">
        <v>12506</v>
      </c>
      <c r="I157" s="356">
        <v>98</v>
      </c>
      <c r="J157" s="355">
        <v>459671</v>
      </c>
      <c r="K157" s="355">
        <v>318350</v>
      </c>
      <c r="L157" s="355">
        <v>317834</v>
      </c>
      <c r="M157" s="356">
        <v>99.8</v>
      </c>
    </row>
    <row r="158" spans="1:13" x14ac:dyDescent="0.25">
      <c r="A158" s="507" t="s">
        <v>453</v>
      </c>
      <c r="B158" s="508">
        <v>5273323</v>
      </c>
      <c r="C158" s="508">
        <v>7933849</v>
      </c>
      <c r="D158" s="508">
        <v>7916691</v>
      </c>
      <c r="E158" s="509">
        <v>99.8</v>
      </c>
      <c r="F158" s="508">
        <v>69288</v>
      </c>
      <c r="G158" s="508">
        <v>21816</v>
      </c>
      <c r="H158" s="508">
        <v>21621</v>
      </c>
      <c r="I158" s="509">
        <v>99.1</v>
      </c>
      <c r="J158" s="508">
        <v>5342611</v>
      </c>
      <c r="K158" s="508">
        <v>7955665</v>
      </c>
      <c r="L158" s="508">
        <v>7938312</v>
      </c>
      <c r="M158" s="509">
        <v>99.8</v>
      </c>
    </row>
    <row r="159" spans="1:13" x14ac:dyDescent="0.25">
      <c r="A159" s="512" t="s">
        <v>454</v>
      </c>
      <c r="B159" s="513">
        <v>564100</v>
      </c>
      <c r="C159" s="513">
        <v>616514</v>
      </c>
      <c r="D159" s="513">
        <v>615843</v>
      </c>
      <c r="E159" s="514">
        <v>99.9</v>
      </c>
      <c r="F159" s="513">
        <v>0</v>
      </c>
      <c r="G159" s="513">
        <v>0</v>
      </c>
      <c r="H159" s="513">
        <v>0</v>
      </c>
      <c r="I159" s="514">
        <v>0</v>
      </c>
      <c r="J159" s="513">
        <v>564100</v>
      </c>
      <c r="K159" s="513">
        <v>616514</v>
      </c>
      <c r="L159" s="513">
        <v>615843</v>
      </c>
      <c r="M159" s="514">
        <v>99.9</v>
      </c>
    </row>
    <row r="160" spans="1:13" x14ac:dyDescent="0.25">
      <c r="A160" s="353" t="s">
        <v>455</v>
      </c>
      <c r="B160" s="355">
        <v>135</v>
      </c>
      <c r="C160" s="355">
        <v>163</v>
      </c>
      <c r="D160" s="355">
        <v>160</v>
      </c>
      <c r="E160" s="356">
        <v>98.2</v>
      </c>
      <c r="F160" s="355">
        <v>0</v>
      </c>
      <c r="G160" s="355">
        <v>0</v>
      </c>
      <c r="H160" s="355">
        <v>0</v>
      </c>
      <c r="I160" s="356">
        <v>0</v>
      </c>
      <c r="J160" s="355">
        <v>135</v>
      </c>
      <c r="K160" s="355">
        <v>163</v>
      </c>
      <c r="L160" s="355">
        <v>160</v>
      </c>
      <c r="M160" s="356">
        <v>98.2</v>
      </c>
    </row>
    <row r="161" spans="1:13" x14ac:dyDescent="0.25">
      <c r="A161" s="353" t="s">
        <v>456</v>
      </c>
      <c r="B161" s="355">
        <v>563966</v>
      </c>
      <c r="C161" s="355">
        <v>616351</v>
      </c>
      <c r="D161" s="355">
        <v>615683</v>
      </c>
      <c r="E161" s="356">
        <v>99.9</v>
      </c>
      <c r="F161" s="355">
        <v>0</v>
      </c>
      <c r="G161" s="355">
        <v>0</v>
      </c>
      <c r="H161" s="355">
        <v>0</v>
      </c>
      <c r="I161" s="356">
        <v>0</v>
      </c>
      <c r="J161" s="355">
        <v>563966</v>
      </c>
      <c r="K161" s="355">
        <v>616351</v>
      </c>
      <c r="L161" s="355">
        <v>615683</v>
      </c>
      <c r="M161" s="356">
        <v>99.9</v>
      </c>
    </row>
    <row r="162" spans="1:13" x14ac:dyDescent="0.25">
      <c r="A162" s="512" t="s">
        <v>457</v>
      </c>
      <c r="B162" s="513">
        <v>792006</v>
      </c>
      <c r="C162" s="513">
        <v>2422900</v>
      </c>
      <c r="D162" s="513">
        <v>2416882</v>
      </c>
      <c r="E162" s="514">
        <v>99.8</v>
      </c>
      <c r="F162" s="513">
        <v>65658</v>
      </c>
      <c r="G162" s="513">
        <v>5188</v>
      </c>
      <c r="H162" s="513">
        <v>5188</v>
      </c>
      <c r="I162" s="514">
        <v>100</v>
      </c>
      <c r="J162" s="513">
        <v>857664</v>
      </c>
      <c r="K162" s="513">
        <v>2428088</v>
      </c>
      <c r="L162" s="513">
        <v>2422070</v>
      </c>
      <c r="M162" s="514">
        <v>99.8</v>
      </c>
    </row>
    <row r="163" spans="1:13" x14ac:dyDescent="0.25">
      <c r="A163" s="353" t="s">
        <v>458</v>
      </c>
      <c r="B163" s="355">
        <v>792006</v>
      </c>
      <c r="C163" s="355">
        <v>2422900</v>
      </c>
      <c r="D163" s="355">
        <v>2416882</v>
      </c>
      <c r="E163" s="356">
        <v>99.8</v>
      </c>
      <c r="F163" s="355">
        <v>65658</v>
      </c>
      <c r="G163" s="355">
        <v>5188</v>
      </c>
      <c r="H163" s="355">
        <v>5188</v>
      </c>
      <c r="I163" s="356">
        <v>100</v>
      </c>
      <c r="J163" s="355">
        <v>857664</v>
      </c>
      <c r="K163" s="355">
        <v>2428088</v>
      </c>
      <c r="L163" s="355">
        <v>2422070</v>
      </c>
      <c r="M163" s="356">
        <v>99.8</v>
      </c>
    </row>
    <row r="164" spans="1:13" x14ac:dyDescent="0.25">
      <c r="A164" s="512" t="s">
        <v>459</v>
      </c>
      <c r="B164" s="513">
        <v>5191</v>
      </c>
      <c r="C164" s="513">
        <v>4040</v>
      </c>
      <c r="D164" s="513">
        <v>3925</v>
      </c>
      <c r="E164" s="514">
        <v>97.2</v>
      </c>
      <c r="F164" s="513">
        <v>0</v>
      </c>
      <c r="G164" s="513">
        <v>0</v>
      </c>
      <c r="H164" s="513">
        <v>0</v>
      </c>
      <c r="I164" s="514">
        <v>0</v>
      </c>
      <c r="J164" s="513">
        <v>5191</v>
      </c>
      <c r="K164" s="513">
        <v>4040</v>
      </c>
      <c r="L164" s="513">
        <v>3925</v>
      </c>
      <c r="M164" s="514">
        <v>97.2</v>
      </c>
    </row>
    <row r="165" spans="1:13" x14ac:dyDescent="0.25">
      <c r="A165" s="353" t="s">
        <v>460</v>
      </c>
      <c r="B165" s="355">
        <v>5191</v>
      </c>
      <c r="C165" s="355">
        <v>4040</v>
      </c>
      <c r="D165" s="355">
        <v>3925</v>
      </c>
      <c r="E165" s="356">
        <v>97.2</v>
      </c>
      <c r="F165" s="355">
        <v>0</v>
      </c>
      <c r="G165" s="355">
        <v>0</v>
      </c>
      <c r="H165" s="355">
        <v>0</v>
      </c>
      <c r="I165" s="356">
        <v>0</v>
      </c>
      <c r="J165" s="355">
        <v>5191</v>
      </c>
      <c r="K165" s="355">
        <v>4040</v>
      </c>
      <c r="L165" s="355">
        <v>3925</v>
      </c>
      <c r="M165" s="356">
        <v>97.2</v>
      </c>
    </row>
    <row r="166" spans="1:13" x14ac:dyDescent="0.25">
      <c r="A166" s="512" t="s">
        <v>461</v>
      </c>
      <c r="B166" s="513">
        <v>1414205</v>
      </c>
      <c r="C166" s="513">
        <v>1789841</v>
      </c>
      <c r="D166" s="513">
        <v>1785333</v>
      </c>
      <c r="E166" s="514">
        <v>99.7</v>
      </c>
      <c r="F166" s="513">
        <v>1782</v>
      </c>
      <c r="G166" s="513">
        <v>3481</v>
      </c>
      <c r="H166" s="513">
        <v>3481</v>
      </c>
      <c r="I166" s="514">
        <v>100</v>
      </c>
      <c r="J166" s="513">
        <v>1415987</v>
      </c>
      <c r="K166" s="513">
        <v>1793322</v>
      </c>
      <c r="L166" s="513">
        <v>1788814</v>
      </c>
      <c r="M166" s="514">
        <v>99.7</v>
      </c>
    </row>
    <row r="167" spans="1:13" x14ac:dyDescent="0.25">
      <c r="A167" s="353" t="s">
        <v>462</v>
      </c>
      <c r="B167" s="355">
        <v>1414205</v>
      </c>
      <c r="C167" s="355">
        <v>1789841</v>
      </c>
      <c r="D167" s="355">
        <v>1785333</v>
      </c>
      <c r="E167" s="356">
        <v>99.7</v>
      </c>
      <c r="F167" s="355">
        <v>1782</v>
      </c>
      <c r="G167" s="355">
        <v>3481</v>
      </c>
      <c r="H167" s="355">
        <v>3481</v>
      </c>
      <c r="I167" s="356">
        <v>100</v>
      </c>
      <c r="J167" s="355">
        <v>1415987</v>
      </c>
      <c r="K167" s="355">
        <v>1793322</v>
      </c>
      <c r="L167" s="355">
        <v>1788814</v>
      </c>
      <c r="M167" s="356">
        <v>99.7</v>
      </c>
    </row>
    <row r="168" spans="1:13" x14ac:dyDescent="0.25">
      <c r="A168" s="512" t="s">
        <v>463</v>
      </c>
      <c r="B168" s="513">
        <v>13825</v>
      </c>
      <c r="C168" s="513">
        <v>92377</v>
      </c>
      <c r="D168" s="513">
        <v>92296</v>
      </c>
      <c r="E168" s="514">
        <v>99.9</v>
      </c>
      <c r="F168" s="513">
        <v>0</v>
      </c>
      <c r="G168" s="513">
        <v>1214</v>
      </c>
      <c r="H168" s="513">
        <v>1212</v>
      </c>
      <c r="I168" s="514">
        <v>99.8</v>
      </c>
      <c r="J168" s="513">
        <v>13825</v>
      </c>
      <c r="K168" s="513">
        <v>93591</v>
      </c>
      <c r="L168" s="513">
        <v>93508</v>
      </c>
      <c r="M168" s="514">
        <v>99.9</v>
      </c>
    </row>
    <row r="169" spans="1:13" x14ac:dyDescent="0.25">
      <c r="A169" s="353" t="s">
        <v>961</v>
      </c>
      <c r="B169" s="355">
        <v>13825</v>
      </c>
      <c r="C169" s="355">
        <v>92377</v>
      </c>
      <c r="D169" s="355">
        <v>92296</v>
      </c>
      <c r="E169" s="356">
        <v>99.9</v>
      </c>
      <c r="F169" s="355">
        <v>0</v>
      </c>
      <c r="G169" s="355">
        <v>1214</v>
      </c>
      <c r="H169" s="355">
        <v>1212</v>
      </c>
      <c r="I169" s="356">
        <v>99.8</v>
      </c>
      <c r="J169" s="355">
        <v>13825</v>
      </c>
      <c r="K169" s="355">
        <v>93591</v>
      </c>
      <c r="L169" s="355">
        <v>93508</v>
      </c>
      <c r="M169" s="356">
        <v>99.9</v>
      </c>
    </row>
    <row r="170" spans="1:13" x14ac:dyDescent="0.25">
      <c r="A170" s="512" t="s">
        <v>464</v>
      </c>
      <c r="B170" s="513">
        <v>172954</v>
      </c>
      <c r="C170" s="513">
        <v>187630</v>
      </c>
      <c r="D170" s="513">
        <v>182455</v>
      </c>
      <c r="E170" s="514">
        <v>97.2</v>
      </c>
      <c r="F170" s="513">
        <v>0</v>
      </c>
      <c r="G170" s="513">
        <v>0</v>
      </c>
      <c r="H170" s="513">
        <v>0</v>
      </c>
      <c r="I170" s="514">
        <v>0</v>
      </c>
      <c r="J170" s="513">
        <v>172954</v>
      </c>
      <c r="K170" s="513">
        <v>187630</v>
      </c>
      <c r="L170" s="513">
        <v>182455</v>
      </c>
      <c r="M170" s="514">
        <v>97.2</v>
      </c>
    </row>
    <row r="171" spans="1:13" x14ac:dyDescent="0.25">
      <c r="A171" s="353" t="s">
        <v>465</v>
      </c>
      <c r="B171" s="355">
        <v>172954</v>
      </c>
      <c r="C171" s="355">
        <v>187630</v>
      </c>
      <c r="D171" s="355">
        <v>182455</v>
      </c>
      <c r="E171" s="356">
        <v>97.2</v>
      </c>
      <c r="F171" s="355">
        <v>0</v>
      </c>
      <c r="G171" s="355">
        <v>0</v>
      </c>
      <c r="H171" s="355">
        <v>0</v>
      </c>
      <c r="I171" s="356">
        <v>0</v>
      </c>
      <c r="J171" s="355">
        <v>172954</v>
      </c>
      <c r="K171" s="355">
        <v>187630</v>
      </c>
      <c r="L171" s="355">
        <v>182455</v>
      </c>
      <c r="M171" s="356">
        <v>97.2</v>
      </c>
    </row>
    <row r="172" spans="1:13" x14ac:dyDescent="0.25">
      <c r="A172" s="512" t="s">
        <v>466</v>
      </c>
      <c r="B172" s="513">
        <v>610</v>
      </c>
      <c r="C172" s="513">
        <v>695</v>
      </c>
      <c r="D172" s="513">
        <v>695</v>
      </c>
      <c r="E172" s="514">
        <v>100</v>
      </c>
      <c r="F172" s="513">
        <v>0</v>
      </c>
      <c r="G172" s="513">
        <v>18</v>
      </c>
      <c r="H172" s="513">
        <v>18</v>
      </c>
      <c r="I172" s="514">
        <v>100</v>
      </c>
      <c r="J172" s="513">
        <v>610</v>
      </c>
      <c r="K172" s="513">
        <v>713</v>
      </c>
      <c r="L172" s="513">
        <v>713</v>
      </c>
      <c r="M172" s="514">
        <v>100</v>
      </c>
    </row>
    <row r="173" spans="1:13" x14ac:dyDescent="0.25">
      <c r="A173" s="353" t="s">
        <v>467</v>
      </c>
      <c r="B173" s="355">
        <v>610</v>
      </c>
      <c r="C173" s="355">
        <v>695</v>
      </c>
      <c r="D173" s="355">
        <v>695</v>
      </c>
      <c r="E173" s="356">
        <v>100</v>
      </c>
      <c r="F173" s="355">
        <v>0</v>
      </c>
      <c r="G173" s="355">
        <v>18</v>
      </c>
      <c r="H173" s="355">
        <v>18</v>
      </c>
      <c r="I173" s="356">
        <v>100</v>
      </c>
      <c r="J173" s="355">
        <v>610</v>
      </c>
      <c r="K173" s="355">
        <v>713</v>
      </c>
      <c r="L173" s="355">
        <v>713</v>
      </c>
      <c r="M173" s="356">
        <v>100</v>
      </c>
    </row>
    <row r="174" spans="1:13" x14ac:dyDescent="0.25">
      <c r="A174" s="512" t="s">
        <v>468</v>
      </c>
      <c r="B174" s="513">
        <v>2310432</v>
      </c>
      <c r="C174" s="513">
        <v>2819853</v>
      </c>
      <c r="D174" s="513">
        <v>2819262</v>
      </c>
      <c r="E174" s="514">
        <v>100</v>
      </c>
      <c r="F174" s="513">
        <v>1848</v>
      </c>
      <c r="G174" s="513">
        <v>11915</v>
      </c>
      <c r="H174" s="513">
        <v>11722</v>
      </c>
      <c r="I174" s="514">
        <v>98.4</v>
      </c>
      <c r="J174" s="513">
        <v>2312280</v>
      </c>
      <c r="K174" s="513">
        <v>2831768</v>
      </c>
      <c r="L174" s="513">
        <v>2830984</v>
      </c>
      <c r="M174" s="514">
        <v>100</v>
      </c>
    </row>
    <row r="175" spans="1:13" x14ac:dyDescent="0.25">
      <c r="A175" s="353" t="s">
        <v>469</v>
      </c>
      <c r="B175" s="355">
        <v>2310432</v>
      </c>
      <c r="C175" s="355">
        <v>2819853</v>
      </c>
      <c r="D175" s="355">
        <v>2819262</v>
      </c>
      <c r="E175" s="356">
        <v>100</v>
      </c>
      <c r="F175" s="355">
        <v>1848</v>
      </c>
      <c r="G175" s="355">
        <v>11915</v>
      </c>
      <c r="H175" s="355">
        <v>11722</v>
      </c>
      <c r="I175" s="356">
        <v>98.4</v>
      </c>
      <c r="J175" s="355">
        <v>2312280</v>
      </c>
      <c r="K175" s="355">
        <v>2831768</v>
      </c>
      <c r="L175" s="355">
        <v>2830984</v>
      </c>
      <c r="M175" s="356">
        <v>100</v>
      </c>
    </row>
    <row r="176" spans="1:13" ht="15.75" thickBot="1" x14ac:dyDescent="0.3">
      <c r="A176" s="359" t="s">
        <v>693</v>
      </c>
      <c r="B176" s="360">
        <v>29094464</v>
      </c>
      <c r="C176" s="360">
        <v>27068538</v>
      </c>
      <c r="D176" s="360">
        <v>26649830</v>
      </c>
      <c r="E176" s="361">
        <v>98.5</v>
      </c>
      <c r="F176" s="360">
        <v>5946096</v>
      </c>
      <c r="G176" s="360">
        <v>4761367</v>
      </c>
      <c r="H176" s="360">
        <v>4714150</v>
      </c>
      <c r="I176" s="361">
        <v>99</v>
      </c>
      <c r="J176" s="360">
        <v>35040560</v>
      </c>
      <c r="K176" s="360">
        <v>31829905</v>
      </c>
      <c r="L176" s="360">
        <v>31363985</v>
      </c>
      <c r="M176" s="361">
        <v>98.5</v>
      </c>
    </row>
    <row r="177" spans="1:13" ht="15.75" thickTop="1" x14ac:dyDescent="0.25">
      <c r="A177" s="32"/>
      <c r="B177" s="101"/>
      <c r="C177" s="101"/>
      <c r="D177" s="101"/>
      <c r="E177" s="102"/>
      <c r="F177" s="101"/>
      <c r="G177" s="101"/>
      <c r="H177" s="101"/>
      <c r="I177" s="101"/>
      <c r="J177" s="101"/>
      <c r="K177" s="101"/>
      <c r="L177" s="101"/>
      <c r="M177" s="32"/>
    </row>
    <row r="178" spans="1:13" x14ac:dyDescent="0.25">
      <c r="A178" s="32"/>
      <c r="B178" s="101"/>
      <c r="C178" s="101"/>
      <c r="D178" s="101"/>
      <c r="E178" s="102"/>
      <c r="F178" s="101"/>
      <c r="G178" s="101"/>
      <c r="H178" s="101"/>
      <c r="I178" s="101"/>
      <c r="J178" s="101"/>
      <c r="K178" s="101"/>
      <c r="L178" s="101"/>
      <c r="M178" s="32"/>
    </row>
    <row r="179" spans="1:13" x14ac:dyDescent="0.25">
      <c r="A179" s="32"/>
      <c r="B179" s="101"/>
      <c r="C179" s="101"/>
      <c r="D179" s="101"/>
      <c r="E179" s="102"/>
      <c r="F179" s="101"/>
      <c r="G179" s="101"/>
      <c r="H179" s="101"/>
      <c r="I179" s="101"/>
      <c r="J179" s="101"/>
      <c r="K179" s="101"/>
      <c r="L179" s="101"/>
      <c r="M179" s="32"/>
    </row>
    <row r="180" spans="1:13" x14ac:dyDescent="0.25">
      <c r="A180" s="32"/>
      <c r="B180" s="101"/>
      <c r="C180" s="101"/>
      <c r="D180" s="101"/>
      <c r="E180" s="102"/>
      <c r="F180" s="101"/>
      <c r="G180" s="101"/>
      <c r="H180" s="101"/>
      <c r="I180" s="101"/>
      <c r="J180" s="101"/>
      <c r="K180" s="101"/>
      <c r="L180" s="101"/>
      <c r="M180" s="32"/>
    </row>
    <row r="181" spans="1:13" x14ac:dyDescent="0.25">
      <c r="A181" s="32"/>
      <c r="B181" s="101"/>
      <c r="C181" s="101"/>
      <c r="D181" s="101"/>
      <c r="E181" s="102"/>
      <c r="F181" s="101"/>
      <c r="G181" s="101"/>
      <c r="H181" s="101"/>
      <c r="I181" s="101"/>
      <c r="J181" s="101"/>
      <c r="K181" s="101"/>
      <c r="L181" s="101"/>
      <c r="M181" s="32"/>
    </row>
    <row r="182" spans="1:13" x14ac:dyDescent="0.25">
      <c r="A182" s="32"/>
      <c r="B182" s="101"/>
      <c r="C182" s="101"/>
      <c r="D182" s="101"/>
      <c r="E182" s="102"/>
      <c r="F182" s="101"/>
      <c r="G182" s="101"/>
      <c r="H182" s="101"/>
      <c r="I182" s="101"/>
      <c r="J182" s="101"/>
      <c r="K182" s="101"/>
      <c r="L182" s="101"/>
      <c r="M182" s="32"/>
    </row>
    <row r="183" spans="1:13" x14ac:dyDescent="0.25">
      <c r="A183" s="32"/>
      <c r="B183" s="101"/>
      <c r="C183" s="101"/>
      <c r="D183" s="101"/>
      <c r="E183" s="102"/>
      <c r="F183" s="101"/>
      <c r="G183" s="101"/>
      <c r="H183" s="101"/>
      <c r="I183" s="101"/>
      <c r="J183" s="101"/>
      <c r="K183" s="101"/>
      <c r="L183" s="101"/>
      <c r="M183" s="32"/>
    </row>
    <row r="184" spans="1:13" x14ac:dyDescent="0.25">
      <c r="A184" s="32"/>
      <c r="B184" s="101"/>
      <c r="C184" s="101"/>
      <c r="D184" s="101"/>
      <c r="E184" s="102"/>
      <c r="F184" s="101"/>
      <c r="G184" s="101"/>
      <c r="H184" s="101"/>
      <c r="I184" s="101"/>
      <c r="J184" s="101"/>
      <c r="K184" s="101"/>
      <c r="L184" s="101"/>
      <c r="M184" s="32"/>
    </row>
    <row r="185" spans="1:13" x14ac:dyDescent="0.25">
      <c r="A185" s="32"/>
      <c r="B185" s="32"/>
      <c r="C185" s="32"/>
      <c r="D185" s="32"/>
      <c r="E185" s="102"/>
      <c r="F185" s="32"/>
      <c r="G185" s="32"/>
      <c r="H185" s="32"/>
      <c r="I185" s="32"/>
      <c r="J185" s="32"/>
      <c r="K185" s="32"/>
      <c r="L185" s="32"/>
      <c r="M185" s="32"/>
    </row>
    <row r="186" spans="1:13" x14ac:dyDescent="0.25">
      <c r="A186" s="32"/>
      <c r="B186" s="32"/>
      <c r="C186" s="32"/>
      <c r="D186" s="32"/>
      <c r="E186" s="102"/>
      <c r="F186" s="32"/>
      <c r="G186" s="32"/>
      <c r="H186" s="32"/>
      <c r="I186" s="32"/>
      <c r="J186" s="32"/>
      <c r="K186" s="32"/>
      <c r="L186" s="32"/>
      <c r="M186" s="32"/>
    </row>
    <row r="187" spans="1:13" x14ac:dyDescent="0.25">
      <c r="A187" s="32"/>
      <c r="B187" s="32"/>
      <c r="C187" s="32"/>
      <c r="D187" s="32"/>
      <c r="E187" s="102"/>
      <c r="F187" s="32"/>
      <c r="G187" s="32"/>
      <c r="H187" s="32"/>
      <c r="I187" s="32"/>
      <c r="J187" s="32"/>
      <c r="K187" s="32"/>
      <c r="L187" s="32"/>
      <c r="M187" s="32"/>
    </row>
    <row r="188" spans="1:13" x14ac:dyDescent="0.25">
      <c r="A188" s="32"/>
      <c r="B188" s="32"/>
      <c r="C188" s="32"/>
      <c r="D188" s="32"/>
      <c r="E188" s="102"/>
      <c r="F188" s="32"/>
      <c r="G188" s="32"/>
      <c r="H188" s="32"/>
      <c r="I188" s="32"/>
      <c r="J188" s="32"/>
      <c r="K188" s="32"/>
      <c r="L188" s="32"/>
      <c r="M188" s="32"/>
    </row>
    <row r="189" spans="1:13" x14ac:dyDescent="0.25">
      <c r="A189" s="32"/>
      <c r="B189" s="32"/>
      <c r="C189" s="32"/>
      <c r="D189" s="32"/>
      <c r="E189" s="102"/>
      <c r="F189" s="32"/>
      <c r="G189" s="32"/>
      <c r="H189" s="32"/>
      <c r="I189" s="32"/>
      <c r="J189" s="32"/>
      <c r="K189" s="32"/>
      <c r="L189" s="32"/>
      <c r="M189" s="32"/>
    </row>
    <row r="190" spans="1:13" x14ac:dyDescent="0.25">
      <c r="A190" s="32"/>
      <c r="B190" s="32"/>
      <c r="C190" s="32"/>
      <c r="D190" s="32"/>
      <c r="E190" s="102"/>
      <c r="F190" s="32"/>
      <c r="G190" s="32"/>
      <c r="H190" s="32"/>
      <c r="I190" s="32"/>
      <c r="J190" s="32"/>
      <c r="K190" s="32"/>
      <c r="L190" s="32"/>
      <c r="M190" s="32"/>
    </row>
    <row r="191" spans="1:13" x14ac:dyDescent="0.25">
      <c r="A191" s="32"/>
      <c r="B191" s="32"/>
      <c r="C191" s="32"/>
      <c r="D191" s="32"/>
      <c r="E191" s="102"/>
      <c r="F191" s="32"/>
      <c r="G191" s="32"/>
      <c r="H191" s="32"/>
      <c r="I191" s="32"/>
      <c r="J191" s="32"/>
      <c r="K191" s="32"/>
      <c r="L191" s="32"/>
      <c r="M191" s="32"/>
    </row>
    <row r="192" spans="1:13" x14ac:dyDescent="0.25">
      <c r="A192" s="32"/>
      <c r="B192" s="32"/>
      <c r="C192" s="32"/>
      <c r="D192" s="32"/>
      <c r="E192" s="102"/>
      <c r="F192" s="32"/>
      <c r="G192" s="32"/>
      <c r="H192" s="32"/>
      <c r="I192" s="32"/>
      <c r="J192" s="32"/>
      <c r="K192" s="32"/>
      <c r="L192" s="32"/>
      <c r="M192" s="32"/>
    </row>
    <row r="193" spans="1:13" x14ac:dyDescent="0.25">
      <c r="A193" s="32"/>
      <c r="B193" s="32"/>
      <c r="C193" s="32"/>
      <c r="D193" s="32"/>
      <c r="E193" s="102"/>
      <c r="F193" s="32"/>
      <c r="G193" s="32"/>
      <c r="H193" s="32"/>
      <c r="I193" s="32"/>
      <c r="J193" s="32"/>
      <c r="K193" s="32"/>
      <c r="L193" s="32"/>
      <c r="M193" s="32"/>
    </row>
    <row r="194" spans="1:13" x14ac:dyDescent="0.25">
      <c r="A194" s="32"/>
      <c r="B194" s="32"/>
      <c r="C194" s="32"/>
      <c r="D194" s="32"/>
      <c r="E194" s="102"/>
      <c r="F194" s="32"/>
      <c r="G194" s="32"/>
      <c r="H194" s="32"/>
      <c r="I194" s="32"/>
      <c r="J194" s="32"/>
      <c r="K194" s="32"/>
      <c r="L194" s="32"/>
      <c r="M194" s="32"/>
    </row>
    <row r="195" spans="1:13" x14ac:dyDescent="0.25">
      <c r="A195" s="32"/>
      <c r="B195" s="32"/>
      <c r="C195" s="32"/>
      <c r="D195" s="32"/>
      <c r="E195" s="102"/>
      <c r="F195" s="32"/>
      <c r="G195" s="32"/>
      <c r="H195" s="32"/>
      <c r="I195" s="32"/>
      <c r="J195" s="32"/>
      <c r="K195" s="32"/>
      <c r="L195" s="32"/>
      <c r="M195" s="32"/>
    </row>
    <row r="196" spans="1:13" x14ac:dyDescent="0.25">
      <c r="A196" s="32"/>
      <c r="B196" s="32"/>
      <c r="C196" s="32"/>
      <c r="D196" s="32"/>
      <c r="E196" s="102"/>
      <c r="F196" s="32"/>
      <c r="G196" s="32"/>
      <c r="H196" s="32"/>
      <c r="I196" s="32"/>
      <c r="J196" s="32"/>
      <c r="K196" s="32"/>
      <c r="L196" s="32"/>
      <c r="M196" s="32"/>
    </row>
    <row r="197" spans="1:13" x14ac:dyDescent="0.25">
      <c r="A197" s="32"/>
      <c r="B197" s="32"/>
      <c r="C197" s="32"/>
      <c r="D197" s="32"/>
      <c r="E197" s="102"/>
      <c r="F197" s="32"/>
      <c r="G197" s="32"/>
      <c r="H197" s="32"/>
      <c r="I197" s="32"/>
      <c r="J197" s="32"/>
      <c r="K197" s="32"/>
      <c r="L197" s="32"/>
      <c r="M197" s="32"/>
    </row>
    <row r="198" spans="1:13" x14ac:dyDescent="0.25">
      <c r="A198" s="32"/>
      <c r="B198" s="32"/>
      <c r="C198" s="32"/>
      <c r="D198" s="32"/>
      <c r="E198" s="102"/>
      <c r="F198" s="32"/>
      <c r="G198" s="32"/>
      <c r="H198" s="32"/>
      <c r="I198" s="32"/>
      <c r="J198" s="32"/>
      <c r="K198" s="32"/>
      <c r="L198" s="32"/>
      <c r="M198" s="32"/>
    </row>
    <row r="199" spans="1:13" x14ac:dyDescent="0.25">
      <c r="A199" s="32"/>
      <c r="B199" s="32"/>
      <c r="C199" s="32"/>
      <c r="D199" s="32"/>
      <c r="E199" s="102"/>
      <c r="F199" s="32"/>
      <c r="G199" s="32"/>
      <c r="H199" s="32"/>
      <c r="I199" s="32"/>
      <c r="J199" s="32"/>
      <c r="K199" s="32"/>
      <c r="L199" s="32"/>
      <c r="M199" s="32"/>
    </row>
    <row r="200" spans="1:13" x14ac:dyDescent="0.25">
      <c r="A200" s="32"/>
      <c r="B200" s="32"/>
      <c r="C200" s="32"/>
      <c r="D200" s="32"/>
      <c r="E200" s="102"/>
      <c r="F200" s="32"/>
      <c r="G200" s="32"/>
      <c r="H200" s="32"/>
      <c r="I200" s="32"/>
      <c r="J200" s="32"/>
      <c r="K200" s="32"/>
      <c r="L200" s="32"/>
      <c r="M200" s="32"/>
    </row>
    <row r="201" spans="1:13" x14ac:dyDescent="0.25">
      <c r="A201" s="32"/>
      <c r="B201" s="32"/>
      <c r="C201" s="32"/>
      <c r="D201" s="32"/>
      <c r="E201" s="102"/>
      <c r="F201" s="32"/>
      <c r="G201" s="32"/>
      <c r="H201" s="32"/>
      <c r="I201" s="32"/>
      <c r="J201" s="32"/>
      <c r="K201" s="32"/>
      <c r="L201" s="32"/>
      <c r="M201" s="32"/>
    </row>
    <row r="202" spans="1:13" x14ac:dyDescent="0.25">
      <c r="A202" s="32"/>
      <c r="B202" s="32"/>
      <c r="C202" s="32"/>
      <c r="D202" s="32"/>
      <c r="E202" s="102"/>
      <c r="F202" s="32"/>
      <c r="G202" s="32"/>
      <c r="H202" s="32"/>
      <c r="I202" s="32"/>
      <c r="J202" s="32"/>
      <c r="K202" s="32"/>
      <c r="L202" s="32"/>
      <c r="M202" s="32"/>
    </row>
    <row r="203" spans="1:13" x14ac:dyDescent="0.25">
      <c r="A203" s="32"/>
      <c r="B203" s="32"/>
      <c r="C203" s="32"/>
      <c r="D203" s="32"/>
      <c r="E203" s="102"/>
      <c r="F203" s="32"/>
      <c r="G203" s="32"/>
      <c r="H203" s="32"/>
      <c r="I203" s="32"/>
      <c r="J203" s="32"/>
      <c r="K203" s="32"/>
      <c r="L203" s="32"/>
      <c r="M203" s="32"/>
    </row>
    <row r="204" spans="1:13" x14ac:dyDescent="0.25">
      <c r="A204" s="32"/>
      <c r="B204" s="32"/>
      <c r="C204" s="32"/>
      <c r="D204" s="32"/>
      <c r="E204" s="102"/>
      <c r="F204" s="32"/>
      <c r="G204" s="32"/>
      <c r="H204" s="32"/>
      <c r="I204" s="32"/>
      <c r="J204" s="32"/>
      <c r="K204" s="32"/>
      <c r="L204" s="32"/>
      <c r="M204" s="32"/>
    </row>
    <row r="205" spans="1:13" x14ac:dyDescent="0.25">
      <c r="A205" s="32"/>
      <c r="B205" s="32"/>
      <c r="C205" s="32"/>
      <c r="D205" s="32"/>
      <c r="E205" s="102"/>
      <c r="F205" s="32"/>
      <c r="G205" s="32"/>
      <c r="H205" s="32"/>
      <c r="I205" s="32"/>
      <c r="J205" s="32"/>
      <c r="K205" s="32"/>
      <c r="L205" s="32"/>
      <c r="M205" s="32"/>
    </row>
    <row r="206" spans="1:13" x14ac:dyDescent="0.25">
      <c r="A206" s="32"/>
      <c r="B206" s="32"/>
      <c r="C206" s="32"/>
      <c r="D206" s="32"/>
      <c r="E206" s="102"/>
      <c r="F206" s="32"/>
      <c r="G206" s="32"/>
      <c r="H206" s="32"/>
      <c r="I206" s="32"/>
      <c r="J206" s="32"/>
      <c r="K206" s="32"/>
      <c r="L206" s="32"/>
      <c r="M206" s="32"/>
    </row>
    <row r="207" spans="1:13" x14ac:dyDescent="0.25">
      <c r="A207" s="32"/>
      <c r="B207" s="32"/>
      <c r="C207" s="32"/>
      <c r="D207" s="32"/>
      <c r="E207" s="102"/>
      <c r="F207" s="32"/>
      <c r="G207" s="32"/>
      <c r="H207" s="32"/>
      <c r="I207" s="32"/>
      <c r="J207" s="32"/>
      <c r="K207" s="32"/>
      <c r="L207" s="32"/>
      <c r="M207" s="32"/>
    </row>
    <row r="208" spans="1:13" x14ac:dyDescent="0.25">
      <c r="A208" s="32"/>
      <c r="B208" s="32"/>
      <c r="C208" s="32"/>
      <c r="D208" s="32"/>
      <c r="E208" s="102"/>
      <c r="F208" s="32"/>
      <c r="G208" s="32"/>
      <c r="H208" s="32"/>
      <c r="I208" s="32"/>
      <c r="J208" s="32"/>
      <c r="K208" s="32"/>
      <c r="L208" s="32"/>
      <c r="M208" s="32"/>
    </row>
    <row r="209" spans="1:13" x14ac:dyDescent="0.25">
      <c r="A209" s="32"/>
      <c r="B209" s="32"/>
      <c r="C209" s="32"/>
      <c r="D209" s="32"/>
      <c r="E209" s="102"/>
      <c r="F209" s="32"/>
      <c r="G209" s="32"/>
      <c r="H209" s="32"/>
      <c r="I209" s="32"/>
      <c r="J209" s="32"/>
      <c r="K209" s="32"/>
      <c r="L209" s="32"/>
      <c r="M209" s="32"/>
    </row>
    <row r="210" spans="1:13" x14ac:dyDescent="0.25">
      <c r="A210" s="32"/>
      <c r="B210" s="32"/>
      <c r="C210" s="32"/>
      <c r="D210" s="32"/>
      <c r="E210" s="102"/>
      <c r="F210" s="32"/>
      <c r="G210" s="32"/>
      <c r="H210" s="32"/>
      <c r="I210" s="32"/>
      <c r="J210" s="32"/>
      <c r="K210" s="32"/>
      <c r="L210" s="32"/>
      <c r="M210" s="32"/>
    </row>
    <row r="211" spans="1:13" x14ac:dyDescent="0.25">
      <c r="A211" s="32"/>
      <c r="B211" s="32"/>
      <c r="C211" s="32"/>
      <c r="D211" s="32"/>
      <c r="E211" s="102"/>
      <c r="F211" s="32"/>
      <c r="G211" s="32"/>
      <c r="H211" s="32"/>
      <c r="I211" s="32"/>
      <c r="J211" s="32"/>
      <c r="K211" s="32"/>
      <c r="L211" s="32"/>
      <c r="M211" s="32"/>
    </row>
    <row r="212" spans="1:13" x14ac:dyDescent="0.25">
      <c r="A212" s="32"/>
      <c r="B212" s="32"/>
      <c r="C212" s="32"/>
      <c r="D212" s="32"/>
      <c r="E212" s="102"/>
      <c r="F212" s="32"/>
      <c r="G212" s="32"/>
      <c r="H212" s="32"/>
      <c r="I212" s="32"/>
      <c r="J212" s="32"/>
      <c r="K212" s="32"/>
      <c r="L212" s="32"/>
      <c r="M212" s="32"/>
    </row>
    <row r="213" spans="1:13" x14ac:dyDescent="0.25">
      <c r="A213" s="32"/>
      <c r="B213" s="32"/>
      <c r="C213" s="32"/>
      <c r="D213" s="32"/>
      <c r="E213" s="102"/>
      <c r="F213" s="32"/>
      <c r="G213" s="32"/>
      <c r="H213" s="32"/>
      <c r="I213" s="32"/>
      <c r="J213" s="32"/>
      <c r="K213" s="32"/>
      <c r="L213" s="32"/>
      <c r="M213" s="32"/>
    </row>
    <row r="214" spans="1:13" x14ac:dyDescent="0.25">
      <c r="A214" s="32"/>
      <c r="B214" s="32"/>
      <c r="C214" s="32"/>
      <c r="D214" s="32"/>
      <c r="E214" s="102"/>
      <c r="F214" s="32"/>
      <c r="G214" s="32"/>
      <c r="H214" s="32"/>
      <c r="I214" s="32"/>
      <c r="J214" s="32"/>
      <c r="K214" s="32"/>
      <c r="L214" s="32"/>
      <c r="M214" s="32"/>
    </row>
    <row r="215" spans="1:13" x14ac:dyDescent="0.25">
      <c r="A215" s="32"/>
      <c r="B215" s="32"/>
      <c r="C215" s="32"/>
      <c r="D215" s="32"/>
      <c r="E215" s="102"/>
      <c r="F215" s="32"/>
      <c r="G215" s="32"/>
      <c r="H215" s="32"/>
      <c r="I215" s="32"/>
      <c r="J215" s="32"/>
      <c r="K215" s="32"/>
      <c r="L215" s="32"/>
      <c r="M215" s="32"/>
    </row>
    <row r="216" spans="1:13" x14ac:dyDescent="0.25">
      <c r="A216" s="32"/>
      <c r="B216" s="32"/>
      <c r="C216" s="32"/>
      <c r="D216" s="32"/>
      <c r="E216" s="102"/>
      <c r="F216" s="32"/>
      <c r="G216" s="32"/>
      <c r="H216" s="32"/>
      <c r="I216" s="32"/>
      <c r="J216" s="32"/>
      <c r="K216" s="32"/>
      <c r="L216" s="32"/>
      <c r="M216" s="32"/>
    </row>
    <row r="217" spans="1:13" x14ac:dyDescent="0.25">
      <c r="A217" s="32"/>
      <c r="B217" s="32"/>
      <c r="C217" s="32"/>
      <c r="D217" s="32"/>
      <c r="E217" s="102"/>
      <c r="F217" s="32"/>
      <c r="G217" s="32"/>
      <c r="H217" s="32"/>
      <c r="I217" s="32"/>
      <c r="J217" s="32"/>
      <c r="K217" s="32"/>
      <c r="L217" s="32"/>
      <c r="M217" s="32"/>
    </row>
    <row r="218" spans="1:13" x14ac:dyDescent="0.25">
      <c r="A218" s="32"/>
      <c r="B218" s="32"/>
      <c r="C218" s="32"/>
      <c r="D218" s="32"/>
      <c r="E218" s="102"/>
      <c r="F218" s="32"/>
      <c r="G218" s="32"/>
      <c r="H218" s="32"/>
      <c r="I218" s="32"/>
      <c r="J218" s="32"/>
      <c r="K218" s="32"/>
      <c r="L218" s="32"/>
      <c r="M218" s="32"/>
    </row>
    <row r="219" spans="1:13" x14ac:dyDescent="0.25">
      <c r="A219" s="32"/>
      <c r="B219" s="32"/>
      <c r="C219" s="32"/>
      <c r="D219" s="32"/>
      <c r="E219" s="102"/>
      <c r="F219" s="32"/>
      <c r="G219" s="32"/>
      <c r="H219" s="32"/>
      <c r="I219" s="32"/>
      <c r="J219" s="32"/>
      <c r="K219" s="32"/>
      <c r="L219" s="32"/>
      <c r="M219" s="32"/>
    </row>
    <row r="220" spans="1:13" x14ac:dyDescent="0.25">
      <c r="A220" s="32"/>
      <c r="B220" s="32"/>
      <c r="C220" s="32"/>
      <c r="D220" s="32"/>
      <c r="E220" s="102"/>
      <c r="F220" s="32"/>
      <c r="G220" s="32"/>
      <c r="H220" s="32"/>
      <c r="I220" s="32"/>
      <c r="J220" s="32"/>
      <c r="K220" s="32"/>
      <c r="L220" s="32"/>
      <c r="M220" s="32"/>
    </row>
    <row r="221" spans="1:13" x14ac:dyDescent="0.25">
      <c r="A221" s="32"/>
      <c r="B221" s="32"/>
      <c r="C221" s="32"/>
      <c r="D221" s="32"/>
      <c r="E221" s="102"/>
      <c r="F221" s="32"/>
      <c r="G221" s="32"/>
      <c r="H221" s="32"/>
      <c r="I221" s="32"/>
      <c r="J221" s="32"/>
      <c r="K221" s="32"/>
      <c r="L221" s="32"/>
      <c r="M221" s="32"/>
    </row>
    <row r="222" spans="1:13" x14ac:dyDescent="0.25">
      <c r="A222" s="32"/>
      <c r="B222" s="32"/>
      <c r="C222" s="32"/>
      <c r="D222" s="32"/>
      <c r="E222" s="102"/>
      <c r="F222" s="32"/>
      <c r="G222" s="32"/>
      <c r="H222" s="32"/>
      <c r="I222" s="32"/>
      <c r="J222" s="32"/>
      <c r="K222" s="32"/>
      <c r="L222" s="32"/>
      <c r="M222" s="32"/>
    </row>
    <row r="223" spans="1:13" x14ac:dyDescent="0.25">
      <c r="A223" s="32"/>
      <c r="B223" s="32"/>
      <c r="C223" s="32"/>
      <c r="D223" s="32"/>
      <c r="E223" s="102"/>
      <c r="F223" s="32"/>
      <c r="G223" s="32"/>
      <c r="H223" s="32"/>
      <c r="I223" s="32"/>
      <c r="J223" s="32"/>
      <c r="K223" s="32"/>
      <c r="L223" s="32"/>
      <c r="M223" s="32"/>
    </row>
    <row r="224" spans="1:13" x14ac:dyDescent="0.25">
      <c r="A224" s="32"/>
      <c r="B224" s="32"/>
      <c r="C224" s="32"/>
      <c r="D224" s="32"/>
      <c r="E224" s="102"/>
      <c r="F224" s="32"/>
      <c r="G224" s="32"/>
      <c r="H224" s="32"/>
      <c r="I224" s="32"/>
      <c r="J224" s="32"/>
      <c r="K224" s="32"/>
      <c r="L224" s="32"/>
      <c r="M224" s="32"/>
    </row>
    <row r="225" spans="1:13" x14ac:dyDescent="0.25">
      <c r="A225" s="32"/>
      <c r="B225" s="32"/>
      <c r="C225" s="32"/>
      <c r="D225" s="32"/>
      <c r="E225" s="102"/>
      <c r="F225" s="32"/>
      <c r="G225" s="32"/>
      <c r="H225" s="32"/>
      <c r="I225" s="32"/>
      <c r="J225" s="32"/>
      <c r="K225" s="32"/>
      <c r="L225" s="32"/>
      <c r="M225" s="32"/>
    </row>
    <row r="226" spans="1:13" x14ac:dyDescent="0.25">
      <c r="A226" s="32"/>
      <c r="B226" s="32"/>
      <c r="C226" s="32"/>
      <c r="D226" s="32"/>
      <c r="E226" s="102"/>
      <c r="F226" s="32"/>
      <c r="G226" s="32"/>
      <c r="H226" s="32"/>
      <c r="I226" s="32"/>
      <c r="J226" s="32"/>
      <c r="K226" s="32"/>
      <c r="L226" s="32"/>
      <c r="M226" s="32"/>
    </row>
    <row r="227" spans="1:13" x14ac:dyDescent="0.25">
      <c r="A227" s="32"/>
      <c r="B227" s="32"/>
      <c r="C227" s="32"/>
      <c r="D227" s="32"/>
      <c r="E227" s="102"/>
      <c r="F227" s="32"/>
      <c r="G227" s="32"/>
      <c r="H227" s="32"/>
      <c r="I227" s="32"/>
      <c r="J227" s="32"/>
      <c r="K227" s="32"/>
      <c r="L227" s="32"/>
      <c r="M227" s="32"/>
    </row>
    <row r="228" spans="1:13" x14ac:dyDescent="0.25">
      <c r="A228" s="32"/>
      <c r="B228" s="32"/>
      <c r="C228" s="32"/>
      <c r="D228" s="32"/>
      <c r="E228" s="102"/>
      <c r="F228" s="32"/>
      <c r="G228" s="32"/>
      <c r="H228" s="32"/>
      <c r="I228" s="32"/>
      <c r="J228" s="32"/>
      <c r="K228" s="32"/>
      <c r="L228" s="32"/>
      <c r="M228" s="32"/>
    </row>
    <row r="229" spans="1:13" x14ac:dyDescent="0.25">
      <c r="A229" s="32"/>
      <c r="B229" s="32"/>
      <c r="C229" s="32"/>
      <c r="D229" s="32"/>
      <c r="E229" s="102"/>
      <c r="F229" s="32"/>
      <c r="G229" s="32"/>
      <c r="H229" s="32"/>
      <c r="I229" s="32"/>
      <c r="J229" s="32"/>
      <c r="K229" s="32"/>
      <c r="L229" s="32"/>
      <c r="M229" s="32"/>
    </row>
    <row r="230" spans="1:13" x14ac:dyDescent="0.25">
      <c r="A230" s="32"/>
      <c r="B230" s="32"/>
      <c r="C230" s="32"/>
      <c r="D230" s="32"/>
      <c r="E230" s="102"/>
      <c r="F230" s="32"/>
      <c r="G230" s="32"/>
      <c r="H230" s="32"/>
      <c r="I230" s="32"/>
      <c r="J230" s="32"/>
      <c r="K230" s="32"/>
      <c r="L230" s="32"/>
      <c r="M230" s="32"/>
    </row>
    <row r="231" spans="1:13" x14ac:dyDescent="0.25">
      <c r="A231" s="32"/>
      <c r="B231" s="32"/>
      <c r="C231" s="32"/>
      <c r="D231" s="32"/>
      <c r="E231" s="102"/>
      <c r="F231" s="32"/>
      <c r="G231" s="32"/>
      <c r="H231" s="32"/>
      <c r="I231" s="32"/>
      <c r="J231" s="32"/>
      <c r="K231" s="32"/>
      <c r="L231" s="32"/>
      <c r="M231" s="32"/>
    </row>
    <row r="232" spans="1:13" x14ac:dyDescent="0.25">
      <c r="A232" s="32"/>
      <c r="B232" s="32"/>
      <c r="C232" s="32"/>
      <c r="D232" s="32"/>
      <c r="E232" s="102"/>
      <c r="F232" s="32"/>
      <c r="G232" s="32"/>
      <c r="H232" s="32"/>
      <c r="I232" s="32"/>
      <c r="J232" s="32"/>
      <c r="K232" s="32"/>
      <c r="L232" s="32"/>
      <c r="M232" s="32"/>
    </row>
    <row r="233" spans="1:13" x14ac:dyDescent="0.25">
      <c r="A233" s="32"/>
      <c r="B233" s="32"/>
      <c r="C233" s="32"/>
      <c r="D233" s="32"/>
      <c r="E233" s="102"/>
      <c r="F233" s="32"/>
      <c r="G233" s="32"/>
      <c r="H233" s="32"/>
      <c r="I233" s="32"/>
      <c r="J233" s="32"/>
      <c r="K233" s="32"/>
      <c r="L233" s="32"/>
      <c r="M233" s="32"/>
    </row>
    <row r="234" spans="1:13" x14ac:dyDescent="0.25">
      <c r="A234" s="32"/>
      <c r="B234" s="32"/>
      <c r="C234" s="32"/>
      <c r="D234" s="32"/>
      <c r="E234" s="102"/>
      <c r="F234" s="32"/>
      <c r="G234" s="32"/>
      <c r="H234" s="32"/>
      <c r="I234" s="32"/>
      <c r="J234" s="32"/>
      <c r="K234" s="32"/>
      <c r="L234" s="32"/>
      <c r="M234" s="32"/>
    </row>
    <row r="235" spans="1:13" x14ac:dyDescent="0.25">
      <c r="A235" s="32"/>
      <c r="B235" s="32"/>
      <c r="C235" s="32"/>
      <c r="D235" s="32"/>
      <c r="E235" s="102"/>
      <c r="F235" s="32"/>
      <c r="G235" s="32"/>
      <c r="H235" s="32"/>
      <c r="I235" s="32"/>
      <c r="J235" s="32"/>
      <c r="K235" s="32"/>
      <c r="L235" s="32"/>
      <c r="M235" s="32"/>
    </row>
    <row r="236" spans="1:13" x14ac:dyDescent="0.25">
      <c r="A236" s="32"/>
      <c r="B236" s="32"/>
      <c r="C236" s="32"/>
      <c r="D236" s="32"/>
      <c r="E236" s="102"/>
      <c r="F236" s="32"/>
      <c r="G236" s="32"/>
      <c r="H236" s="32"/>
      <c r="I236" s="32"/>
      <c r="J236" s="32"/>
      <c r="K236" s="32"/>
      <c r="L236" s="32"/>
      <c r="M236" s="32"/>
    </row>
    <row r="237" spans="1:13" x14ac:dyDescent="0.25">
      <c r="A237" s="32"/>
      <c r="B237" s="32"/>
      <c r="C237" s="32"/>
      <c r="D237" s="32"/>
      <c r="E237" s="102"/>
      <c r="F237" s="32"/>
      <c r="G237" s="32"/>
      <c r="H237" s="32"/>
      <c r="I237" s="32"/>
      <c r="J237" s="32"/>
      <c r="K237" s="32"/>
      <c r="L237" s="32"/>
      <c r="M237" s="32"/>
    </row>
    <row r="238" spans="1:13" x14ac:dyDescent="0.25">
      <c r="A238" s="32"/>
      <c r="B238" s="32"/>
      <c r="C238" s="32"/>
      <c r="D238" s="32"/>
      <c r="E238" s="102"/>
      <c r="F238" s="32"/>
      <c r="G238" s="32"/>
      <c r="H238" s="32"/>
      <c r="I238" s="32"/>
      <c r="J238" s="32"/>
      <c r="K238" s="32"/>
      <c r="L238" s="32"/>
      <c r="M238" s="32"/>
    </row>
    <row r="239" spans="1:13" x14ac:dyDescent="0.25">
      <c r="A239" s="32"/>
      <c r="B239" s="32"/>
      <c r="C239" s="32"/>
      <c r="D239" s="32"/>
      <c r="E239" s="102"/>
      <c r="F239" s="32"/>
      <c r="G239" s="32"/>
      <c r="H239" s="32"/>
      <c r="I239" s="32"/>
      <c r="J239" s="32"/>
      <c r="K239" s="32"/>
      <c r="L239" s="32"/>
      <c r="M239" s="32"/>
    </row>
    <row r="240" spans="1:13" x14ac:dyDescent="0.25">
      <c r="A240" s="32"/>
      <c r="B240" s="32"/>
      <c r="C240" s="32"/>
      <c r="D240" s="32"/>
      <c r="E240" s="102"/>
      <c r="F240" s="32"/>
      <c r="G240" s="32"/>
      <c r="H240" s="32"/>
      <c r="I240" s="32"/>
      <c r="J240" s="32"/>
      <c r="K240" s="32"/>
      <c r="L240" s="32"/>
      <c r="M240" s="32"/>
    </row>
    <row r="241" spans="1:13" x14ac:dyDescent="0.25">
      <c r="A241" s="32"/>
      <c r="B241" s="32"/>
      <c r="C241" s="32"/>
      <c r="D241" s="32"/>
      <c r="E241" s="102"/>
      <c r="F241" s="32"/>
      <c r="G241" s="32"/>
      <c r="H241" s="32"/>
      <c r="I241" s="32"/>
      <c r="J241" s="32"/>
      <c r="K241" s="32"/>
      <c r="L241" s="32"/>
      <c r="M241" s="32"/>
    </row>
    <row r="242" spans="1:13" x14ac:dyDescent="0.25">
      <c r="A242" s="32"/>
      <c r="B242" s="32"/>
      <c r="C242" s="32"/>
      <c r="D242" s="32"/>
      <c r="E242" s="102"/>
      <c r="F242" s="32"/>
      <c r="G242" s="32"/>
      <c r="H242" s="32"/>
      <c r="I242" s="32"/>
      <c r="J242" s="32"/>
      <c r="K242" s="32"/>
      <c r="L242" s="32"/>
      <c r="M242" s="32"/>
    </row>
    <row r="243" spans="1:13" x14ac:dyDescent="0.25">
      <c r="A243" s="32"/>
      <c r="B243" s="32"/>
      <c r="C243" s="32"/>
      <c r="D243" s="32"/>
      <c r="E243" s="102"/>
      <c r="F243" s="32"/>
      <c r="G243" s="32"/>
      <c r="H243" s="32"/>
      <c r="I243" s="32"/>
      <c r="J243" s="32"/>
      <c r="K243" s="32"/>
      <c r="L243" s="32"/>
      <c r="M243" s="32"/>
    </row>
    <row r="244" spans="1:13" x14ac:dyDescent="0.25">
      <c r="A244" s="32"/>
      <c r="B244" s="32"/>
      <c r="C244" s="32"/>
      <c r="D244" s="32"/>
      <c r="E244" s="102"/>
      <c r="F244" s="32"/>
      <c r="G244" s="32"/>
      <c r="H244" s="32"/>
      <c r="I244" s="32"/>
      <c r="J244" s="32"/>
      <c r="K244" s="32"/>
      <c r="L244" s="32"/>
      <c r="M244" s="32"/>
    </row>
    <row r="245" spans="1:13" x14ac:dyDescent="0.25">
      <c r="A245" s="32"/>
      <c r="B245" s="32"/>
      <c r="C245" s="32"/>
      <c r="D245" s="32"/>
      <c r="E245" s="102"/>
      <c r="F245" s="32"/>
      <c r="G245" s="32"/>
      <c r="H245" s="32"/>
      <c r="I245" s="32"/>
      <c r="J245" s="32"/>
      <c r="K245" s="32"/>
      <c r="L245" s="32"/>
      <c r="M245" s="32"/>
    </row>
    <row r="246" spans="1:13" x14ac:dyDescent="0.25">
      <c r="A246" s="32"/>
      <c r="B246" s="32"/>
      <c r="C246" s="32"/>
      <c r="D246" s="32"/>
      <c r="E246" s="102"/>
      <c r="F246" s="32"/>
      <c r="G246" s="32"/>
      <c r="H246" s="32"/>
      <c r="I246" s="32"/>
      <c r="J246" s="32"/>
      <c r="K246" s="32"/>
      <c r="L246" s="32"/>
      <c r="M246" s="32"/>
    </row>
    <row r="247" spans="1:13" x14ac:dyDescent="0.25">
      <c r="A247" s="32"/>
      <c r="B247" s="32"/>
      <c r="C247" s="32"/>
      <c r="D247" s="32"/>
      <c r="E247" s="102"/>
      <c r="F247" s="32"/>
      <c r="G247" s="32"/>
      <c r="H247" s="32"/>
      <c r="I247" s="32"/>
      <c r="J247" s="32"/>
      <c r="K247" s="32"/>
      <c r="L247" s="32"/>
      <c r="M247" s="32"/>
    </row>
    <row r="248" spans="1:13" x14ac:dyDescent="0.25">
      <c r="A248" s="32"/>
      <c r="B248" s="32"/>
      <c r="C248" s="32"/>
      <c r="D248" s="32"/>
      <c r="E248" s="102"/>
      <c r="F248" s="32"/>
      <c r="G248" s="32"/>
      <c r="H248" s="32"/>
      <c r="I248" s="32"/>
      <c r="J248" s="32"/>
      <c r="K248" s="32"/>
      <c r="L248" s="32"/>
      <c r="M248" s="32"/>
    </row>
    <row r="249" spans="1:13" x14ac:dyDescent="0.25">
      <c r="A249" s="32"/>
      <c r="B249" s="32"/>
      <c r="C249" s="32"/>
      <c r="D249" s="32"/>
      <c r="E249" s="102"/>
      <c r="F249" s="32"/>
      <c r="G249" s="32"/>
      <c r="H249" s="32"/>
      <c r="I249" s="32"/>
      <c r="J249" s="32"/>
      <c r="K249" s="32"/>
      <c r="L249" s="32"/>
      <c r="M249" s="32"/>
    </row>
    <row r="250" spans="1:13" x14ac:dyDescent="0.25">
      <c r="A250" s="32"/>
      <c r="B250" s="32"/>
      <c r="C250" s="32"/>
      <c r="D250" s="32"/>
      <c r="E250" s="102"/>
      <c r="F250" s="32"/>
      <c r="G250" s="32"/>
      <c r="H250" s="32"/>
      <c r="I250" s="32"/>
      <c r="J250" s="32"/>
      <c r="K250" s="32"/>
      <c r="L250" s="32"/>
      <c r="M250" s="32"/>
    </row>
    <row r="251" spans="1:13" x14ac:dyDescent="0.25">
      <c r="A251" s="32"/>
      <c r="B251" s="32"/>
      <c r="C251" s="32"/>
      <c r="D251" s="32"/>
      <c r="E251" s="102"/>
      <c r="F251" s="32"/>
      <c r="G251" s="32"/>
      <c r="H251" s="32"/>
      <c r="I251" s="32"/>
      <c r="J251" s="32"/>
      <c r="K251" s="32"/>
      <c r="L251" s="32"/>
      <c r="M251" s="32"/>
    </row>
    <row r="252" spans="1:13" x14ac:dyDescent="0.25">
      <c r="A252" s="32"/>
      <c r="B252" s="32"/>
      <c r="C252" s="32"/>
      <c r="D252" s="32"/>
      <c r="E252" s="102"/>
      <c r="F252" s="32"/>
      <c r="G252" s="32"/>
      <c r="H252" s="32"/>
      <c r="I252" s="32"/>
      <c r="J252" s="32"/>
      <c r="K252" s="32"/>
      <c r="L252" s="32"/>
      <c r="M252" s="32"/>
    </row>
    <row r="253" spans="1:13" x14ac:dyDescent="0.25">
      <c r="A253" s="32"/>
      <c r="B253" s="32"/>
      <c r="C253" s="32"/>
      <c r="D253" s="32"/>
      <c r="E253" s="102"/>
      <c r="F253" s="32"/>
      <c r="G253" s="32"/>
      <c r="H253" s="32"/>
      <c r="I253" s="32"/>
      <c r="J253" s="32"/>
      <c r="K253" s="32"/>
      <c r="L253" s="32"/>
      <c r="M253" s="32"/>
    </row>
    <row r="254" spans="1:13" x14ac:dyDescent="0.25">
      <c r="A254" s="32"/>
      <c r="B254" s="32"/>
      <c r="C254" s="32"/>
      <c r="D254" s="32"/>
      <c r="E254" s="102"/>
      <c r="F254" s="32"/>
      <c r="G254" s="32"/>
      <c r="H254" s="32"/>
      <c r="I254" s="32"/>
      <c r="J254" s="32"/>
      <c r="K254" s="32"/>
      <c r="L254" s="32"/>
      <c r="M254" s="32"/>
    </row>
    <row r="255" spans="1:13" x14ac:dyDescent="0.25">
      <c r="A255" s="32"/>
      <c r="B255" s="32"/>
      <c r="C255" s="32"/>
      <c r="D255" s="32"/>
      <c r="E255" s="102"/>
      <c r="F255" s="32"/>
      <c r="G255" s="32"/>
      <c r="H255" s="32"/>
      <c r="I255" s="32"/>
      <c r="J255" s="32"/>
      <c r="K255" s="32"/>
      <c r="L255" s="32"/>
      <c r="M255" s="32"/>
    </row>
    <row r="256" spans="1:13" x14ac:dyDescent="0.25">
      <c r="A256" s="32"/>
      <c r="B256" s="32"/>
      <c r="C256" s="32"/>
      <c r="D256" s="32"/>
      <c r="E256" s="102"/>
      <c r="F256" s="32"/>
      <c r="G256" s="32"/>
      <c r="H256" s="32"/>
      <c r="I256" s="32"/>
      <c r="J256" s="32"/>
      <c r="K256" s="32"/>
      <c r="L256" s="32"/>
      <c r="M256" s="32"/>
    </row>
    <row r="257" spans="1:13" x14ac:dyDescent="0.25">
      <c r="A257" s="32"/>
      <c r="B257" s="32"/>
      <c r="C257" s="32"/>
      <c r="D257" s="32"/>
      <c r="E257" s="102"/>
      <c r="F257" s="32"/>
      <c r="G257" s="32"/>
      <c r="H257" s="32"/>
      <c r="I257" s="32"/>
      <c r="J257" s="32"/>
      <c r="K257" s="32"/>
      <c r="L257" s="32"/>
      <c r="M257" s="32"/>
    </row>
    <row r="258" spans="1:13" x14ac:dyDescent="0.25">
      <c r="A258" s="32"/>
      <c r="B258" s="32"/>
      <c r="C258" s="32"/>
      <c r="D258" s="32"/>
      <c r="E258" s="102"/>
      <c r="F258" s="32"/>
      <c r="G258" s="32"/>
      <c r="H258" s="32"/>
      <c r="I258" s="32"/>
      <c r="J258" s="32"/>
      <c r="K258" s="32"/>
      <c r="L258" s="32"/>
      <c r="M258" s="32"/>
    </row>
    <row r="259" spans="1:13" x14ac:dyDescent="0.25">
      <c r="A259" s="32"/>
      <c r="B259" s="32"/>
      <c r="C259" s="32"/>
      <c r="D259" s="32"/>
      <c r="E259" s="102"/>
      <c r="F259" s="32"/>
      <c r="G259" s="32"/>
      <c r="H259" s="32"/>
      <c r="I259" s="32"/>
      <c r="J259" s="32"/>
      <c r="K259" s="32"/>
      <c r="L259" s="32"/>
      <c r="M259" s="32"/>
    </row>
    <row r="260" spans="1:13" x14ac:dyDescent="0.25">
      <c r="A260" s="32"/>
      <c r="B260" s="32"/>
      <c r="C260" s="32"/>
      <c r="D260" s="32"/>
      <c r="E260" s="102"/>
      <c r="F260" s="32"/>
      <c r="G260" s="32"/>
      <c r="H260" s="32"/>
      <c r="I260" s="32"/>
      <c r="J260" s="32"/>
      <c r="K260" s="32"/>
      <c r="L260" s="32"/>
      <c r="M260" s="32"/>
    </row>
    <row r="261" spans="1:13" x14ac:dyDescent="0.25">
      <c r="A261" s="32"/>
      <c r="B261" s="32"/>
      <c r="C261" s="32"/>
      <c r="D261" s="32"/>
      <c r="E261" s="102"/>
      <c r="F261" s="32"/>
      <c r="G261" s="32"/>
      <c r="H261" s="32"/>
      <c r="I261" s="32"/>
      <c r="J261" s="32"/>
      <c r="K261" s="32"/>
      <c r="L261" s="32"/>
      <c r="M261" s="32"/>
    </row>
    <row r="262" spans="1:13" x14ac:dyDescent="0.25">
      <c r="A262" s="32"/>
      <c r="B262" s="32"/>
      <c r="C262" s="32"/>
      <c r="D262" s="32"/>
      <c r="E262" s="102"/>
      <c r="F262" s="32"/>
      <c r="G262" s="32"/>
      <c r="H262" s="32"/>
      <c r="I262" s="32"/>
      <c r="J262" s="32"/>
      <c r="K262" s="32"/>
      <c r="L262" s="32"/>
      <c r="M262" s="32"/>
    </row>
    <row r="263" spans="1:13" x14ac:dyDescent="0.25">
      <c r="A263" s="32"/>
      <c r="B263" s="32"/>
      <c r="C263" s="32"/>
      <c r="D263" s="32"/>
      <c r="E263" s="102"/>
      <c r="F263" s="32"/>
      <c r="G263" s="32"/>
      <c r="H263" s="32"/>
      <c r="I263" s="32"/>
      <c r="J263" s="32"/>
      <c r="K263" s="32"/>
      <c r="L263" s="32"/>
      <c r="M263" s="32"/>
    </row>
    <row r="264" spans="1:13" x14ac:dyDescent="0.25">
      <c r="A264" s="32"/>
      <c r="B264" s="32"/>
      <c r="C264" s="32"/>
      <c r="D264" s="32"/>
      <c r="E264" s="102"/>
      <c r="F264" s="32"/>
      <c r="G264" s="32"/>
      <c r="H264" s="32"/>
      <c r="I264" s="32"/>
      <c r="J264" s="32"/>
      <c r="K264" s="32"/>
      <c r="L264" s="32"/>
      <c r="M264" s="32"/>
    </row>
    <row r="265" spans="1:13" x14ac:dyDescent="0.25">
      <c r="A265" s="32"/>
      <c r="B265" s="32"/>
      <c r="C265" s="32"/>
      <c r="D265" s="32"/>
      <c r="E265" s="102"/>
      <c r="F265" s="32"/>
      <c r="G265" s="32"/>
      <c r="H265" s="32"/>
      <c r="I265" s="32"/>
      <c r="J265" s="32"/>
      <c r="K265" s="32"/>
      <c r="L265" s="32"/>
      <c r="M265" s="32"/>
    </row>
    <row r="266" spans="1:13" x14ac:dyDescent="0.25">
      <c r="A266" s="32"/>
      <c r="B266" s="32"/>
      <c r="C266" s="32"/>
      <c r="D266" s="32"/>
      <c r="E266" s="102"/>
      <c r="F266" s="32"/>
      <c r="G266" s="32"/>
      <c r="H266" s="32"/>
      <c r="I266" s="32"/>
      <c r="J266" s="32"/>
      <c r="K266" s="32"/>
      <c r="L266" s="32"/>
      <c r="M266" s="32"/>
    </row>
    <row r="267" spans="1:13" x14ac:dyDescent="0.25">
      <c r="A267" s="32"/>
      <c r="B267" s="32"/>
      <c r="C267" s="32"/>
      <c r="D267" s="32"/>
      <c r="E267" s="102"/>
      <c r="F267" s="32"/>
      <c r="G267" s="32"/>
      <c r="H267" s="32"/>
      <c r="I267" s="32"/>
      <c r="J267" s="32"/>
      <c r="K267" s="32"/>
      <c r="L267" s="32"/>
      <c r="M267" s="32"/>
    </row>
    <row r="268" spans="1:13" x14ac:dyDescent="0.25">
      <c r="A268" s="32"/>
      <c r="B268" s="32"/>
      <c r="C268" s="32"/>
      <c r="D268" s="32"/>
      <c r="E268" s="102"/>
      <c r="F268" s="32"/>
      <c r="G268" s="32"/>
      <c r="H268" s="32"/>
      <c r="I268" s="32"/>
      <c r="J268" s="32"/>
      <c r="K268" s="32"/>
      <c r="L268" s="32"/>
      <c r="M268" s="32"/>
    </row>
    <row r="269" spans="1:13" x14ac:dyDescent="0.25">
      <c r="A269" s="32"/>
      <c r="B269" s="32"/>
      <c r="C269" s="32"/>
      <c r="D269" s="32"/>
      <c r="E269" s="102"/>
      <c r="F269" s="32"/>
      <c r="G269" s="32"/>
      <c r="H269" s="32"/>
      <c r="I269" s="32"/>
      <c r="J269" s="32"/>
      <c r="K269" s="32"/>
      <c r="L269" s="32"/>
      <c r="M269" s="32"/>
    </row>
    <row r="270" spans="1:13" x14ac:dyDescent="0.25">
      <c r="A270" s="32"/>
      <c r="B270" s="32"/>
      <c r="C270" s="32"/>
      <c r="D270" s="32"/>
      <c r="E270" s="102"/>
      <c r="F270" s="32"/>
      <c r="G270" s="32"/>
      <c r="H270" s="32"/>
      <c r="I270" s="32"/>
      <c r="J270" s="32"/>
      <c r="K270" s="32"/>
      <c r="L270" s="32"/>
      <c r="M270" s="32"/>
    </row>
    <row r="271" spans="1:13" x14ac:dyDescent="0.25">
      <c r="A271" s="32"/>
      <c r="B271" s="32"/>
      <c r="C271" s="32"/>
      <c r="D271" s="32"/>
      <c r="E271" s="102"/>
      <c r="F271" s="32"/>
      <c r="G271" s="32"/>
      <c r="H271" s="32"/>
      <c r="I271" s="32"/>
      <c r="J271" s="32"/>
      <c r="K271" s="32"/>
      <c r="L271" s="32"/>
      <c r="M271" s="32"/>
    </row>
    <row r="272" spans="1:13" x14ac:dyDescent="0.25">
      <c r="A272" s="32"/>
      <c r="B272" s="32"/>
      <c r="C272" s="32"/>
      <c r="D272" s="32"/>
      <c r="E272" s="102"/>
      <c r="F272" s="32"/>
      <c r="G272" s="32"/>
      <c r="H272" s="32"/>
      <c r="I272" s="32"/>
      <c r="J272" s="32"/>
      <c r="K272" s="32"/>
      <c r="L272" s="32"/>
      <c r="M272" s="32"/>
    </row>
    <row r="273" spans="1:13" x14ac:dyDescent="0.25">
      <c r="A273" s="32"/>
      <c r="B273" s="32"/>
      <c r="C273" s="32"/>
      <c r="D273" s="32"/>
      <c r="E273" s="102"/>
      <c r="F273" s="32"/>
      <c r="G273" s="32"/>
      <c r="H273" s="32"/>
      <c r="I273" s="32"/>
      <c r="J273" s="32"/>
      <c r="K273" s="32"/>
      <c r="L273" s="32"/>
      <c r="M273" s="32"/>
    </row>
    <row r="274" spans="1:13" x14ac:dyDescent="0.25">
      <c r="A274" s="32"/>
      <c r="B274" s="32"/>
      <c r="C274" s="32"/>
      <c r="D274" s="32"/>
      <c r="E274" s="102"/>
      <c r="F274" s="32"/>
      <c r="G274" s="32"/>
      <c r="H274" s="32"/>
      <c r="I274" s="32"/>
      <c r="J274" s="32"/>
      <c r="K274" s="32"/>
      <c r="L274" s="32"/>
      <c r="M274" s="32"/>
    </row>
    <row r="275" spans="1:13" x14ac:dyDescent="0.25">
      <c r="A275" s="32"/>
      <c r="B275" s="32"/>
      <c r="C275" s="32"/>
      <c r="D275" s="32"/>
      <c r="E275" s="102"/>
      <c r="F275" s="32"/>
      <c r="G275" s="32"/>
      <c r="H275" s="32"/>
      <c r="I275" s="32"/>
      <c r="J275" s="32"/>
      <c r="K275" s="32"/>
      <c r="L275" s="32"/>
      <c r="M275" s="32"/>
    </row>
    <row r="276" spans="1:13" x14ac:dyDescent="0.25">
      <c r="A276" s="32"/>
      <c r="B276" s="32"/>
      <c r="C276" s="32"/>
      <c r="D276" s="32"/>
      <c r="E276" s="102"/>
      <c r="F276" s="32"/>
      <c r="G276" s="32"/>
      <c r="H276" s="32"/>
      <c r="I276" s="32"/>
      <c r="J276" s="32"/>
      <c r="K276" s="32"/>
      <c r="L276" s="32"/>
      <c r="M276" s="32"/>
    </row>
    <row r="277" spans="1:13" x14ac:dyDescent="0.25">
      <c r="A277" s="32"/>
      <c r="B277" s="32"/>
      <c r="C277" s="32"/>
      <c r="D277" s="32"/>
      <c r="E277" s="102"/>
      <c r="F277" s="32"/>
      <c r="G277" s="32"/>
      <c r="H277" s="32"/>
      <c r="I277" s="32"/>
      <c r="J277" s="32"/>
      <c r="K277" s="32"/>
      <c r="L277" s="32"/>
      <c r="M277" s="32"/>
    </row>
    <row r="278" spans="1:13" x14ac:dyDescent="0.25">
      <c r="A278" s="32"/>
      <c r="B278" s="32"/>
      <c r="C278" s="32"/>
      <c r="D278" s="32"/>
      <c r="E278" s="102"/>
      <c r="F278" s="32"/>
      <c r="G278" s="32"/>
      <c r="H278" s="32"/>
      <c r="I278" s="32"/>
      <c r="J278" s="32"/>
      <c r="K278" s="32"/>
      <c r="L278" s="32"/>
      <c r="M278" s="32"/>
    </row>
    <row r="279" spans="1:13" x14ac:dyDescent="0.25">
      <c r="A279" s="32"/>
      <c r="B279" s="32"/>
      <c r="C279" s="32"/>
      <c r="D279" s="32"/>
      <c r="E279" s="102"/>
      <c r="F279" s="32"/>
      <c r="G279" s="32"/>
      <c r="H279" s="32"/>
      <c r="I279" s="32"/>
      <c r="J279" s="32"/>
      <c r="K279" s="32"/>
      <c r="L279" s="32"/>
      <c r="M279" s="32"/>
    </row>
    <row r="280" spans="1:13" x14ac:dyDescent="0.25">
      <c r="A280" s="32"/>
      <c r="B280" s="32"/>
      <c r="C280" s="32"/>
      <c r="D280" s="32"/>
      <c r="E280" s="102"/>
      <c r="F280" s="32"/>
      <c r="G280" s="32"/>
      <c r="H280" s="32"/>
      <c r="I280" s="32"/>
      <c r="J280" s="32"/>
      <c r="K280" s="32"/>
      <c r="L280" s="32"/>
      <c r="M280" s="32"/>
    </row>
    <row r="281" spans="1:13" x14ac:dyDescent="0.25">
      <c r="A281" s="32"/>
      <c r="B281" s="32"/>
      <c r="C281" s="32"/>
      <c r="D281" s="32"/>
      <c r="E281" s="102"/>
      <c r="F281" s="32"/>
      <c r="G281" s="32"/>
      <c r="H281" s="32"/>
      <c r="I281" s="32"/>
      <c r="J281" s="32"/>
      <c r="K281" s="32"/>
      <c r="L281" s="32"/>
      <c r="M281" s="32"/>
    </row>
    <row r="282" spans="1:13" x14ac:dyDescent="0.25">
      <c r="A282" s="32"/>
      <c r="B282" s="32"/>
      <c r="C282" s="32"/>
      <c r="D282" s="32"/>
      <c r="E282" s="102"/>
      <c r="F282" s="32"/>
      <c r="G282" s="32"/>
      <c r="H282" s="32"/>
      <c r="I282" s="32"/>
      <c r="J282" s="32"/>
      <c r="K282" s="32"/>
      <c r="L282" s="32"/>
      <c r="M282" s="32"/>
    </row>
    <row r="283" spans="1:13" x14ac:dyDescent="0.25">
      <c r="A283" s="32"/>
      <c r="B283" s="32"/>
      <c r="C283" s="32"/>
      <c r="D283" s="32"/>
      <c r="E283" s="102"/>
      <c r="F283" s="32"/>
      <c r="G283" s="32"/>
      <c r="H283" s="32"/>
      <c r="I283" s="32"/>
      <c r="J283" s="32"/>
      <c r="K283" s="32"/>
      <c r="L283" s="32"/>
      <c r="M283" s="32"/>
    </row>
    <row r="284" spans="1:13" x14ac:dyDescent="0.25">
      <c r="A284" s="32"/>
      <c r="B284" s="32"/>
      <c r="C284" s="32"/>
      <c r="D284" s="32"/>
      <c r="E284" s="102"/>
      <c r="F284" s="32"/>
      <c r="G284" s="32"/>
      <c r="H284" s="32"/>
      <c r="I284" s="32"/>
      <c r="J284" s="32"/>
      <c r="K284" s="32"/>
      <c r="L284" s="32"/>
      <c r="M284" s="32"/>
    </row>
    <row r="285" spans="1:13" x14ac:dyDescent="0.25">
      <c r="A285" s="32"/>
      <c r="B285" s="32"/>
      <c r="C285" s="32"/>
      <c r="D285" s="32"/>
      <c r="E285" s="102"/>
      <c r="F285" s="32"/>
      <c r="G285" s="32"/>
      <c r="H285" s="32"/>
      <c r="I285" s="32"/>
      <c r="J285" s="32"/>
      <c r="K285" s="32"/>
      <c r="L285" s="32"/>
      <c r="M285" s="32"/>
    </row>
    <row r="286" spans="1:13" x14ac:dyDescent="0.25">
      <c r="A286" s="32"/>
      <c r="B286" s="32"/>
      <c r="C286" s="32"/>
      <c r="D286" s="32"/>
      <c r="E286" s="102"/>
      <c r="F286" s="32"/>
      <c r="G286" s="32"/>
      <c r="H286" s="32"/>
      <c r="I286" s="32"/>
      <c r="J286" s="32"/>
      <c r="K286" s="32"/>
      <c r="L286" s="32"/>
      <c r="M286" s="32"/>
    </row>
    <row r="287" spans="1:13" x14ac:dyDescent="0.25">
      <c r="A287" s="32"/>
      <c r="B287" s="32"/>
      <c r="C287" s="32"/>
      <c r="D287" s="32"/>
      <c r="E287" s="102"/>
      <c r="F287" s="32"/>
      <c r="G287" s="32"/>
      <c r="H287" s="32"/>
      <c r="I287" s="32"/>
      <c r="J287" s="32"/>
      <c r="K287" s="32"/>
      <c r="L287" s="32"/>
      <c r="M287" s="32"/>
    </row>
    <row r="288" spans="1:13" x14ac:dyDescent="0.25">
      <c r="A288" s="32"/>
      <c r="B288" s="32"/>
      <c r="C288" s="32"/>
      <c r="D288" s="32"/>
      <c r="E288" s="102"/>
      <c r="F288" s="32"/>
      <c r="G288" s="32"/>
      <c r="H288" s="32"/>
      <c r="I288" s="32"/>
      <c r="J288" s="32"/>
      <c r="K288" s="32"/>
      <c r="L288" s="32"/>
      <c r="M288" s="32"/>
    </row>
    <row r="289" spans="1:13" x14ac:dyDescent="0.25">
      <c r="A289" s="32"/>
      <c r="B289" s="32"/>
      <c r="C289" s="32"/>
      <c r="D289" s="32"/>
      <c r="E289" s="102"/>
      <c r="F289" s="32"/>
      <c r="G289" s="32"/>
      <c r="H289" s="32"/>
      <c r="I289" s="32"/>
      <c r="J289" s="32"/>
      <c r="K289" s="32"/>
      <c r="L289" s="32"/>
      <c r="M289" s="32"/>
    </row>
    <row r="290" spans="1:13" x14ac:dyDescent="0.25">
      <c r="A290" s="32"/>
      <c r="B290" s="32"/>
      <c r="C290" s="32"/>
      <c r="D290" s="32"/>
      <c r="E290" s="102"/>
      <c r="F290" s="32"/>
      <c r="G290" s="32"/>
      <c r="H290" s="32"/>
      <c r="I290" s="32"/>
      <c r="J290" s="32"/>
      <c r="K290" s="32"/>
      <c r="L290" s="32"/>
      <c r="M290" s="32"/>
    </row>
    <row r="291" spans="1:13" x14ac:dyDescent="0.25">
      <c r="A291" s="32"/>
      <c r="B291" s="32"/>
      <c r="C291" s="32"/>
      <c r="D291" s="32"/>
      <c r="E291" s="102"/>
      <c r="F291" s="32"/>
      <c r="G291" s="32"/>
      <c r="H291" s="32"/>
      <c r="I291" s="32"/>
      <c r="J291" s="32"/>
      <c r="K291" s="32"/>
      <c r="L291" s="32"/>
      <c r="M291" s="32"/>
    </row>
    <row r="292" spans="1:13" x14ac:dyDescent="0.25">
      <c r="A292" s="32"/>
      <c r="B292" s="32"/>
      <c r="C292" s="32"/>
      <c r="D292" s="32"/>
      <c r="E292" s="102"/>
      <c r="F292" s="32"/>
      <c r="G292" s="32"/>
      <c r="H292" s="32"/>
      <c r="I292" s="32"/>
      <c r="J292" s="32"/>
      <c r="K292" s="32"/>
      <c r="L292" s="32"/>
      <c r="M292" s="32"/>
    </row>
    <row r="293" spans="1:13" x14ac:dyDescent="0.25">
      <c r="A293" s="32"/>
      <c r="B293" s="32"/>
      <c r="C293" s="32"/>
      <c r="D293" s="32"/>
      <c r="E293" s="102"/>
      <c r="F293" s="32"/>
      <c r="G293" s="32"/>
      <c r="H293" s="32"/>
      <c r="I293" s="32"/>
      <c r="J293" s="32"/>
      <c r="K293" s="32"/>
      <c r="L293" s="32"/>
      <c r="M293" s="32"/>
    </row>
    <row r="294" spans="1:13" x14ac:dyDescent="0.25">
      <c r="A294" s="32"/>
      <c r="B294" s="32"/>
      <c r="C294" s="32"/>
      <c r="D294" s="32"/>
      <c r="E294" s="102"/>
      <c r="F294" s="32"/>
      <c r="G294" s="32"/>
      <c r="H294" s="32"/>
      <c r="I294" s="32"/>
      <c r="J294" s="32"/>
      <c r="K294" s="32"/>
      <c r="L294" s="32"/>
      <c r="M294" s="32"/>
    </row>
    <row r="295" spans="1:13" x14ac:dyDescent="0.25">
      <c r="A295" s="32"/>
      <c r="B295" s="32"/>
      <c r="C295" s="32"/>
      <c r="D295" s="32"/>
      <c r="E295" s="102"/>
      <c r="F295" s="32"/>
      <c r="G295" s="32"/>
      <c r="H295" s="32"/>
      <c r="I295" s="32"/>
      <c r="J295" s="32"/>
      <c r="K295" s="32"/>
      <c r="L295" s="32"/>
      <c r="M295" s="32"/>
    </row>
    <row r="296" spans="1:13" x14ac:dyDescent="0.25">
      <c r="A296" s="32"/>
      <c r="B296" s="32"/>
      <c r="C296" s="32"/>
      <c r="D296" s="32"/>
      <c r="E296" s="102"/>
      <c r="F296" s="32"/>
      <c r="G296" s="32"/>
      <c r="H296" s="32"/>
      <c r="I296" s="32"/>
      <c r="J296" s="32"/>
      <c r="K296" s="32"/>
      <c r="L296" s="32"/>
      <c r="M296" s="32"/>
    </row>
    <row r="297" spans="1:13" x14ac:dyDescent="0.25">
      <c r="A297" s="32"/>
      <c r="B297" s="32"/>
      <c r="C297" s="32"/>
      <c r="D297" s="32"/>
      <c r="E297" s="102"/>
      <c r="F297" s="32"/>
      <c r="G297" s="32"/>
      <c r="H297" s="32"/>
      <c r="I297" s="32"/>
      <c r="J297" s="32"/>
      <c r="K297" s="32"/>
      <c r="L297" s="32"/>
      <c r="M297" s="32"/>
    </row>
    <row r="298" spans="1:13" x14ac:dyDescent="0.25">
      <c r="A298" s="32"/>
      <c r="B298" s="32"/>
      <c r="C298" s="32"/>
      <c r="D298" s="32"/>
      <c r="E298" s="102"/>
      <c r="F298" s="32"/>
      <c r="G298" s="32"/>
      <c r="H298" s="32"/>
      <c r="I298" s="32"/>
      <c r="J298" s="32"/>
      <c r="K298" s="32"/>
      <c r="L298" s="32"/>
      <c r="M298" s="32"/>
    </row>
    <row r="299" spans="1:13" x14ac:dyDescent="0.25">
      <c r="A299" s="32"/>
      <c r="B299" s="32"/>
      <c r="C299" s="32"/>
      <c r="D299" s="32"/>
      <c r="E299" s="102"/>
      <c r="F299" s="32"/>
      <c r="G299" s="32"/>
      <c r="H299" s="32"/>
      <c r="I299" s="32"/>
      <c r="J299" s="32"/>
      <c r="K299" s="32"/>
      <c r="L299" s="32"/>
      <c r="M299" s="32"/>
    </row>
    <row r="300" spans="1:13" x14ac:dyDescent="0.25">
      <c r="A300" s="32"/>
      <c r="B300" s="32"/>
      <c r="C300" s="32"/>
      <c r="D300" s="32"/>
      <c r="E300" s="102"/>
      <c r="F300" s="32"/>
      <c r="G300" s="32"/>
      <c r="H300" s="32"/>
      <c r="I300" s="32"/>
      <c r="J300" s="32"/>
      <c r="K300" s="32"/>
      <c r="L300" s="32"/>
      <c r="M300" s="32"/>
    </row>
    <row r="301" spans="1:13" x14ac:dyDescent="0.25">
      <c r="A301" s="32"/>
      <c r="B301" s="32"/>
      <c r="C301" s="32"/>
      <c r="D301" s="32"/>
      <c r="E301" s="102"/>
      <c r="F301" s="32"/>
      <c r="G301" s="32"/>
      <c r="H301" s="32"/>
      <c r="I301" s="32"/>
      <c r="J301" s="32"/>
      <c r="K301" s="32"/>
      <c r="L301" s="32"/>
      <c r="M301" s="32"/>
    </row>
    <row r="302" spans="1:13" x14ac:dyDescent="0.25">
      <c r="A302" s="32"/>
      <c r="B302" s="32"/>
      <c r="C302" s="32"/>
      <c r="D302" s="32"/>
      <c r="E302" s="102"/>
      <c r="F302" s="32"/>
      <c r="G302" s="32"/>
      <c r="H302" s="32"/>
      <c r="I302" s="32"/>
      <c r="J302" s="32"/>
      <c r="K302" s="32"/>
      <c r="L302" s="32"/>
      <c r="M302" s="32"/>
    </row>
    <row r="303" spans="1:13" x14ac:dyDescent="0.25">
      <c r="A303" s="32"/>
      <c r="B303" s="32"/>
      <c r="C303" s="32"/>
      <c r="D303" s="32"/>
      <c r="E303" s="102"/>
      <c r="F303" s="32"/>
      <c r="G303" s="32"/>
      <c r="H303" s="32"/>
      <c r="I303" s="32"/>
      <c r="J303" s="32"/>
      <c r="K303" s="32"/>
      <c r="L303" s="32"/>
      <c r="M303" s="32"/>
    </row>
    <row r="304" spans="1:13" x14ac:dyDescent="0.25">
      <c r="A304" s="32"/>
      <c r="B304" s="32"/>
      <c r="C304" s="32"/>
      <c r="D304" s="32"/>
      <c r="E304" s="102"/>
      <c r="F304" s="32"/>
      <c r="G304" s="32"/>
      <c r="H304" s="32"/>
      <c r="I304" s="32"/>
      <c r="J304" s="32"/>
      <c r="K304" s="32"/>
      <c r="L304" s="32"/>
      <c r="M304" s="32"/>
    </row>
    <row r="305" spans="1:13" x14ac:dyDescent="0.25">
      <c r="A305" s="32"/>
      <c r="B305" s="32"/>
      <c r="C305" s="32"/>
      <c r="D305" s="32"/>
      <c r="E305" s="102"/>
      <c r="F305" s="32"/>
      <c r="G305" s="32"/>
      <c r="H305" s="32"/>
      <c r="I305" s="32"/>
      <c r="J305" s="32"/>
      <c r="K305" s="32"/>
      <c r="L305" s="32"/>
      <c r="M305" s="32"/>
    </row>
    <row r="306" spans="1:13" x14ac:dyDescent="0.25">
      <c r="A306" s="32"/>
      <c r="B306" s="32"/>
      <c r="C306" s="32"/>
      <c r="D306" s="32"/>
      <c r="E306" s="102"/>
      <c r="F306" s="32"/>
      <c r="G306" s="32"/>
      <c r="H306" s="32"/>
      <c r="I306" s="32"/>
      <c r="J306" s="32"/>
      <c r="K306" s="32"/>
      <c r="L306" s="32"/>
      <c r="M306" s="32"/>
    </row>
    <row r="307" spans="1:13" x14ac:dyDescent="0.25">
      <c r="A307" s="32"/>
      <c r="B307" s="32"/>
      <c r="C307" s="32"/>
      <c r="D307" s="32"/>
      <c r="E307" s="102"/>
      <c r="F307" s="32"/>
      <c r="G307" s="32"/>
      <c r="H307" s="32"/>
      <c r="I307" s="32"/>
      <c r="J307" s="32"/>
      <c r="K307" s="32"/>
      <c r="L307" s="32"/>
      <c r="M307" s="32"/>
    </row>
    <row r="308" spans="1:13" x14ac:dyDescent="0.25">
      <c r="A308" s="32"/>
      <c r="B308" s="32"/>
      <c r="C308" s="32"/>
      <c r="D308" s="32"/>
      <c r="E308" s="102"/>
      <c r="F308" s="32"/>
      <c r="G308" s="32"/>
      <c r="H308" s="32"/>
      <c r="I308" s="32"/>
      <c r="J308" s="32"/>
      <c r="K308" s="32"/>
      <c r="L308" s="32"/>
      <c r="M308" s="32"/>
    </row>
    <row r="309" spans="1:13" x14ac:dyDescent="0.25">
      <c r="A309" s="32"/>
      <c r="B309" s="32"/>
      <c r="C309" s="32"/>
      <c r="D309" s="32"/>
      <c r="E309" s="102"/>
      <c r="F309" s="32"/>
      <c r="G309" s="32"/>
      <c r="H309" s="32"/>
      <c r="I309" s="32"/>
      <c r="J309" s="32"/>
      <c r="K309" s="32"/>
      <c r="L309" s="32"/>
      <c r="M309" s="32"/>
    </row>
    <row r="310" spans="1:13" x14ac:dyDescent="0.25">
      <c r="A310" s="32"/>
      <c r="B310" s="32"/>
      <c r="C310" s="32"/>
      <c r="D310" s="32"/>
      <c r="E310" s="102"/>
      <c r="F310" s="32"/>
      <c r="G310" s="32"/>
      <c r="H310" s="32"/>
      <c r="I310" s="32"/>
      <c r="J310" s="32"/>
      <c r="K310" s="32"/>
      <c r="L310" s="32"/>
      <c r="M310" s="32"/>
    </row>
    <row r="311" spans="1:13" x14ac:dyDescent="0.25">
      <c r="A311" s="32"/>
      <c r="B311" s="32"/>
      <c r="C311" s="32"/>
      <c r="D311" s="32"/>
      <c r="E311" s="102"/>
      <c r="F311" s="32"/>
      <c r="G311" s="32"/>
      <c r="H311" s="32"/>
      <c r="I311" s="32"/>
      <c r="J311" s="32"/>
      <c r="K311" s="32"/>
      <c r="L311" s="32"/>
      <c r="M311" s="32"/>
    </row>
    <row r="312" spans="1:13" x14ac:dyDescent="0.25">
      <c r="A312" s="32"/>
      <c r="B312" s="32"/>
      <c r="C312" s="32"/>
      <c r="D312" s="32"/>
      <c r="E312" s="102"/>
      <c r="F312" s="32"/>
      <c r="G312" s="32"/>
      <c r="H312" s="32"/>
      <c r="I312" s="32"/>
      <c r="J312" s="32"/>
      <c r="K312" s="32"/>
      <c r="L312" s="32"/>
      <c r="M312" s="32"/>
    </row>
    <row r="313" spans="1:13" x14ac:dyDescent="0.25">
      <c r="A313" s="32"/>
      <c r="B313" s="32"/>
      <c r="C313" s="32"/>
      <c r="D313" s="32"/>
      <c r="E313" s="102"/>
      <c r="F313" s="32"/>
      <c r="G313" s="32"/>
      <c r="H313" s="32"/>
      <c r="I313" s="32"/>
      <c r="J313" s="32"/>
      <c r="K313" s="32"/>
      <c r="L313" s="32"/>
      <c r="M313" s="32"/>
    </row>
    <row r="314" spans="1:13" x14ac:dyDescent="0.25">
      <c r="A314" s="32"/>
      <c r="B314" s="32"/>
      <c r="C314" s="32"/>
      <c r="D314" s="32"/>
      <c r="E314" s="102"/>
      <c r="F314" s="32"/>
      <c r="G314" s="32"/>
      <c r="H314" s="32"/>
      <c r="I314" s="32"/>
      <c r="J314" s="32"/>
      <c r="K314" s="32"/>
      <c r="L314" s="32"/>
      <c r="M314" s="32"/>
    </row>
    <row r="315" spans="1:13" x14ac:dyDescent="0.25">
      <c r="A315" s="32"/>
      <c r="B315" s="32"/>
      <c r="C315" s="32"/>
      <c r="D315" s="32"/>
      <c r="E315" s="102"/>
      <c r="F315" s="32"/>
      <c r="G315" s="32"/>
      <c r="H315" s="32"/>
      <c r="I315" s="32"/>
      <c r="J315" s="32"/>
      <c r="K315" s="32"/>
      <c r="L315" s="32"/>
      <c r="M315" s="32"/>
    </row>
    <row r="316" spans="1:13" x14ac:dyDescent="0.25">
      <c r="A316" s="32"/>
      <c r="B316" s="32"/>
      <c r="C316" s="32"/>
      <c r="D316" s="32"/>
      <c r="E316" s="102"/>
      <c r="F316" s="32"/>
      <c r="G316" s="32"/>
      <c r="H316" s="32"/>
      <c r="I316" s="32"/>
      <c r="J316" s="32"/>
      <c r="K316" s="32"/>
      <c r="L316" s="32"/>
      <c r="M316" s="32"/>
    </row>
    <row r="317" spans="1:13" x14ac:dyDescent="0.25">
      <c r="A317" s="32"/>
      <c r="B317" s="32"/>
      <c r="C317" s="32"/>
      <c r="D317" s="32"/>
      <c r="E317" s="102"/>
      <c r="F317" s="32"/>
      <c r="G317" s="32"/>
      <c r="H317" s="32"/>
      <c r="I317" s="32"/>
      <c r="J317" s="32"/>
      <c r="K317" s="32"/>
      <c r="L317" s="32"/>
      <c r="M317" s="32"/>
    </row>
    <row r="318" spans="1:13" x14ac:dyDescent="0.25">
      <c r="A318" s="32"/>
      <c r="B318" s="32"/>
      <c r="C318" s="32"/>
      <c r="D318" s="32"/>
      <c r="E318" s="102"/>
      <c r="F318" s="32"/>
      <c r="G318" s="32"/>
      <c r="H318" s="32"/>
      <c r="I318" s="32"/>
      <c r="J318" s="32"/>
      <c r="K318" s="32"/>
      <c r="L318" s="32"/>
      <c r="M318" s="32"/>
    </row>
    <row r="319" spans="1:13" x14ac:dyDescent="0.25">
      <c r="A319" s="32"/>
      <c r="B319" s="32"/>
      <c r="C319" s="32"/>
      <c r="D319" s="32"/>
      <c r="E319" s="102"/>
      <c r="F319" s="32"/>
      <c r="G319" s="32"/>
      <c r="H319" s="32"/>
      <c r="I319" s="32"/>
      <c r="J319" s="32"/>
      <c r="K319" s="32"/>
      <c r="L319" s="32"/>
      <c r="M319" s="32"/>
    </row>
    <row r="320" spans="1:13" x14ac:dyDescent="0.25">
      <c r="A320" s="32"/>
      <c r="B320" s="32"/>
      <c r="C320" s="32"/>
      <c r="D320" s="32"/>
      <c r="E320" s="102"/>
      <c r="F320" s="32"/>
      <c r="G320" s="32"/>
      <c r="H320" s="32"/>
      <c r="I320" s="32"/>
      <c r="J320" s="32"/>
      <c r="K320" s="32"/>
      <c r="L320" s="32"/>
      <c r="M320" s="32"/>
    </row>
    <row r="321" spans="1:13" x14ac:dyDescent="0.25">
      <c r="A321" s="32"/>
      <c r="B321" s="32"/>
      <c r="C321" s="32"/>
      <c r="D321" s="32"/>
      <c r="E321" s="102"/>
      <c r="F321" s="32"/>
      <c r="G321" s="32"/>
      <c r="H321" s="32"/>
      <c r="I321" s="32"/>
      <c r="J321" s="32"/>
      <c r="K321" s="32"/>
      <c r="L321" s="32"/>
      <c r="M321" s="32"/>
    </row>
    <row r="322" spans="1:13" x14ac:dyDescent="0.25">
      <c r="A322" s="32"/>
      <c r="B322" s="32"/>
      <c r="C322" s="32"/>
      <c r="D322" s="32"/>
      <c r="E322" s="102"/>
      <c r="F322" s="32"/>
      <c r="G322" s="32"/>
      <c r="H322" s="32"/>
      <c r="I322" s="32"/>
      <c r="J322" s="32"/>
      <c r="K322" s="32"/>
      <c r="L322" s="32"/>
      <c r="M322" s="32"/>
    </row>
    <row r="323" spans="1:13" x14ac:dyDescent="0.25">
      <c r="A323" s="32"/>
      <c r="B323" s="32"/>
      <c r="C323" s="32"/>
      <c r="D323" s="32"/>
      <c r="E323" s="102"/>
      <c r="F323" s="32"/>
      <c r="G323" s="32"/>
      <c r="H323" s="32"/>
      <c r="I323" s="32"/>
      <c r="J323" s="32"/>
      <c r="K323" s="32"/>
      <c r="L323" s="32"/>
      <c r="M323" s="32"/>
    </row>
    <row r="324" spans="1:13" x14ac:dyDescent="0.25">
      <c r="A324" s="32"/>
      <c r="B324" s="32"/>
      <c r="C324" s="32"/>
      <c r="D324" s="32"/>
      <c r="E324" s="102"/>
      <c r="F324" s="32"/>
      <c r="G324" s="32"/>
      <c r="H324" s="32"/>
      <c r="I324" s="32"/>
      <c r="J324" s="32"/>
      <c r="K324" s="32"/>
      <c r="L324" s="32"/>
      <c r="M324" s="32"/>
    </row>
    <row r="325" spans="1:13" x14ac:dyDescent="0.25">
      <c r="A325" s="32"/>
      <c r="B325" s="32"/>
      <c r="C325" s="32"/>
      <c r="D325" s="32"/>
      <c r="E325" s="102"/>
      <c r="F325" s="32"/>
      <c r="G325" s="32"/>
      <c r="H325" s="32"/>
      <c r="I325" s="32"/>
      <c r="J325" s="32"/>
      <c r="K325" s="32"/>
      <c r="L325" s="32"/>
      <c r="M325" s="32"/>
    </row>
    <row r="326" spans="1:13" x14ac:dyDescent="0.25">
      <c r="A326" s="32"/>
      <c r="B326" s="32"/>
      <c r="C326" s="32"/>
      <c r="D326" s="32"/>
      <c r="E326" s="102"/>
      <c r="F326" s="32"/>
      <c r="G326" s="32"/>
      <c r="H326" s="32"/>
      <c r="I326" s="32"/>
      <c r="J326" s="32"/>
      <c r="K326" s="32"/>
      <c r="L326" s="32"/>
      <c r="M326" s="32"/>
    </row>
    <row r="327" spans="1:13" x14ac:dyDescent="0.25">
      <c r="A327" s="32"/>
      <c r="B327" s="32"/>
      <c r="C327" s="32"/>
      <c r="D327" s="32"/>
      <c r="E327" s="102"/>
      <c r="F327" s="32"/>
      <c r="G327" s="32"/>
      <c r="H327" s="32"/>
      <c r="I327" s="32"/>
      <c r="J327" s="32"/>
      <c r="K327" s="32"/>
      <c r="L327" s="32"/>
      <c r="M327" s="32"/>
    </row>
    <row r="328" spans="1:13" x14ac:dyDescent="0.25">
      <c r="A328" s="32"/>
      <c r="B328" s="32"/>
      <c r="C328" s="32"/>
      <c r="D328" s="32"/>
      <c r="E328" s="102"/>
      <c r="F328" s="32"/>
      <c r="G328" s="32"/>
      <c r="H328" s="32"/>
      <c r="I328" s="32"/>
      <c r="J328" s="32"/>
      <c r="K328" s="32"/>
      <c r="L328" s="32"/>
      <c r="M328" s="32"/>
    </row>
    <row r="329" spans="1:13" x14ac:dyDescent="0.25">
      <c r="A329" s="32"/>
      <c r="B329" s="32"/>
      <c r="C329" s="32"/>
      <c r="D329" s="32"/>
      <c r="E329" s="102"/>
      <c r="F329" s="32"/>
      <c r="G329" s="32"/>
      <c r="H329" s="32"/>
      <c r="I329" s="32"/>
      <c r="J329" s="32"/>
      <c r="K329" s="32"/>
      <c r="L329" s="32"/>
      <c r="M329" s="32"/>
    </row>
    <row r="330" spans="1:13" x14ac:dyDescent="0.25">
      <c r="A330" s="32"/>
      <c r="B330" s="32"/>
      <c r="C330" s="32"/>
      <c r="D330" s="32"/>
      <c r="E330" s="102"/>
      <c r="F330" s="32"/>
      <c r="G330" s="32"/>
      <c r="H330" s="32"/>
      <c r="I330" s="32"/>
      <c r="J330" s="32"/>
      <c r="K330" s="32"/>
      <c r="L330" s="32"/>
      <c r="M330" s="32"/>
    </row>
    <row r="331" spans="1:13" x14ac:dyDescent="0.25">
      <c r="A331" s="32"/>
      <c r="B331" s="32"/>
      <c r="C331" s="32"/>
      <c r="D331" s="32"/>
      <c r="E331" s="102"/>
      <c r="F331" s="32"/>
      <c r="G331" s="32"/>
      <c r="H331" s="32"/>
      <c r="I331" s="32"/>
      <c r="J331" s="32"/>
      <c r="K331" s="32"/>
      <c r="L331" s="32"/>
      <c r="M331" s="32"/>
    </row>
    <row r="332" spans="1:13" x14ac:dyDescent="0.25">
      <c r="A332" s="32"/>
      <c r="B332" s="32"/>
      <c r="C332" s="32"/>
      <c r="D332" s="32"/>
      <c r="E332" s="102"/>
      <c r="F332" s="32"/>
      <c r="G332" s="32"/>
      <c r="H332" s="32"/>
      <c r="I332" s="32"/>
      <c r="J332" s="32"/>
      <c r="K332" s="32"/>
      <c r="L332" s="32"/>
      <c r="M332" s="32"/>
    </row>
    <row r="333" spans="1:13" x14ac:dyDescent="0.25">
      <c r="A333" s="32"/>
      <c r="B333" s="32"/>
      <c r="C333" s="32"/>
      <c r="D333" s="32"/>
      <c r="E333" s="102"/>
      <c r="F333" s="32"/>
      <c r="G333" s="32"/>
      <c r="H333" s="32"/>
      <c r="I333" s="32"/>
      <c r="J333" s="32"/>
      <c r="K333" s="32"/>
      <c r="L333" s="32"/>
      <c r="M333" s="32"/>
    </row>
    <row r="334" spans="1:13" x14ac:dyDescent="0.25">
      <c r="A334" s="32"/>
      <c r="B334" s="32"/>
      <c r="C334" s="32"/>
      <c r="D334" s="32"/>
      <c r="E334" s="102"/>
      <c r="F334" s="32"/>
      <c r="G334" s="32"/>
      <c r="H334" s="32"/>
      <c r="I334" s="32"/>
      <c r="J334" s="32"/>
      <c r="K334" s="32"/>
      <c r="L334" s="32"/>
      <c r="M334" s="32"/>
    </row>
    <row r="335" spans="1:13" x14ac:dyDescent="0.25">
      <c r="A335" s="32"/>
      <c r="B335" s="32"/>
      <c r="C335" s="32"/>
      <c r="D335" s="32"/>
      <c r="E335" s="102"/>
      <c r="F335" s="32"/>
      <c r="G335" s="32"/>
      <c r="H335" s="32"/>
      <c r="I335" s="32"/>
      <c r="J335" s="32"/>
      <c r="K335" s="32"/>
      <c r="L335" s="32"/>
      <c r="M335" s="32"/>
    </row>
    <row r="336" spans="1:13" x14ac:dyDescent="0.25">
      <c r="A336" s="32"/>
      <c r="B336" s="32"/>
      <c r="C336" s="32"/>
      <c r="D336" s="32"/>
      <c r="E336" s="102"/>
      <c r="F336" s="32"/>
      <c r="G336" s="32"/>
      <c r="H336" s="32"/>
      <c r="I336" s="32"/>
      <c r="J336" s="32"/>
      <c r="K336" s="32"/>
      <c r="L336" s="32"/>
      <c r="M336" s="32"/>
    </row>
    <row r="337" spans="1:13" x14ac:dyDescent="0.25">
      <c r="A337" s="32"/>
      <c r="B337" s="32"/>
      <c r="C337" s="32"/>
      <c r="D337" s="32"/>
      <c r="E337" s="102"/>
      <c r="F337" s="32"/>
      <c r="G337" s="32"/>
      <c r="H337" s="32"/>
      <c r="I337" s="32"/>
      <c r="J337" s="32"/>
      <c r="K337" s="32"/>
      <c r="L337" s="32"/>
      <c r="M337" s="32"/>
    </row>
    <row r="338" spans="1:13" x14ac:dyDescent="0.25">
      <c r="A338" s="32"/>
      <c r="B338" s="32"/>
      <c r="C338" s="32"/>
      <c r="D338" s="32"/>
      <c r="E338" s="102"/>
      <c r="F338" s="32"/>
      <c r="G338" s="32"/>
      <c r="H338" s="32"/>
      <c r="I338" s="32"/>
      <c r="J338" s="32"/>
      <c r="K338" s="32"/>
      <c r="L338" s="32"/>
      <c r="M338" s="32"/>
    </row>
    <row r="339" spans="1:13" x14ac:dyDescent="0.25">
      <c r="A339" s="32"/>
      <c r="B339" s="32"/>
      <c r="C339" s="32"/>
      <c r="D339" s="32"/>
      <c r="E339" s="102"/>
      <c r="F339" s="32"/>
      <c r="G339" s="32"/>
      <c r="H339" s="32"/>
      <c r="I339" s="32"/>
      <c r="J339" s="32"/>
      <c r="K339" s="32"/>
      <c r="L339" s="32"/>
      <c r="M339" s="32"/>
    </row>
    <row r="340" spans="1:13" x14ac:dyDescent="0.25">
      <c r="A340" s="32"/>
      <c r="B340" s="32"/>
      <c r="C340" s="32"/>
      <c r="D340" s="32"/>
      <c r="E340" s="102"/>
      <c r="F340" s="32"/>
      <c r="G340" s="32"/>
      <c r="H340" s="32"/>
      <c r="I340" s="32"/>
      <c r="J340" s="32"/>
      <c r="K340" s="32"/>
      <c r="L340" s="32"/>
      <c r="M340" s="32"/>
    </row>
    <row r="341" spans="1:13" x14ac:dyDescent="0.25">
      <c r="A341" s="32"/>
      <c r="B341" s="32"/>
      <c r="C341" s="32"/>
      <c r="D341" s="32"/>
      <c r="E341" s="102"/>
      <c r="F341" s="32"/>
      <c r="G341" s="32"/>
      <c r="H341" s="32"/>
      <c r="I341" s="32"/>
      <c r="J341" s="32"/>
      <c r="K341" s="32"/>
      <c r="L341" s="32"/>
      <c r="M341" s="32"/>
    </row>
    <row r="342" spans="1:13" x14ac:dyDescent="0.25">
      <c r="A342" s="32"/>
      <c r="B342" s="32"/>
      <c r="C342" s="32"/>
      <c r="D342" s="32"/>
      <c r="E342" s="102"/>
      <c r="F342" s="32"/>
      <c r="G342" s="32"/>
      <c r="H342" s="32"/>
      <c r="I342" s="32"/>
      <c r="J342" s="32"/>
      <c r="K342" s="32"/>
      <c r="L342" s="32"/>
      <c r="M342" s="32"/>
    </row>
    <row r="343" spans="1:13" x14ac:dyDescent="0.25">
      <c r="A343" s="32"/>
      <c r="B343" s="32"/>
      <c r="C343" s="32"/>
      <c r="D343" s="32"/>
      <c r="E343" s="102"/>
      <c r="F343" s="32"/>
      <c r="G343" s="32"/>
      <c r="H343" s="32"/>
      <c r="I343" s="32"/>
      <c r="J343" s="32"/>
      <c r="K343" s="32"/>
      <c r="L343" s="32"/>
      <c r="M343" s="32"/>
    </row>
    <row r="344" spans="1:13" x14ac:dyDescent="0.25">
      <c r="A344" s="32"/>
      <c r="B344" s="32"/>
      <c r="C344" s="32"/>
      <c r="D344" s="32"/>
      <c r="E344" s="102"/>
      <c r="F344" s="32"/>
      <c r="G344" s="32"/>
      <c r="H344" s="32"/>
      <c r="I344" s="32"/>
      <c r="J344" s="32"/>
      <c r="K344" s="32"/>
      <c r="L344" s="32"/>
      <c r="M344" s="32"/>
    </row>
    <row r="345" spans="1:13" x14ac:dyDescent="0.25">
      <c r="A345" s="32"/>
      <c r="B345" s="32"/>
      <c r="C345" s="32"/>
      <c r="D345" s="32"/>
      <c r="E345" s="102"/>
      <c r="F345" s="32"/>
      <c r="G345" s="32"/>
      <c r="H345" s="32"/>
      <c r="I345" s="32"/>
      <c r="J345" s="32"/>
      <c r="K345" s="32"/>
      <c r="L345" s="32"/>
      <c r="M345" s="32"/>
    </row>
    <row r="346" spans="1:13" x14ac:dyDescent="0.25">
      <c r="A346" s="32"/>
      <c r="B346" s="32"/>
      <c r="C346" s="32"/>
      <c r="D346" s="32"/>
      <c r="E346" s="102"/>
      <c r="F346" s="32"/>
      <c r="G346" s="32"/>
      <c r="H346" s="32"/>
      <c r="I346" s="32"/>
      <c r="J346" s="32"/>
      <c r="K346" s="32"/>
      <c r="L346" s="32"/>
      <c r="M346" s="32"/>
    </row>
    <row r="347" spans="1:13" x14ac:dyDescent="0.25">
      <c r="A347" s="32"/>
      <c r="B347" s="32"/>
      <c r="C347" s="32"/>
      <c r="D347" s="32"/>
      <c r="E347" s="102"/>
      <c r="F347" s="32"/>
      <c r="G347" s="32"/>
      <c r="H347" s="32"/>
      <c r="I347" s="32"/>
      <c r="J347" s="32"/>
      <c r="K347" s="32"/>
      <c r="L347" s="32"/>
      <c r="M347" s="32"/>
    </row>
    <row r="348" spans="1:13" x14ac:dyDescent="0.25">
      <c r="A348" s="32"/>
      <c r="B348" s="32"/>
      <c r="C348" s="32"/>
      <c r="D348" s="32"/>
      <c r="E348" s="102"/>
      <c r="F348" s="32"/>
      <c r="G348" s="32"/>
      <c r="H348" s="32"/>
      <c r="I348" s="32"/>
      <c r="J348" s="32"/>
      <c r="K348" s="32"/>
      <c r="L348" s="32"/>
      <c r="M348" s="32"/>
    </row>
    <row r="349" spans="1:13" x14ac:dyDescent="0.25">
      <c r="A349" s="32"/>
      <c r="B349" s="32"/>
      <c r="C349" s="32"/>
      <c r="D349" s="32"/>
      <c r="E349" s="102"/>
      <c r="F349" s="32"/>
      <c r="G349" s="32"/>
      <c r="H349" s="32"/>
      <c r="I349" s="32"/>
      <c r="J349" s="32"/>
      <c r="K349" s="32"/>
      <c r="L349" s="32"/>
      <c r="M349" s="32"/>
    </row>
    <row r="350" spans="1:13" x14ac:dyDescent="0.25">
      <c r="A350" s="32"/>
      <c r="B350" s="32"/>
      <c r="C350" s="32"/>
      <c r="D350" s="32"/>
      <c r="E350" s="102"/>
      <c r="F350" s="32"/>
      <c r="G350" s="32"/>
      <c r="H350" s="32"/>
      <c r="I350" s="32"/>
      <c r="J350" s="32"/>
      <c r="K350" s="32"/>
      <c r="L350" s="32"/>
      <c r="M350" s="32"/>
    </row>
    <row r="351" spans="1:13" x14ac:dyDescent="0.25">
      <c r="A351" s="32"/>
      <c r="B351" s="32"/>
      <c r="C351" s="32"/>
      <c r="D351" s="32"/>
      <c r="E351" s="102"/>
      <c r="F351" s="32"/>
      <c r="G351" s="32"/>
      <c r="H351" s="32"/>
      <c r="I351" s="32"/>
      <c r="J351" s="32"/>
      <c r="K351" s="32"/>
      <c r="L351" s="32"/>
      <c r="M351" s="32"/>
    </row>
    <row r="352" spans="1:13" x14ac:dyDescent="0.25">
      <c r="A352" s="32"/>
      <c r="B352" s="32"/>
      <c r="C352" s="32"/>
      <c r="D352" s="32"/>
      <c r="E352" s="102"/>
      <c r="F352" s="32"/>
      <c r="G352" s="32"/>
      <c r="H352" s="32"/>
      <c r="I352" s="32"/>
      <c r="J352" s="32"/>
      <c r="K352" s="32"/>
      <c r="L352" s="32"/>
      <c r="M352" s="32"/>
    </row>
    <row r="353" spans="1:13" x14ac:dyDescent="0.25">
      <c r="A353" s="32"/>
      <c r="B353" s="32"/>
      <c r="C353" s="32"/>
      <c r="D353" s="32"/>
      <c r="E353" s="102"/>
      <c r="F353" s="32"/>
      <c r="G353" s="32"/>
      <c r="H353" s="32"/>
      <c r="I353" s="32"/>
      <c r="J353" s="32"/>
      <c r="K353" s="32"/>
      <c r="L353" s="32"/>
      <c r="M353" s="32"/>
    </row>
    <row r="354" spans="1:13" x14ac:dyDescent="0.25">
      <c r="A354" s="32"/>
      <c r="B354" s="32"/>
      <c r="C354" s="32"/>
      <c r="D354" s="32"/>
      <c r="E354" s="102"/>
      <c r="F354" s="32"/>
      <c r="G354" s="32"/>
      <c r="H354" s="32"/>
      <c r="I354" s="32"/>
      <c r="J354" s="32"/>
      <c r="K354" s="32"/>
      <c r="L354" s="32"/>
      <c r="M354" s="32"/>
    </row>
    <row r="355" spans="1:13" x14ac:dyDescent="0.25">
      <c r="A355" s="32"/>
      <c r="B355" s="32"/>
      <c r="C355" s="32"/>
      <c r="D355" s="32"/>
      <c r="E355" s="102"/>
      <c r="F355" s="32"/>
      <c r="G355" s="32"/>
      <c r="H355" s="32"/>
      <c r="I355" s="32"/>
      <c r="J355" s="32"/>
      <c r="K355" s="32"/>
      <c r="L355" s="32"/>
      <c r="M355" s="32"/>
    </row>
    <row r="356" spans="1:13" x14ac:dyDescent="0.25">
      <c r="A356" s="32"/>
      <c r="B356" s="32"/>
      <c r="C356" s="32"/>
      <c r="D356" s="32"/>
      <c r="E356" s="102"/>
      <c r="F356" s="32"/>
      <c r="G356" s="32"/>
      <c r="H356" s="32"/>
      <c r="I356" s="32"/>
      <c r="J356" s="32"/>
      <c r="K356" s="32"/>
      <c r="L356" s="32"/>
      <c r="M356" s="32"/>
    </row>
    <row r="357" spans="1:13" x14ac:dyDescent="0.25">
      <c r="A357" s="32"/>
      <c r="B357" s="32"/>
      <c r="C357" s="32"/>
      <c r="D357" s="32"/>
      <c r="E357" s="102"/>
      <c r="F357" s="32"/>
      <c r="G357" s="32"/>
      <c r="H357" s="32"/>
      <c r="I357" s="32"/>
      <c r="J357" s="32"/>
      <c r="K357" s="32"/>
      <c r="L357" s="32"/>
      <c r="M357" s="32"/>
    </row>
    <row r="358" spans="1:13" x14ac:dyDescent="0.25">
      <c r="A358" s="32"/>
      <c r="B358" s="32"/>
      <c r="C358" s="32"/>
      <c r="D358" s="32"/>
      <c r="E358" s="102"/>
      <c r="F358" s="32"/>
      <c r="G358" s="32"/>
      <c r="H358" s="32"/>
      <c r="I358" s="32"/>
      <c r="J358" s="32"/>
      <c r="K358" s="32"/>
      <c r="L358" s="32"/>
      <c r="M358" s="32"/>
    </row>
    <row r="359" spans="1:13" x14ac:dyDescent="0.25">
      <c r="A359" s="32"/>
      <c r="B359" s="32"/>
      <c r="C359" s="32"/>
      <c r="D359" s="32"/>
      <c r="E359" s="102"/>
      <c r="F359" s="32"/>
      <c r="G359" s="32"/>
      <c r="H359" s="32"/>
      <c r="I359" s="32"/>
      <c r="J359" s="32"/>
      <c r="K359" s="32"/>
      <c r="L359" s="32"/>
      <c r="M359" s="32"/>
    </row>
    <row r="360" spans="1:13" x14ac:dyDescent="0.25">
      <c r="A360" s="32"/>
      <c r="B360" s="32"/>
      <c r="C360" s="32"/>
      <c r="D360" s="32"/>
      <c r="E360" s="102"/>
      <c r="F360" s="32"/>
      <c r="G360" s="32"/>
      <c r="H360" s="32"/>
      <c r="I360" s="32"/>
      <c r="J360" s="32"/>
      <c r="K360" s="32"/>
      <c r="L360" s="32"/>
      <c r="M360" s="32"/>
    </row>
    <row r="361" spans="1:13" x14ac:dyDescent="0.25">
      <c r="A361" s="32"/>
      <c r="B361" s="32"/>
      <c r="C361" s="32"/>
      <c r="D361" s="32"/>
      <c r="E361" s="102"/>
      <c r="F361" s="32"/>
      <c r="G361" s="32"/>
      <c r="H361" s="32"/>
      <c r="I361" s="32"/>
      <c r="J361" s="32"/>
      <c r="K361" s="32"/>
      <c r="L361" s="32"/>
      <c r="M361" s="32"/>
    </row>
    <row r="362" spans="1:13" x14ac:dyDescent="0.25">
      <c r="A362" s="32"/>
      <c r="B362" s="32"/>
      <c r="C362" s="32"/>
      <c r="D362" s="32"/>
      <c r="E362" s="102"/>
      <c r="F362" s="32"/>
      <c r="G362" s="32"/>
      <c r="H362" s="32"/>
      <c r="I362" s="32"/>
      <c r="J362" s="32"/>
      <c r="K362" s="32"/>
      <c r="L362" s="32"/>
      <c r="M362" s="32"/>
    </row>
    <row r="363" spans="1:13" x14ac:dyDescent="0.25">
      <c r="A363" s="32"/>
      <c r="B363" s="32"/>
      <c r="C363" s="32"/>
      <c r="D363" s="32"/>
      <c r="E363" s="102"/>
      <c r="F363" s="32"/>
      <c r="G363" s="32"/>
      <c r="H363" s="32"/>
      <c r="I363" s="32"/>
      <c r="J363" s="32"/>
      <c r="K363" s="32"/>
      <c r="L363" s="32"/>
      <c r="M363" s="32"/>
    </row>
    <row r="364" spans="1:13" x14ac:dyDescent="0.25">
      <c r="A364" s="32"/>
      <c r="B364" s="32"/>
      <c r="C364" s="32"/>
      <c r="D364" s="32"/>
      <c r="E364" s="102"/>
      <c r="F364" s="32"/>
      <c r="G364" s="32"/>
      <c r="H364" s="32"/>
      <c r="I364" s="32"/>
      <c r="J364" s="32"/>
      <c r="K364" s="32"/>
      <c r="L364" s="32"/>
      <c r="M364" s="32"/>
    </row>
    <row r="365" spans="1:13" x14ac:dyDescent="0.25">
      <c r="A365" s="32"/>
      <c r="B365" s="32"/>
      <c r="C365" s="32"/>
      <c r="D365" s="32"/>
      <c r="E365" s="102"/>
      <c r="F365" s="32"/>
      <c r="G365" s="32"/>
      <c r="H365" s="32"/>
      <c r="I365" s="32"/>
      <c r="J365" s="32"/>
      <c r="K365" s="32"/>
      <c r="L365" s="32"/>
      <c r="M365" s="32"/>
    </row>
    <row r="366" spans="1:13" x14ac:dyDescent="0.25">
      <c r="A366" s="32"/>
      <c r="B366" s="32"/>
      <c r="C366" s="32"/>
      <c r="D366" s="32"/>
      <c r="E366" s="102"/>
      <c r="F366" s="32"/>
      <c r="G366" s="32"/>
      <c r="H366" s="32"/>
      <c r="I366" s="32"/>
      <c r="J366" s="32"/>
      <c r="K366" s="32"/>
      <c r="L366" s="32"/>
      <c r="M366" s="32"/>
    </row>
    <row r="367" spans="1:13" x14ac:dyDescent="0.25">
      <c r="A367" s="32"/>
      <c r="B367" s="32"/>
      <c r="C367" s="32"/>
      <c r="D367" s="32"/>
      <c r="E367" s="102"/>
      <c r="F367" s="32"/>
      <c r="G367" s="32"/>
      <c r="H367" s="32"/>
      <c r="I367" s="32"/>
      <c r="J367" s="32"/>
      <c r="K367" s="32"/>
      <c r="L367" s="32"/>
      <c r="M367" s="32"/>
    </row>
    <row r="368" spans="1:13" x14ac:dyDescent="0.25">
      <c r="A368" s="32"/>
      <c r="B368" s="32"/>
      <c r="C368" s="32"/>
      <c r="D368" s="32"/>
      <c r="E368" s="102"/>
      <c r="F368" s="32"/>
      <c r="G368" s="32"/>
      <c r="H368" s="32"/>
      <c r="I368" s="32"/>
      <c r="J368" s="32"/>
      <c r="K368" s="32"/>
      <c r="L368" s="32"/>
      <c r="M368" s="32"/>
    </row>
    <row r="369" spans="1:13" x14ac:dyDescent="0.25">
      <c r="A369" s="32"/>
      <c r="B369" s="32"/>
      <c r="C369" s="32"/>
      <c r="D369" s="32"/>
      <c r="E369" s="102"/>
      <c r="F369" s="32"/>
      <c r="G369" s="32"/>
      <c r="H369" s="32"/>
      <c r="I369" s="32"/>
      <c r="J369" s="32"/>
      <c r="K369" s="32"/>
      <c r="L369" s="32"/>
      <c r="M369" s="32"/>
    </row>
    <row r="370" spans="1:13" x14ac:dyDescent="0.25">
      <c r="A370" s="32"/>
      <c r="B370" s="32"/>
      <c r="C370" s="32"/>
      <c r="D370" s="32"/>
      <c r="E370" s="102"/>
      <c r="F370" s="32"/>
      <c r="G370" s="32"/>
      <c r="H370" s="32"/>
      <c r="I370" s="32"/>
      <c r="J370" s="32"/>
      <c r="K370" s="32"/>
      <c r="L370" s="32"/>
      <c r="M370" s="32"/>
    </row>
    <row r="371" spans="1:13" x14ac:dyDescent="0.25">
      <c r="A371" s="32"/>
      <c r="B371" s="32"/>
      <c r="C371" s="32"/>
      <c r="D371" s="32"/>
      <c r="E371" s="102"/>
      <c r="F371" s="32"/>
      <c r="G371" s="32"/>
      <c r="H371" s="32"/>
      <c r="I371" s="32"/>
      <c r="J371" s="32"/>
      <c r="K371" s="32"/>
      <c r="L371" s="32"/>
      <c r="M371" s="32"/>
    </row>
    <row r="372" spans="1:13" x14ac:dyDescent="0.25">
      <c r="A372" s="32"/>
      <c r="B372" s="32"/>
      <c r="C372" s="32"/>
      <c r="D372" s="32"/>
      <c r="E372" s="102"/>
      <c r="F372" s="32"/>
      <c r="G372" s="32"/>
      <c r="H372" s="32"/>
      <c r="I372" s="32"/>
      <c r="J372" s="32"/>
      <c r="K372" s="32"/>
      <c r="L372" s="32"/>
      <c r="M372" s="32"/>
    </row>
    <row r="373" spans="1:13" x14ac:dyDescent="0.25">
      <c r="A373" s="32"/>
      <c r="B373" s="32"/>
      <c r="C373" s="32"/>
      <c r="D373" s="32"/>
      <c r="E373" s="102"/>
      <c r="F373" s="32"/>
      <c r="G373" s="32"/>
      <c r="H373" s="32"/>
      <c r="I373" s="32"/>
      <c r="J373" s="32"/>
      <c r="K373" s="32"/>
      <c r="L373" s="32"/>
      <c r="M373" s="32"/>
    </row>
    <row r="374" spans="1:13" x14ac:dyDescent="0.25">
      <c r="A374" s="32"/>
      <c r="B374" s="32"/>
      <c r="C374" s="32"/>
      <c r="D374" s="32"/>
      <c r="E374" s="102"/>
      <c r="F374" s="32"/>
      <c r="G374" s="32"/>
      <c r="H374" s="32"/>
      <c r="I374" s="32"/>
      <c r="J374" s="32"/>
      <c r="K374" s="32"/>
      <c r="L374" s="32"/>
      <c r="M374" s="32"/>
    </row>
    <row r="375" spans="1:13" x14ac:dyDescent="0.25">
      <c r="A375" s="32"/>
      <c r="B375" s="32"/>
      <c r="C375" s="32"/>
      <c r="D375" s="32"/>
      <c r="E375" s="102"/>
      <c r="F375" s="32"/>
      <c r="G375" s="32"/>
      <c r="H375" s="32"/>
      <c r="I375" s="32"/>
      <c r="J375" s="32"/>
      <c r="K375" s="32"/>
      <c r="L375" s="32"/>
      <c r="M375" s="32"/>
    </row>
    <row r="376" spans="1:13" x14ac:dyDescent="0.25">
      <c r="A376" s="32"/>
      <c r="B376" s="32"/>
      <c r="C376" s="32"/>
      <c r="D376" s="32"/>
      <c r="E376" s="102"/>
      <c r="F376" s="32"/>
      <c r="G376" s="32"/>
      <c r="H376" s="32"/>
      <c r="I376" s="32"/>
      <c r="J376" s="32"/>
      <c r="K376" s="32"/>
      <c r="L376" s="32"/>
      <c r="M376" s="32"/>
    </row>
    <row r="377" spans="1:13" x14ac:dyDescent="0.25">
      <c r="A377" s="32"/>
      <c r="B377" s="32"/>
      <c r="C377" s="32"/>
      <c r="D377" s="32"/>
      <c r="E377" s="102"/>
      <c r="F377" s="32"/>
      <c r="G377" s="32"/>
      <c r="H377" s="32"/>
      <c r="I377" s="32"/>
      <c r="J377" s="32"/>
      <c r="K377" s="32"/>
      <c r="L377" s="32"/>
      <c r="M377" s="32"/>
    </row>
    <row r="378" spans="1:13" x14ac:dyDescent="0.25">
      <c r="A378" s="32"/>
      <c r="B378" s="32"/>
      <c r="C378" s="32"/>
      <c r="D378" s="32"/>
      <c r="E378" s="102"/>
      <c r="F378" s="32"/>
      <c r="G378" s="32"/>
      <c r="H378" s="32"/>
      <c r="I378" s="32"/>
      <c r="J378" s="32"/>
      <c r="K378" s="32"/>
      <c r="L378" s="32"/>
      <c r="M378" s="32"/>
    </row>
    <row r="379" spans="1:13" x14ac:dyDescent="0.25">
      <c r="A379" s="32"/>
      <c r="B379" s="32"/>
      <c r="C379" s="32"/>
      <c r="D379" s="32"/>
      <c r="E379" s="102"/>
      <c r="F379" s="32"/>
      <c r="G379" s="32"/>
      <c r="H379" s="32"/>
      <c r="I379" s="32"/>
      <c r="J379" s="32"/>
      <c r="K379" s="32"/>
      <c r="L379" s="32"/>
      <c r="M379" s="32"/>
    </row>
    <row r="380" spans="1:13" x14ac:dyDescent="0.25">
      <c r="A380" s="32"/>
      <c r="B380" s="32"/>
      <c r="C380" s="32"/>
      <c r="D380" s="32"/>
      <c r="E380" s="102"/>
      <c r="F380" s="32"/>
      <c r="G380" s="32"/>
      <c r="H380" s="32"/>
      <c r="I380" s="32"/>
      <c r="J380" s="32"/>
      <c r="K380" s="32"/>
      <c r="L380" s="32"/>
      <c r="M380" s="32"/>
    </row>
    <row r="381" spans="1:13" x14ac:dyDescent="0.25">
      <c r="A381" s="32"/>
      <c r="B381" s="32"/>
      <c r="C381" s="32"/>
      <c r="D381" s="32"/>
      <c r="E381" s="102"/>
      <c r="F381" s="32"/>
      <c r="G381" s="32"/>
      <c r="H381" s="32"/>
      <c r="I381" s="32"/>
      <c r="J381" s="32"/>
      <c r="K381" s="32"/>
      <c r="L381" s="32"/>
      <c r="M381" s="32"/>
    </row>
    <row r="382" spans="1:13" x14ac:dyDescent="0.25">
      <c r="A382" s="32"/>
      <c r="B382" s="32"/>
      <c r="C382" s="32"/>
      <c r="D382" s="32"/>
      <c r="E382" s="102"/>
      <c r="F382" s="32"/>
      <c r="G382" s="32"/>
      <c r="H382" s="32"/>
      <c r="I382" s="32"/>
      <c r="J382" s="32"/>
      <c r="K382" s="32"/>
      <c r="L382" s="32"/>
      <c r="M382" s="32"/>
    </row>
    <row r="383" spans="1:13" x14ac:dyDescent="0.25">
      <c r="A383" s="32"/>
      <c r="B383" s="32"/>
      <c r="C383" s="32"/>
      <c r="D383" s="32"/>
      <c r="E383" s="102"/>
      <c r="F383" s="32"/>
      <c r="G383" s="32"/>
      <c r="H383" s="32"/>
      <c r="I383" s="32"/>
      <c r="J383" s="32"/>
      <c r="K383" s="32"/>
      <c r="L383" s="32"/>
      <c r="M383" s="32"/>
    </row>
    <row r="384" spans="1:13" x14ac:dyDescent="0.25">
      <c r="A384" s="32"/>
      <c r="B384" s="32"/>
      <c r="C384" s="32"/>
      <c r="D384" s="32"/>
      <c r="E384" s="102"/>
      <c r="F384" s="32"/>
      <c r="G384" s="32"/>
      <c r="H384" s="32"/>
      <c r="I384" s="32"/>
      <c r="J384" s="32"/>
      <c r="K384" s="32"/>
      <c r="L384" s="32"/>
      <c r="M384" s="32"/>
    </row>
    <row r="385" spans="1:13" x14ac:dyDescent="0.25">
      <c r="A385" s="32"/>
      <c r="B385" s="32"/>
      <c r="C385" s="32"/>
      <c r="D385" s="32"/>
      <c r="E385" s="102"/>
      <c r="F385" s="32"/>
      <c r="G385" s="32"/>
      <c r="H385" s="32"/>
      <c r="I385" s="32"/>
      <c r="J385" s="32"/>
      <c r="K385" s="32"/>
      <c r="L385" s="32"/>
      <c r="M385" s="32"/>
    </row>
    <row r="386" spans="1:13" x14ac:dyDescent="0.25">
      <c r="A386" s="32"/>
      <c r="B386" s="32"/>
      <c r="C386" s="32"/>
      <c r="D386" s="32"/>
      <c r="E386" s="102"/>
      <c r="F386" s="32"/>
      <c r="G386" s="32"/>
      <c r="H386" s="32"/>
      <c r="I386" s="32"/>
      <c r="J386" s="32"/>
      <c r="K386" s="32"/>
      <c r="L386" s="32"/>
      <c r="M386" s="32"/>
    </row>
    <row r="387" spans="1:13" x14ac:dyDescent="0.25">
      <c r="A387" s="32"/>
      <c r="B387" s="32"/>
      <c r="C387" s="32"/>
      <c r="D387" s="32"/>
      <c r="E387" s="102"/>
      <c r="F387" s="32"/>
      <c r="G387" s="32"/>
      <c r="H387" s="32"/>
      <c r="I387" s="32"/>
      <c r="J387" s="32"/>
      <c r="K387" s="32"/>
      <c r="L387" s="32"/>
      <c r="M387" s="32"/>
    </row>
    <row r="388" spans="1:13" x14ac:dyDescent="0.25">
      <c r="A388" s="32"/>
      <c r="B388" s="32"/>
      <c r="C388" s="32"/>
      <c r="D388" s="32"/>
      <c r="E388" s="102"/>
      <c r="F388" s="32"/>
      <c r="G388" s="32"/>
      <c r="H388" s="32"/>
      <c r="I388" s="32"/>
      <c r="J388" s="32"/>
      <c r="K388" s="32"/>
      <c r="L388" s="32"/>
      <c r="M388" s="32"/>
    </row>
    <row r="389" spans="1:13" x14ac:dyDescent="0.25">
      <c r="A389" s="32"/>
      <c r="B389" s="32"/>
      <c r="C389" s="32"/>
      <c r="D389" s="32"/>
      <c r="E389" s="102"/>
      <c r="F389" s="32"/>
      <c r="G389" s="32"/>
      <c r="H389" s="32"/>
      <c r="I389" s="32"/>
      <c r="J389" s="32"/>
      <c r="K389" s="32"/>
      <c r="L389" s="32"/>
      <c r="M389" s="32"/>
    </row>
    <row r="390" spans="1:13" x14ac:dyDescent="0.25">
      <c r="A390" s="32"/>
      <c r="B390" s="32"/>
      <c r="C390" s="32"/>
      <c r="D390" s="32"/>
      <c r="E390" s="102"/>
      <c r="F390" s="32"/>
      <c r="G390" s="32"/>
      <c r="H390" s="32"/>
      <c r="I390" s="32"/>
      <c r="J390" s="32"/>
      <c r="K390" s="32"/>
      <c r="L390" s="32"/>
      <c r="M390" s="32"/>
    </row>
    <row r="391" spans="1:13" x14ac:dyDescent="0.25">
      <c r="A391" s="32"/>
      <c r="B391" s="32"/>
      <c r="C391" s="32"/>
      <c r="D391" s="32"/>
      <c r="E391" s="102"/>
      <c r="F391" s="32"/>
      <c r="G391" s="32"/>
      <c r="H391" s="32"/>
      <c r="I391" s="32"/>
      <c r="J391" s="32"/>
      <c r="K391" s="32"/>
      <c r="L391" s="32"/>
      <c r="M391" s="32"/>
    </row>
    <row r="392" spans="1:13" x14ac:dyDescent="0.25">
      <c r="A392" s="32"/>
      <c r="B392" s="32"/>
      <c r="C392" s="32"/>
      <c r="D392" s="32"/>
      <c r="E392" s="102"/>
      <c r="F392" s="32"/>
      <c r="G392" s="32"/>
      <c r="H392" s="32"/>
      <c r="I392" s="32"/>
      <c r="J392" s="32"/>
      <c r="K392" s="32"/>
      <c r="L392" s="32"/>
      <c r="M392" s="32"/>
    </row>
    <row r="393" spans="1:13" x14ac:dyDescent="0.25">
      <c r="A393" s="32"/>
      <c r="B393" s="32"/>
      <c r="C393" s="32"/>
      <c r="D393" s="32"/>
      <c r="E393" s="102"/>
      <c r="F393" s="32"/>
      <c r="G393" s="32"/>
      <c r="H393" s="32"/>
      <c r="I393" s="32"/>
      <c r="J393" s="32"/>
      <c r="K393" s="32"/>
      <c r="L393" s="32"/>
      <c r="M393" s="32"/>
    </row>
    <row r="394" spans="1:13" x14ac:dyDescent="0.25">
      <c r="A394" s="32"/>
      <c r="B394" s="32"/>
      <c r="C394" s="32"/>
      <c r="D394" s="32"/>
      <c r="E394" s="102"/>
      <c r="F394" s="32"/>
      <c r="G394" s="32"/>
      <c r="H394" s="32"/>
      <c r="I394" s="32"/>
      <c r="J394" s="32"/>
      <c r="K394" s="32"/>
      <c r="L394" s="32"/>
      <c r="M394" s="32"/>
    </row>
    <row r="395" spans="1:13" x14ac:dyDescent="0.25">
      <c r="A395" s="32"/>
      <c r="B395" s="32"/>
      <c r="C395" s="32"/>
      <c r="D395" s="32"/>
      <c r="E395" s="102"/>
      <c r="F395" s="32"/>
      <c r="G395" s="32"/>
      <c r="H395" s="32"/>
      <c r="I395" s="32"/>
      <c r="J395" s="32"/>
      <c r="K395" s="32"/>
      <c r="L395" s="32"/>
      <c r="M395" s="32"/>
    </row>
    <row r="396" spans="1:13" x14ac:dyDescent="0.25">
      <c r="A396" s="32"/>
      <c r="B396" s="32"/>
      <c r="C396" s="32"/>
      <c r="D396" s="32"/>
      <c r="E396" s="102"/>
      <c r="F396" s="32"/>
      <c r="G396" s="32"/>
      <c r="H396" s="32"/>
      <c r="I396" s="32"/>
      <c r="J396" s="32"/>
      <c r="K396" s="32"/>
      <c r="L396" s="32"/>
      <c r="M396" s="32"/>
    </row>
    <row r="397" spans="1:13" x14ac:dyDescent="0.25">
      <c r="A397" s="32"/>
      <c r="B397" s="32"/>
      <c r="C397" s="32"/>
      <c r="D397" s="32"/>
      <c r="E397" s="102"/>
      <c r="F397" s="32"/>
      <c r="G397" s="32"/>
      <c r="H397" s="32"/>
      <c r="I397" s="32"/>
      <c r="J397" s="32"/>
      <c r="K397" s="32"/>
      <c r="L397" s="32"/>
      <c r="M397" s="32"/>
    </row>
    <row r="398" spans="1:13" x14ac:dyDescent="0.25">
      <c r="A398" s="32"/>
      <c r="B398" s="32"/>
      <c r="C398" s="32"/>
      <c r="D398" s="32"/>
      <c r="E398" s="102"/>
      <c r="F398" s="32"/>
      <c r="G398" s="32"/>
      <c r="H398" s="32"/>
      <c r="I398" s="32"/>
      <c r="J398" s="32"/>
      <c r="K398" s="32"/>
      <c r="L398" s="32"/>
      <c r="M398" s="32"/>
    </row>
    <row r="399" spans="1:13" x14ac:dyDescent="0.25">
      <c r="A399" s="32"/>
      <c r="B399" s="32"/>
      <c r="C399" s="32"/>
      <c r="D399" s="32"/>
      <c r="E399" s="102"/>
      <c r="F399" s="32"/>
      <c r="G399" s="32"/>
      <c r="H399" s="32"/>
      <c r="I399" s="32"/>
      <c r="J399" s="32"/>
      <c r="K399" s="32"/>
      <c r="L399" s="32"/>
      <c r="M399" s="32"/>
    </row>
    <row r="400" spans="1:13" x14ac:dyDescent="0.25">
      <c r="A400" s="32"/>
      <c r="B400" s="32"/>
      <c r="C400" s="32"/>
      <c r="D400" s="32"/>
      <c r="E400" s="102"/>
      <c r="F400" s="32"/>
      <c r="G400" s="32"/>
      <c r="H400" s="32"/>
      <c r="I400" s="32"/>
      <c r="J400" s="32"/>
      <c r="K400" s="32"/>
      <c r="L400" s="32"/>
      <c r="M400" s="32"/>
    </row>
    <row r="401" spans="1:13" x14ac:dyDescent="0.25">
      <c r="A401" s="32"/>
      <c r="B401" s="32"/>
      <c r="C401" s="32"/>
      <c r="D401" s="32"/>
      <c r="E401" s="102"/>
      <c r="F401" s="32"/>
      <c r="G401" s="32"/>
      <c r="H401" s="32"/>
      <c r="I401" s="32"/>
      <c r="J401" s="32"/>
      <c r="K401" s="32"/>
      <c r="L401" s="32"/>
      <c r="M401" s="32"/>
    </row>
    <row r="402" spans="1:13" x14ac:dyDescent="0.25">
      <c r="A402" s="32"/>
      <c r="B402" s="32"/>
      <c r="C402" s="32"/>
      <c r="D402" s="32"/>
      <c r="E402" s="102"/>
      <c r="F402" s="32"/>
      <c r="G402" s="32"/>
      <c r="H402" s="32"/>
      <c r="I402" s="32"/>
      <c r="J402" s="32"/>
      <c r="K402" s="32"/>
      <c r="L402" s="32"/>
      <c r="M402" s="32"/>
    </row>
    <row r="403" spans="1:13" x14ac:dyDescent="0.25">
      <c r="A403" s="32"/>
      <c r="B403" s="32"/>
      <c r="C403" s="32"/>
      <c r="D403" s="32"/>
      <c r="E403" s="102"/>
      <c r="F403" s="32"/>
      <c r="G403" s="32"/>
      <c r="H403" s="32"/>
      <c r="I403" s="32"/>
      <c r="J403" s="32"/>
      <c r="K403" s="32"/>
      <c r="L403" s="32"/>
      <c r="M403" s="32"/>
    </row>
    <row r="404" spans="1:13" x14ac:dyDescent="0.25">
      <c r="A404" s="32"/>
      <c r="B404" s="32"/>
      <c r="C404" s="32"/>
      <c r="D404" s="32"/>
      <c r="E404" s="102"/>
      <c r="F404" s="32"/>
      <c r="G404" s="32"/>
      <c r="H404" s="32"/>
      <c r="I404" s="32"/>
      <c r="J404" s="32"/>
      <c r="K404" s="32"/>
      <c r="L404" s="32"/>
      <c r="M404" s="32"/>
    </row>
    <row r="405" spans="1:13" x14ac:dyDescent="0.25">
      <c r="A405" s="32"/>
      <c r="B405" s="32"/>
      <c r="C405" s="32"/>
      <c r="D405" s="32"/>
      <c r="E405" s="102"/>
      <c r="F405" s="32"/>
      <c r="G405" s="32"/>
      <c r="H405" s="32"/>
      <c r="I405" s="32"/>
      <c r="J405" s="32"/>
      <c r="K405" s="32"/>
      <c r="L405" s="32"/>
      <c r="M405" s="32"/>
    </row>
    <row r="406" spans="1:13" x14ac:dyDescent="0.25">
      <c r="A406" s="32"/>
      <c r="B406" s="32"/>
      <c r="C406" s="32"/>
      <c r="D406" s="32"/>
      <c r="E406" s="102"/>
      <c r="F406" s="32"/>
      <c r="G406" s="32"/>
      <c r="H406" s="32"/>
      <c r="I406" s="32"/>
      <c r="J406" s="32"/>
      <c r="K406" s="32"/>
      <c r="L406" s="32"/>
      <c r="M406" s="32"/>
    </row>
    <row r="407" spans="1:13" x14ac:dyDescent="0.25">
      <c r="A407" s="32"/>
      <c r="B407" s="32"/>
      <c r="C407" s="32"/>
      <c r="D407" s="32"/>
      <c r="E407" s="102"/>
      <c r="F407" s="32"/>
      <c r="G407" s="32"/>
      <c r="H407" s="32"/>
      <c r="I407" s="32"/>
      <c r="J407" s="32"/>
      <c r="K407" s="32"/>
      <c r="L407" s="32"/>
      <c r="M407" s="32"/>
    </row>
    <row r="408" spans="1:13" x14ac:dyDescent="0.25">
      <c r="A408" s="32"/>
      <c r="B408" s="32"/>
      <c r="C408" s="32"/>
      <c r="D408" s="32"/>
      <c r="E408" s="102"/>
      <c r="F408" s="32"/>
      <c r="G408" s="32"/>
      <c r="H408" s="32"/>
      <c r="I408" s="32"/>
      <c r="J408" s="32"/>
      <c r="K408" s="32"/>
      <c r="L408" s="32"/>
      <c r="M408" s="32"/>
    </row>
    <row r="409" spans="1:13" x14ac:dyDescent="0.25">
      <c r="A409" s="32"/>
      <c r="B409" s="32"/>
      <c r="C409" s="32"/>
      <c r="D409" s="32"/>
      <c r="E409" s="102"/>
      <c r="F409" s="32"/>
      <c r="G409" s="32"/>
      <c r="H409" s="32"/>
      <c r="I409" s="32"/>
      <c r="J409" s="32"/>
      <c r="K409" s="32"/>
      <c r="L409" s="32"/>
      <c r="M409" s="32"/>
    </row>
    <row r="410" spans="1:13" x14ac:dyDescent="0.25">
      <c r="A410" s="32"/>
      <c r="B410" s="32"/>
      <c r="C410" s="32"/>
      <c r="D410" s="32"/>
      <c r="E410" s="102"/>
      <c r="F410" s="32"/>
      <c r="G410" s="32"/>
      <c r="H410" s="32"/>
      <c r="I410" s="32"/>
      <c r="J410" s="32"/>
      <c r="K410" s="32"/>
      <c r="L410" s="32"/>
      <c r="M410" s="32"/>
    </row>
    <row r="411" spans="1:13" x14ac:dyDescent="0.25">
      <c r="A411" s="32"/>
      <c r="B411" s="32"/>
      <c r="C411" s="32"/>
      <c r="D411" s="32"/>
      <c r="E411" s="102"/>
      <c r="F411" s="32"/>
      <c r="G411" s="32"/>
      <c r="H411" s="32"/>
      <c r="I411" s="32"/>
      <c r="J411" s="32"/>
      <c r="K411" s="32"/>
      <c r="L411" s="32"/>
      <c r="M411" s="32"/>
    </row>
    <row r="412" spans="1:13" x14ac:dyDescent="0.25">
      <c r="A412" s="32"/>
      <c r="B412" s="32"/>
      <c r="C412" s="32"/>
      <c r="D412" s="32"/>
      <c r="E412" s="102"/>
      <c r="F412" s="32"/>
      <c r="G412" s="32"/>
      <c r="H412" s="32"/>
      <c r="I412" s="32"/>
      <c r="J412" s="32"/>
      <c r="K412" s="32"/>
      <c r="L412" s="32"/>
      <c r="M412" s="32"/>
    </row>
    <row r="413" spans="1:13" x14ac:dyDescent="0.25">
      <c r="A413" s="32"/>
      <c r="B413" s="32"/>
      <c r="C413" s="32"/>
      <c r="D413" s="32"/>
      <c r="E413" s="102"/>
      <c r="F413" s="32"/>
      <c r="G413" s="32"/>
      <c r="H413" s="32"/>
      <c r="I413" s="32"/>
      <c r="J413" s="32"/>
      <c r="K413" s="32"/>
      <c r="L413" s="32"/>
      <c r="M413" s="32"/>
    </row>
    <row r="414" spans="1:13" x14ac:dyDescent="0.25">
      <c r="A414" s="32"/>
      <c r="B414" s="32"/>
      <c r="C414" s="32"/>
      <c r="D414" s="32"/>
      <c r="E414" s="102"/>
      <c r="F414" s="32"/>
      <c r="G414" s="32"/>
      <c r="H414" s="32"/>
      <c r="I414" s="32"/>
      <c r="J414" s="32"/>
      <c r="K414" s="32"/>
      <c r="L414" s="32"/>
      <c r="M414" s="32"/>
    </row>
    <row r="415" spans="1:13" x14ac:dyDescent="0.25">
      <c r="A415" s="32"/>
      <c r="B415" s="32"/>
      <c r="C415" s="32"/>
      <c r="D415" s="32"/>
      <c r="E415" s="102"/>
      <c r="F415" s="32"/>
      <c r="G415" s="32"/>
      <c r="H415" s="32"/>
      <c r="I415" s="32"/>
      <c r="J415" s="32"/>
      <c r="K415" s="32"/>
      <c r="L415" s="32"/>
      <c r="M415" s="32"/>
    </row>
    <row r="416" spans="1:13" x14ac:dyDescent="0.25">
      <c r="A416" s="32"/>
      <c r="B416" s="32"/>
      <c r="C416" s="32"/>
      <c r="D416" s="32"/>
      <c r="E416" s="102"/>
      <c r="F416" s="32"/>
      <c r="G416" s="32"/>
      <c r="H416" s="32"/>
      <c r="I416" s="32"/>
      <c r="J416" s="32"/>
      <c r="K416" s="32"/>
      <c r="L416" s="32"/>
      <c r="M416" s="32"/>
    </row>
    <row r="417" spans="1:13" x14ac:dyDescent="0.25">
      <c r="A417" s="32"/>
      <c r="B417" s="32"/>
      <c r="C417" s="32"/>
      <c r="D417" s="32"/>
      <c r="E417" s="102"/>
      <c r="F417" s="32"/>
      <c r="G417" s="32"/>
      <c r="H417" s="32"/>
      <c r="I417" s="32"/>
      <c r="J417" s="32"/>
      <c r="K417" s="32"/>
      <c r="L417" s="32"/>
      <c r="M417" s="32"/>
    </row>
    <row r="418" spans="1:13" x14ac:dyDescent="0.25">
      <c r="A418" s="32"/>
      <c r="B418" s="32"/>
      <c r="C418" s="32"/>
      <c r="D418" s="32"/>
      <c r="E418" s="102"/>
      <c r="F418" s="32"/>
      <c r="G418" s="32"/>
      <c r="H418" s="32"/>
      <c r="I418" s="32"/>
      <c r="J418" s="32"/>
      <c r="K418" s="32"/>
      <c r="L418" s="32"/>
      <c r="M418" s="32"/>
    </row>
    <row r="419" spans="1:13" x14ac:dyDescent="0.25">
      <c r="A419" s="32"/>
      <c r="B419" s="32"/>
      <c r="C419" s="32"/>
      <c r="D419" s="32"/>
      <c r="E419" s="102"/>
      <c r="F419" s="32"/>
      <c r="G419" s="32"/>
      <c r="H419" s="32"/>
      <c r="I419" s="32"/>
      <c r="J419" s="32"/>
      <c r="K419" s="32"/>
      <c r="L419" s="32"/>
      <c r="M419" s="32"/>
    </row>
    <row r="420" spans="1:13" x14ac:dyDescent="0.25">
      <c r="A420" s="32"/>
      <c r="B420" s="32"/>
      <c r="C420" s="32"/>
      <c r="D420" s="32"/>
      <c r="E420" s="102"/>
      <c r="F420" s="32"/>
      <c r="G420" s="32"/>
      <c r="H420" s="32"/>
      <c r="I420" s="32"/>
      <c r="J420" s="32"/>
      <c r="K420" s="32"/>
      <c r="L420" s="32"/>
      <c r="M420" s="32"/>
    </row>
    <row r="421" spans="1:13" x14ac:dyDescent="0.25">
      <c r="A421" s="32"/>
      <c r="B421" s="32"/>
      <c r="C421" s="32"/>
      <c r="D421" s="32"/>
      <c r="E421" s="102"/>
      <c r="F421" s="32"/>
      <c r="G421" s="32"/>
      <c r="H421" s="32"/>
      <c r="I421" s="32"/>
      <c r="J421" s="32"/>
      <c r="K421" s="32"/>
      <c r="L421" s="32"/>
      <c r="M421" s="32"/>
    </row>
    <row r="422" spans="1:13" x14ac:dyDescent="0.25">
      <c r="A422" s="32"/>
      <c r="B422" s="32"/>
      <c r="C422" s="32"/>
      <c r="D422" s="32"/>
      <c r="E422" s="102"/>
      <c r="F422" s="32"/>
      <c r="G422" s="32"/>
      <c r="H422" s="32"/>
      <c r="I422" s="32"/>
      <c r="J422" s="32"/>
      <c r="K422" s="32"/>
      <c r="L422" s="32"/>
      <c r="M422" s="32"/>
    </row>
    <row r="423" spans="1:13" x14ac:dyDescent="0.25">
      <c r="A423" s="32"/>
      <c r="B423" s="32"/>
      <c r="C423" s="32"/>
      <c r="D423" s="32"/>
      <c r="E423" s="102"/>
      <c r="F423" s="32"/>
      <c r="G423" s="32"/>
      <c r="H423" s="32"/>
      <c r="I423" s="32"/>
      <c r="J423" s="32"/>
      <c r="K423" s="32"/>
      <c r="L423" s="32"/>
      <c r="M423" s="32"/>
    </row>
    <row r="424" spans="1:13" x14ac:dyDescent="0.25">
      <c r="A424" s="32"/>
      <c r="B424" s="32"/>
      <c r="C424" s="32"/>
      <c r="D424" s="32"/>
      <c r="E424" s="102"/>
      <c r="F424" s="32"/>
      <c r="G424" s="32"/>
      <c r="H424" s="32"/>
      <c r="I424" s="32"/>
      <c r="J424" s="32"/>
      <c r="K424" s="32"/>
      <c r="L424" s="32"/>
      <c r="M424" s="32"/>
    </row>
    <row r="425" spans="1:13" x14ac:dyDescent="0.25">
      <c r="A425" s="32"/>
      <c r="B425" s="32"/>
      <c r="C425" s="32"/>
      <c r="D425" s="32"/>
      <c r="E425" s="102"/>
      <c r="F425" s="32"/>
      <c r="G425" s="32"/>
      <c r="H425" s="32"/>
      <c r="I425" s="32"/>
      <c r="J425" s="32"/>
      <c r="K425" s="32"/>
      <c r="L425" s="32"/>
      <c r="M425" s="32"/>
    </row>
    <row r="426" spans="1:13" x14ac:dyDescent="0.25">
      <c r="A426" s="32"/>
      <c r="B426" s="32"/>
      <c r="C426" s="32"/>
      <c r="D426" s="32"/>
      <c r="E426" s="102"/>
      <c r="F426" s="32"/>
      <c r="G426" s="32"/>
      <c r="H426" s="32"/>
      <c r="I426" s="32"/>
      <c r="J426" s="32"/>
      <c r="K426" s="32"/>
      <c r="L426" s="32"/>
      <c r="M426" s="32"/>
    </row>
    <row r="427" spans="1:13" x14ac:dyDescent="0.25">
      <c r="A427" s="32"/>
      <c r="B427" s="32"/>
      <c r="C427" s="32"/>
      <c r="D427" s="32"/>
      <c r="E427" s="102"/>
      <c r="F427" s="32"/>
      <c r="G427" s="32"/>
      <c r="H427" s="32"/>
      <c r="I427" s="32"/>
      <c r="J427" s="32"/>
      <c r="K427" s="32"/>
      <c r="L427" s="32"/>
      <c r="M427" s="32"/>
    </row>
    <row r="428" spans="1:13" x14ac:dyDescent="0.25">
      <c r="A428" s="32"/>
      <c r="B428" s="32"/>
      <c r="C428" s="32"/>
      <c r="D428" s="32"/>
      <c r="E428" s="102"/>
      <c r="F428" s="32"/>
      <c r="G428" s="32"/>
      <c r="H428" s="32"/>
      <c r="I428" s="32"/>
      <c r="J428" s="32"/>
      <c r="K428" s="32"/>
      <c r="L428" s="32"/>
      <c r="M428" s="32"/>
    </row>
    <row r="429" spans="1:13" x14ac:dyDescent="0.25">
      <c r="A429" s="32"/>
      <c r="B429" s="32"/>
      <c r="C429" s="32"/>
      <c r="D429" s="32"/>
      <c r="E429" s="102"/>
      <c r="F429" s="32"/>
      <c r="G429" s="32"/>
      <c r="H429" s="32"/>
      <c r="I429" s="32"/>
      <c r="J429" s="32"/>
      <c r="K429" s="32"/>
      <c r="L429" s="32"/>
      <c r="M429" s="32"/>
    </row>
    <row r="430" spans="1:13" x14ac:dyDescent="0.25">
      <c r="A430" s="32"/>
      <c r="B430" s="32"/>
      <c r="C430" s="32"/>
      <c r="D430" s="32"/>
      <c r="E430" s="102"/>
      <c r="F430" s="32"/>
      <c r="G430" s="32"/>
      <c r="H430" s="32"/>
      <c r="I430" s="32"/>
      <c r="J430" s="32"/>
      <c r="K430" s="32"/>
      <c r="L430" s="32"/>
      <c r="M430" s="32"/>
    </row>
    <row r="431" spans="1:13" x14ac:dyDescent="0.25">
      <c r="A431" s="32"/>
      <c r="B431" s="32"/>
      <c r="C431" s="32"/>
      <c r="D431" s="32"/>
      <c r="E431" s="102"/>
      <c r="F431" s="32"/>
      <c r="G431" s="32"/>
      <c r="H431" s="32"/>
      <c r="I431" s="32"/>
      <c r="J431" s="32"/>
      <c r="K431" s="32"/>
      <c r="L431" s="32"/>
      <c r="M431" s="32"/>
    </row>
    <row r="432" spans="1:13" x14ac:dyDescent="0.25">
      <c r="A432" s="32"/>
      <c r="B432" s="32"/>
      <c r="C432" s="32"/>
      <c r="D432" s="32"/>
      <c r="E432" s="102"/>
      <c r="F432" s="32"/>
      <c r="G432" s="32"/>
      <c r="H432" s="32"/>
      <c r="I432" s="32"/>
      <c r="J432" s="32"/>
      <c r="K432" s="32"/>
      <c r="L432" s="32"/>
      <c r="M432" s="32"/>
    </row>
    <row r="433" spans="1:13" x14ac:dyDescent="0.25">
      <c r="A433" s="32"/>
      <c r="B433" s="32"/>
      <c r="C433" s="32"/>
      <c r="D433" s="32"/>
      <c r="E433" s="102"/>
      <c r="F433" s="32"/>
      <c r="G433" s="32"/>
      <c r="H433" s="32"/>
      <c r="I433" s="32"/>
      <c r="J433" s="32"/>
      <c r="K433" s="32"/>
      <c r="L433" s="32"/>
      <c r="M433" s="32"/>
    </row>
    <row r="434" spans="1:13" x14ac:dyDescent="0.25">
      <c r="A434" s="32"/>
      <c r="B434" s="32"/>
      <c r="C434" s="32"/>
      <c r="D434" s="32"/>
      <c r="E434" s="102"/>
      <c r="F434" s="32"/>
      <c r="G434" s="32"/>
      <c r="H434" s="32"/>
      <c r="I434" s="32"/>
      <c r="J434" s="32"/>
      <c r="K434" s="32"/>
      <c r="L434" s="32"/>
      <c r="M434" s="32"/>
    </row>
    <row r="435" spans="1:13" x14ac:dyDescent="0.25">
      <c r="A435" s="32"/>
      <c r="B435" s="32"/>
      <c r="C435" s="32"/>
      <c r="D435" s="32"/>
      <c r="E435" s="102"/>
      <c r="F435" s="32"/>
      <c r="G435" s="32"/>
      <c r="H435" s="32"/>
      <c r="I435" s="32"/>
      <c r="J435" s="32"/>
      <c r="K435" s="32"/>
      <c r="L435" s="32"/>
      <c r="M435" s="32"/>
    </row>
    <row r="436" spans="1:13" x14ac:dyDescent="0.25">
      <c r="A436" s="32"/>
      <c r="B436" s="32"/>
      <c r="C436" s="32"/>
      <c r="D436" s="32"/>
      <c r="E436" s="102"/>
      <c r="F436" s="32"/>
      <c r="G436" s="32"/>
      <c r="H436" s="32"/>
      <c r="I436" s="32"/>
      <c r="J436" s="32"/>
      <c r="K436" s="32"/>
      <c r="L436" s="32"/>
      <c r="M436" s="32"/>
    </row>
    <row r="437" spans="1:13" x14ac:dyDescent="0.25">
      <c r="A437" s="32"/>
      <c r="B437" s="32"/>
      <c r="C437" s="32"/>
      <c r="D437" s="32"/>
      <c r="E437" s="102"/>
      <c r="F437" s="32"/>
      <c r="G437" s="32"/>
      <c r="H437" s="32"/>
      <c r="I437" s="32"/>
      <c r="J437" s="32"/>
      <c r="K437" s="32"/>
      <c r="L437" s="32"/>
      <c r="M437" s="32"/>
    </row>
    <row r="438" spans="1:13" x14ac:dyDescent="0.25">
      <c r="A438" s="32"/>
      <c r="B438" s="32"/>
      <c r="C438" s="32"/>
      <c r="D438" s="32"/>
      <c r="E438" s="102"/>
      <c r="F438" s="32"/>
      <c r="G438" s="32"/>
      <c r="H438" s="32"/>
      <c r="I438" s="32"/>
      <c r="J438" s="32"/>
      <c r="K438" s="32"/>
      <c r="L438" s="32"/>
      <c r="M438" s="32"/>
    </row>
    <row r="439" spans="1:13" x14ac:dyDescent="0.25">
      <c r="A439" s="32"/>
      <c r="B439" s="32"/>
      <c r="C439" s="32"/>
      <c r="D439" s="32"/>
      <c r="E439" s="102"/>
      <c r="F439" s="32"/>
      <c r="G439" s="32"/>
      <c r="H439" s="32"/>
      <c r="I439" s="32"/>
      <c r="J439" s="32"/>
      <c r="K439" s="32"/>
      <c r="L439" s="32"/>
      <c r="M439" s="32"/>
    </row>
    <row r="440" spans="1:13" x14ac:dyDescent="0.25">
      <c r="A440" s="32"/>
      <c r="B440" s="32"/>
      <c r="C440" s="32"/>
      <c r="D440" s="32"/>
      <c r="E440" s="102"/>
      <c r="F440" s="32"/>
      <c r="G440" s="32"/>
      <c r="H440" s="32"/>
      <c r="I440" s="32"/>
      <c r="J440" s="32"/>
      <c r="K440" s="32"/>
      <c r="L440" s="32"/>
      <c r="M440" s="32"/>
    </row>
    <row r="441" spans="1:13" x14ac:dyDescent="0.25">
      <c r="A441" s="32"/>
      <c r="B441" s="32"/>
      <c r="C441" s="32"/>
      <c r="D441" s="32"/>
      <c r="E441" s="102"/>
      <c r="F441" s="32"/>
      <c r="G441" s="32"/>
      <c r="H441" s="32"/>
      <c r="I441" s="32"/>
      <c r="J441" s="32"/>
      <c r="K441" s="32"/>
      <c r="L441" s="32"/>
      <c r="M441" s="32"/>
    </row>
    <row r="442" spans="1:13" x14ac:dyDescent="0.25">
      <c r="A442" s="32"/>
      <c r="B442" s="32"/>
      <c r="C442" s="32"/>
      <c r="D442" s="32"/>
      <c r="E442" s="102"/>
      <c r="F442" s="32"/>
      <c r="G442" s="32"/>
      <c r="H442" s="32"/>
      <c r="I442" s="32"/>
      <c r="J442" s="32"/>
      <c r="K442" s="32"/>
      <c r="L442" s="32"/>
      <c r="M442" s="32"/>
    </row>
    <row r="443" spans="1:13" x14ac:dyDescent="0.25">
      <c r="A443" s="32"/>
      <c r="B443" s="32"/>
      <c r="C443" s="32"/>
      <c r="D443" s="32"/>
      <c r="E443" s="102"/>
      <c r="F443" s="32"/>
      <c r="G443" s="32"/>
      <c r="H443" s="32"/>
      <c r="I443" s="32"/>
      <c r="J443" s="32"/>
      <c r="K443" s="32"/>
      <c r="L443" s="32"/>
      <c r="M443" s="32"/>
    </row>
    <row r="444" spans="1:13" x14ac:dyDescent="0.25">
      <c r="A444" s="32"/>
      <c r="B444" s="32"/>
      <c r="C444" s="32"/>
      <c r="D444" s="32"/>
      <c r="E444" s="102"/>
      <c r="F444" s="32"/>
      <c r="G444" s="32"/>
      <c r="H444" s="32"/>
      <c r="I444" s="32"/>
      <c r="J444" s="32"/>
      <c r="K444" s="32"/>
      <c r="L444" s="32"/>
      <c r="M444" s="32"/>
    </row>
    <row r="445" spans="1:13" x14ac:dyDescent="0.25">
      <c r="A445" s="32"/>
      <c r="B445" s="32"/>
      <c r="C445" s="32"/>
      <c r="D445" s="32"/>
      <c r="E445" s="102"/>
      <c r="F445" s="32"/>
      <c r="G445" s="32"/>
      <c r="H445" s="32"/>
      <c r="I445" s="32"/>
      <c r="J445" s="32"/>
      <c r="K445" s="32"/>
      <c r="L445" s="32"/>
      <c r="M445" s="32"/>
    </row>
    <row r="446" spans="1:13" x14ac:dyDescent="0.25">
      <c r="A446" s="32"/>
      <c r="B446" s="32"/>
      <c r="C446" s="32"/>
      <c r="D446" s="32"/>
      <c r="E446" s="102"/>
      <c r="F446" s="32"/>
      <c r="G446" s="32"/>
      <c r="H446" s="32"/>
      <c r="I446" s="32"/>
      <c r="J446" s="32"/>
      <c r="K446" s="32"/>
      <c r="L446" s="32"/>
      <c r="M446" s="32"/>
    </row>
    <row r="447" spans="1:13" x14ac:dyDescent="0.25">
      <c r="A447" s="32"/>
      <c r="B447" s="32"/>
      <c r="C447" s="32"/>
      <c r="D447" s="32"/>
      <c r="E447" s="102"/>
      <c r="F447" s="32"/>
      <c r="G447" s="32"/>
      <c r="H447" s="32"/>
      <c r="I447" s="32"/>
      <c r="J447" s="32"/>
      <c r="K447" s="32"/>
      <c r="L447" s="32"/>
      <c r="M447" s="32"/>
    </row>
    <row r="448" spans="1:13" x14ac:dyDescent="0.25">
      <c r="A448" s="32"/>
      <c r="B448" s="32"/>
      <c r="C448" s="32"/>
      <c r="D448" s="32"/>
      <c r="E448" s="102"/>
      <c r="F448" s="32"/>
      <c r="G448" s="32"/>
      <c r="H448" s="32"/>
      <c r="I448" s="32"/>
      <c r="J448" s="32"/>
      <c r="K448" s="32"/>
      <c r="L448" s="32"/>
      <c r="M448" s="32"/>
    </row>
    <row r="449" spans="1:13" x14ac:dyDescent="0.25">
      <c r="A449" s="32"/>
      <c r="B449" s="32"/>
      <c r="C449" s="32"/>
      <c r="D449" s="32"/>
      <c r="E449" s="102"/>
      <c r="F449" s="32"/>
      <c r="G449" s="32"/>
      <c r="H449" s="32"/>
      <c r="I449" s="32"/>
      <c r="J449" s="32"/>
      <c r="K449" s="32"/>
      <c r="L449" s="32"/>
      <c r="M449" s="32"/>
    </row>
    <row r="450" spans="1:13" x14ac:dyDescent="0.25">
      <c r="A450" s="32"/>
      <c r="B450" s="32"/>
      <c r="C450" s="32"/>
      <c r="D450" s="32"/>
      <c r="E450" s="102"/>
      <c r="F450" s="32"/>
      <c r="G450" s="32"/>
      <c r="H450" s="32"/>
      <c r="I450" s="32"/>
      <c r="J450" s="32"/>
      <c r="K450" s="32"/>
      <c r="L450" s="32"/>
      <c r="M450" s="32"/>
    </row>
    <row r="451" spans="1:13" x14ac:dyDescent="0.25">
      <c r="A451" s="32"/>
      <c r="B451" s="32"/>
      <c r="C451" s="32"/>
      <c r="D451" s="32"/>
      <c r="E451" s="102"/>
      <c r="F451" s="32"/>
      <c r="G451" s="32"/>
      <c r="H451" s="32"/>
      <c r="I451" s="32"/>
      <c r="J451" s="32"/>
      <c r="K451" s="32"/>
      <c r="L451" s="32"/>
      <c r="M451" s="32"/>
    </row>
    <row r="452" spans="1:13" x14ac:dyDescent="0.25">
      <c r="A452" s="32"/>
      <c r="B452" s="32"/>
      <c r="C452" s="32"/>
      <c r="D452" s="32"/>
      <c r="E452" s="102"/>
      <c r="F452" s="32"/>
      <c r="G452" s="32"/>
      <c r="H452" s="32"/>
      <c r="I452" s="32"/>
      <c r="J452" s="32"/>
      <c r="K452" s="32"/>
      <c r="L452" s="32"/>
      <c r="M452" s="32"/>
    </row>
    <row r="453" spans="1:13" x14ac:dyDescent="0.25">
      <c r="A453" s="32"/>
      <c r="B453" s="32"/>
      <c r="C453" s="32"/>
      <c r="D453" s="32"/>
      <c r="E453" s="102"/>
      <c r="F453" s="32"/>
      <c r="G453" s="32"/>
      <c r="H453" s="32"/>
      <c r="I453" s="32"/>
      <c r="J453" s="32"/>
      <c r="K453" s="32"/>
      <c r="L453" s="32"/>
      <c r="M453" s="32"/>
    </row>
    <row r="454" spans="1:13" x14ac:dyDescent="0.25">
      <c r="A454" s="32"/>
      <c r="B454" s="32"/>
      <c r="C454" s="32"/>
      <c r="D454" s="32"/>
      <c r="E454" s="102"/>
      <c r="F454" s="32"/>
      <c r="G454" s="32"/>
      <c r="H454" s="32"/>
      <c r="I454" s="32"/>
      <c r="J454" s="32"/>
      <c r="K454" s="32"/>
      <c r="L454" s="32"/>
      <c r="M454" s="32"/>
    </row>
    <row r="455" spans="1:13" x14ac:dyDescent="0.25">
      <c r="A455" s="32"/>
      <c r="B455" s="32"/>
      <c r="C455" s="32"/>
      <c r="D455" s="32"/>
      <c r="E455" s="102"/>
      <c r="F455" s="32"/>
      <c r="G455" s="32"/>
      <c r="H455" s="32"/>
      <c r="I455" s="32"/>
      <c r="J455" s="32"/>
      <c r="K455" s="32"/>
      <c r="L455" s="32"/>
      <c r="M455" s="32"/>
    </row>
    <row r="456" spans="1:13" x14ac:dyDescent="0.25">
      <c r="A456" s="32"/>
      <c r="B456" s="32"/>
      <c r="C456" s="32"/>
      <c r="D456" s="32"/>
      <c r="E456" s="102"/>
      <c r="F456" s="32"/>
      <c r="G456" s="32"/>
      <c r="H456" s="32"/>
      <c r="I456" s="32"/>
      <c r="J456" s="32"/>
      <c r="K456" s="32"/>
      <c r="L456" s="32"/>
      <c r="M456" s="32"/>
    </row>
    <row r="457" spans="1:13" x14ac:dyDescent="0.25">
      <c r="A457" s="32"/>
      <c r="B457" s="32"/>
      <c r="C457" s="32"/>
      <c r="D457" s="32"/>
      <c r="E457" s="102"/>
      <c r="F457" s="32"/>
      <c r="G457" s="32"/>
      <c r="H457" s="32"/>
      <c r="I457" s="32"/>
      <c r="J457" s="32"/>
      <c r="K457" s="32"/>
      <c r="L457" s="32"/>
      <c r="M457" s="32"/>
    </row>
    <row r="458" spans="1:13" x14ac:dyDescent="0.25">
      <c r="A458" s="32"/>
      <c r="B458" s="32"/>
      <c r="C458" s="32"/>
      <c r="D458" s="32"/>
      <c r="E458" s="102"/>
      <c r="F458" s="32"/>
      <c r="G458" s="32"/>
      <c r="H458" s="32"/>
      <c r="I458" s="32"/>
      <c r="J458" s="32"/>
      <c r="K458" s="32"/>
      <c r="L458" s="32"/>
      <c r="M458" s="32"/>
    </row>
    <row r="459" spans="1:13" x14ac:dyDescent="0.25">
      <c r="A459" s="32"/>
      <c r="B459" s="32"/>
      <c r="C459" s="32"/>
      <c r="D459" s="32"/>
      <c r="E459" s="102"/>
      <c r="F459" s="32"/>
      <c r="G459" s="32"/>
      <c r="H459" s="32"/>
      <c r="I459" s="32"/>
      <c r="J459" s="32"/>
      <c r="K459" s="32"/>
      <c r="L459" s="32"/>
      <c r="M459" s="32"/>
    </row>
    <row r="460" spans="1:13" x14ac:dyDescent="0.25">
      <c r="A460" s="32"/>
      <c r="B460" s="32"/>
      <c r="C460" s="32"/>
      <c r="D460" s="32"/>
      <c r="E460" s="102"/>
      <c r="F460" s="32"/>
      <c r="G460" s="32"/>
      <c r="H460" s="32"/>
      <c r="I460" s="32"/>
      <c r="J460" s="32"/>
      <c r="K460" s="32"/>
      <c r="L460" s="32"/>
      <c r="M460" s="32"/>
    </row>
    <row r="461" spans="1:13" x14ac:dyDescent="0.25">
      <c r="A461" s="32"/>
      <c r="B461" s="32"/>
      <c r="C461" s="32"/>
      <c r="D461" s="32"/>
      <c r="E461" s="102"/>
      <c r="F461" s="32"/>
      <c r="G461" s="32"/>
      <c r="H461" s="32"/>
      <c r="I461" s="32"/>
      <c r="J461" s="32"/>
      <c r="K461" s="32"/>
      <c r="L461" s="32"/>
      <c r="M461" s="32"/>
    </row>
    <row r="462" spans="1:13" x14ac:dyDescent="0.25">
      <c r="A462" s="32"/>
      <c r="B462" s="32"/>
      <c r="C462" s="32"/>
      <c r="D462" s="32"/>
      <c r="E462" s="102"/>
      <c r="F462" s="32"/>
      <c r="G462" s="32"/>
      <c r="H462" s="32"/>
      <c r="I462" s="32"/>
      <c r="J462" s="32"/>
      <c r="K462" s="32"/>
      <c r="L462" s="32"/>
      <c r="M462" s="32"/>
    </row>
    <row r="463" spans="1:13" x14ac:dyDescent="0.25">
      <c r="A463" s="32"/>
      <c r="B463" s="32"/>
      <c r="C463" s="32"/>
      <c r="D463" s="32"/>
      <c r="E463" s="102"/>
      <c r="F463" s="32"/>
      <c r="G463" s="32"/>
      <c r="H463" s="32"/>
      <c r="I463" s="32"/>
      <c r="J463" s="32"/>
      <c r="K463" s="32"/>
      <c r="L463" s="32"/>
      <c r="M463" s="32"/>
    </row>
    <row r="464" spans="1:13" x14ac:dyDescent="0.25">
      <c r="A464" s="32"/>
      <c r="B464" s="32"/>
      <c r="C464" s="32"/>
      <c r="D464" s="32"/>
      <c r="E464" s="102"/>
      <c r="F464" s="32"/>
      <c r="G464" s="32"/>
      <c r="H464" s="32"/>
      <c r="I464" s="32"/>
      <c r="J464" s="32"/>
      <c r="K464" s="32"/>
      <c r="L464" s="32"/>
      <c r="M464" s="32"/>
    </row>
    <row r="465" spans="1:13" x14ac:dyDescent="0.25">
      <c r="A465" s="32"/>
      <c r="B465" s="32"/>
      <c r="C465" s="32"/>
      <c r="D465" s="32"/>
      <c r="E465" s="102"/>
      <c r="F465" s="32"/>
      <c r="G465" s="32"/>
      <c r="H465" s="32"/>
      <c r="I465" s="32"/>
      <c r="J465" s="32"/>
      <c r="K465" s="32"/>
      <c r="L465" s="32"/>
      <c r="M465" s="32"/>
    </row>
    <row r="466" spans="1:13" x14ac:dyDescent="0.25">
      <c r="A466" s="32"/>
      <c r="B466" s="32"/>
      <c r="C466" s="32"/>
      <c r="D466" s="32"/>
      <c r="E466" s="102"/>
      <c r="F466" s="32"/>
      <c r="G466" s="32"/>
      <c r="H466" s="32"/>
      <c r="I466" s="32"/>
      <c r="J466" s="32"/>
      <c r="K466" s="32"/>
      <c r="L466" s="32"/>
      <c r="M466" s="32"/>
    </row>
    <row r="467" spans="1:13" x14ac:dyDescent="0.25">
      <c r="A467" s="32"/>
      <c r="B467" s="32"/>
      <c r="C467" s="32"/>
      <c r="D467" s="32"/>
      <c r="E467" s="102"/>
      <c r="F467" s="32"/>
      <c r="G467" s="32"/>
      <c r="H467" s="32"/>
      <c r="I467" s="32"/>
      <c r="J467" s="32"/>
      <c r="K467" s="32"/>
      <c r="L467" s="32"/>
      <c r="M467" s="32"/>
    </row>
    <row r="468" spans="1:13" x14ac:dyDescent="0.25">
      <c r="A468" s="32"/>
      <c r="B468" s="32"/>
      <c r="C468" s="32"/>
      <c r="D468" s="32"/>
      <c r="E468" s="102"/>
      <c r="F468" s="32"/>
      <c r="G468" s="32"/>
      <c r="H468" s="32"/>
      <c r="I468" s="32"/>
      <c r="J468" s="32"/>
      <c r="K468" s="32"/>
      <c r="L468" s="32"/>
      <c r="M468" s="32"/>
    </row>
    <row r="469" spans="1:13" x14ac:dyDescent="0.25">
      <c r="A469" s="32"/>
      <c r="B469" s="32"/>
      <c r="C469" s="32"/>
      <c r="D469" s="32"/>
      <c r="E469" s="102"/>
      <c r="F469" s="32"/>
      <c r="G469" s="32"/>
      <c r="H469" s="32"/>
      <c r="I469" s="32"/>
      <c r="J469" s="32"/>
      <c r="K469" s="32"/>
      <c r="L469" s="32"/>
      <c r="M469" s="32"/>
    </row>
    <row r="470" spans="1:13" x14ac:dyDescent="0.25">
      <c r="A470" s="32"/>
      <c r="B470" s="32"/>
      <c r="C470" s="32"/>
      <c r="D470" s="32"/>
      <c r="E470" s="102"/>
      <c r="F470" s="32"/>
      <c r="G470" s="32"/>
      <c r="H470" s="32"/>
      <c r="I470" s="32"/>
      <c r="J470" s="32"/>
      <c r="K470" s="32"/>
      <c r="L470" s="32"/>
      <c r="M470" s="32"/>
    </row>
    <row r="471" spans="1:13" x14ac:dyDescent="0.25">
      <c r="A471" s="32"/>
      <c r="B471" s="32"/>
      <c r="C471" s="32"/>
      <c r="D471" s="32"/>
      <c r="E471" s="102"/>
      <c r="F471" s="32"/>
      <c r="G471" s="32"/>
      <c r="H471" s="32"/>
      <c r="I471" s="32"/>
      <c r="J471" s="32"/>
      <c r="K471" s="32"/>
      <c r="L471" s="32"/>
      <c r="M471" s="32"/>
    </row>
    <row r="472" spans="1:13" x14ac:dyDescent="0.25">
      <c r="A472" s="32"/>
      <c r="B472" s="32"/>
      <c r="C472" s="32"/>
      <c r="D472" s="32"/>
      <c r="E472" s="102"/>
      <c r="F472" s="32"/>
      <c r="G472" s="32"/>
      <c r="H472" s="32"/>
      <c r="I472" s="32"/>
      <c r="J472" s="32"/>
      <c r="K472" s="32"/>
      <c r="L472" s="32"/>
      <c r="M472" s="32"/>
    </row>
    <row r="473" spans="1:13" x14ac:dyDescent="0.25">
      <c r="A473" s="32"/>
      <c r="B473" s="32"/>
      <c r="C473" s="32"/>
      <c r="D473" s="32"/>
      <c r="E473" s="102"/>
      <c r="F473" s="32"/>
      <c r="G473" s="32"/>
      <c r="H473" s="32"/>
      <c r="I473" s="32"/>
      <c r="J473" s="32"/>
      <c r="K473" s="32"/>
      <c r="L473" s="32"/>
      <c r="M473" s="32"/>
    </row>
    <row r="474" spans="1:13" x14ac:dyDescent="0.25">
      <c r="A474" s="32"/>
      <c r="B474" s="32"/>
      <c r="C474" s="32"/>
      <c r="D474" s="32"/>
      <c r="E474" s="102"/>
      <c r="F474" s="32"/>
      <c r="G474" s="32"/>
      <c r="H474" s="32"/>
      <c r="I474" s="32"/>
      <c r="J474" s="32"/>
      <c r="K474" s="32"/>
      <c r="L474" s="32"/>
      <c r="M474" s="32"/>
    </row>
    <row r="475" spans="1:13" x14ac:dyDescent="0.25">
      <c r="A475" s="32"/>
      <c r="B475" s="32"/>
      <c r="C475" s="32"/>
      <c r="D475" s="32"/>
      <c r="E475" s="102"/>
      <c r="F475" s="32"/>
      <c r="G475" s="32"/>
      <c r="H475" s="32"/>
      <c r="I475" s="32"/>
      <c r="J475" s="32"/>
      <c r="K475" s="32"/>
      <c r="L475" s="32"/>
      <c r="M475" s="32"/>
    </row>
    <row r="476" spans="1:13" x14ac:dyDescent="0.25">
      <c r="A476" s="32"/>
      <c r="B476" s="32"/>
      <c r="C476" s="32"/>
      <c r="D476" s="32"/>
      <c r="E476" s="102"/>
      <c r="F476" s="32"/>
      <c r="G476" s="32"/>
      <c r="H476" s="32"/>
      <c r="I476" s="32"/>
      <c r="J476" s="32"/>
      <c r="K476" s="32"/>
      <c r="L476" s="32"/>
      <c r="M476" s="32"/>
    </row>
    <row r="477" spans="1:13" x14ac:dyDescent="0.25">
      <c r="A477" s="32"/>
      <c r="B477" s="32"/>
      <c r="C477" s="32"/>
      <c r="D477" s="32"/>
      <c r="E477" s="102"/>
      <c r="F477" s="32"/>
      <c r="G477" s="32"/>
      <c r="H477" s="32"/>
      <c r="I477" s="32"/>
      <c r="J477" s="32"/>
      <c r="K477" s="32"/>
      <c r="L477" s="32"/>
      <c r="M477" s="32"/>
    </row>
    <row r="478" spans="1:13" x14ac:dyDescent="0.25">
      <c r="A478" s="32"/>
      <c r="B478" s="32"/>
      <c r="C478" s="32"/>
      <c r="D478" s="32"/>
      <c r="E478" s="102"/>
      <c r="F478" s="32"/>
      <c r="G478" s="32"/>
      <c r="H478" s="32"/>
      <c r="I478" s="32"/>
      <c r="J478" s="32"/>
      <c r="K478" s="32"/>
      <c r="L478" s="32"/>
      <c r="M478" s="32"/>
    </row>
    <row r="479" spans="1:13" x14ac:dyDescent="0.25">
      <c r="A479" s="32"/>
      <c r="B479" s="32"/>
      <c r="C479" s="32"/>
      <c r="D479" s="32"/>
      <c r="E479" s="102"/>
      <c r="F479" s="32"/>
      <c r="G479" s="32"/>
      <c r="H479" s="32"/>
      <c r="I479" s="32"/>
      <c r="J479" s="32"/>
      <c r="K479" s="32"/>
      <c r="L479" s="32"/>
      <c r="M479" s="32"/>
    </row>
    <row r="480" spans="1:13" x14ac:dyDescent="0.25">
      <c r="A480" s="32"/>
      <c r="B480" s="32"/>
      <c r="C480" s="32"/>
      <c r="D480" s="32"/>
      <c r="E480" s="102"/>
      <c r="F480" s="32"/>
      <c r="G480" s="32"/>
      <c r="H480" s="32"/>
      <c r="I480" s="32"/>
      <c r="J480" s="32"/>
      <c r="K480" s="32"/>
      <c r="L480" s="32"/>
      <c r="M480" s="32"/>
    </row>
    <row r="481" spans="1:13" x14ac:dyDescent="0.25">
      <c r="A481" s="32"/>
      <c r="B481" s="32"/>
      <c r="C481" s="32"/>
      <c r="D481" s="32"/>
      <c r="E481" s="102"/>
      <c r="F481" s="32"/>
      <c r="G481" s="32"/>
      <c r="H481" s="32"/>
      <c r="I481" s="32"/>
      <c r="J481" s="32"/>
      <c r="K481" s="32"/>
      <c r="L481" s="32"/>
      <c r="M481" s="32"/>
    </row>
    <row r="482" spans="1:13" x14ac:dyDescent="0.25">
      <c r="A482" s="32"/>
      <c r="B482" s="32"/>
      <c r="C482" s="32"/>
      <c r="D482" s="32"/>
      <c r="E482" s="102"/>
      <c r="F482" s="32"/>
      <c r="G482" s="32"/>
      <c r="H482" s="32"/>
      <c r="I482" s="32"/>
      <c r="J482" s="32"/>
      <c r="K482" s="32"/>
      <c r="L482" s="32"/>
      <c r="M482" s="32"/>
    </row>
    <row r="483" spans="1:13" x14ac:dyDescent="0.25">
      <c r="A483" s="32"/>
      <c r="B483" s="32"/>
      <c r="C483" s="32"/>
      <c r="D483" s="32"/>
      <c r="E483" s="102"/>
      <c r="F483" s="32"/>
      <c r="G483" s="32"/>
      <c r="H483" s="32"/>
      <c r="I483" s="32"/>
      <c r="J483" s="32"/>
      <c r="K483" s="32"/>
      <c r="L483" s="32"/>
      <c r="M483" s="32"/>
    </row>
    <row r="484" spans="1:13" x14ac:dyDescent="0.25">
      <c r="A484" s="32"/>
      <c r="B484" s="32"/>
      <c r="C484" s="32"/>
      <c r="D484" s="32"/>
      <c r="E484" s="102"/>
      <c r="F484" s="32"/>
      <c r="G484" s="32"/>
      <c r="H484" s="32"/>
      <c r="I484" s="32"/>
      <c r="J484" s="32"/>
      <c r="K484" s="32"/>
      <c r="L484" s="32"/>
      <c r="M484" s="32"/>
    </row>
    <row r="485" spans="1:13" x14ac:dyDescent="0.25">
      <c r="A485" s="32"/>
      <c r="B485" s="32"/>
      <c r="C485" s="32"/>
      <c r="D485" s="32"/>
      <c r="E485" s="102"/>
      <c r="F485" s="32"/>
      <c r="G485" s="32"/>
      <c r="H485" s="32"/>
      <c r="I485" s="32"/>
      <c r="J485" s="32"/>
      <c r="K485" s="32"/>
      <c r="L485" s="32"/>
      <c r="M485" s="32"/>
    </row>
    <row r="486" spans="1:13" x14ac:dyDescent="0.25">
      <c r="A486" s="32"/>
      <c r="B486" s="32"/>
      <c r="C486" s="32"/>
      <c r="D486" s="32"/>
      <c r="E486" s="102"/>
      <c r="F486" s="32"/>
      <c r="G486" s="32"/>
      <c r="H486" s="32"/>
      <c r="I486" s="32"/>
      <c r="J486" s="32"/>
      <c r="K486" s="32"/>
      <c r="L486" s="32"/>
      <c r="M486" s="32"/>
    </row>
    <row r="487" spans="1:13" x14ac:dyDescent="0.25">
      <c r="A487" s="32"/>
      <c r="B487" s="32"/>
      <c r="C487" s="32"/>
      <c r="D487" s="32"/>
      <c r="E487" s="102"/>
      <c r="F487" s="32"/>
      <c r="G487" s="32"/>
      <c r="H487" s="32"/>
      <c r="I487" s="32"/>
      <c r="J487" s="32"/>
      <c r="K487" s="32"/>
      <c r="L487" s="32"/>
      <c r="M487" s="32"/>
    </row>
    <row r="488" spans="1:13" x14ac:dyDescent="0.25">
      <c r="A488" s="32"/>
      <c r="B488" s="32"/>
      <c r="C488" s="32"/>
      <c r="D488" s="32"/>
      <c r="E488" s="102"/>
      <c r="F488" s="32"/>
      <c r="G488" s="32"/>
      <c r="H488" s="32"/>
      <c r="I488" s="32"/>
      <c r="J488" s="32"/>
      <c r="K488" s="32"/>
      <c r="L488" s="32"/>
      <c r="M488" s="32"/>
    </row>
    <row r="489" spans="1:13" x14ac:dyDescent="0.25">
      <c r="A489" s="32"/>
      <c r="B489" s="32"/>
      <c r="C489" s="32"/>
      <c r="D489" s="32"/>
      <c r="E489" s="102"/>
      <c r="F489" s="32"/>
      <c r="G489" s="32"/>
      <c r="H489" s="32"/>
      <c r="I489" s="32"/>
      <c r="J489" s="32"/>
      <c r="K489" s="32"/>
      <c r="L489" s="32"/>
      <c r="M489" s="32"/>
    </row>
    <row r="490" spans="1:13" x14ac:dyDescent="0.25">
      <c r="A490" s="32"/>
      <c r="B490" s="32"/>
      <c r="C490" s="32"/>
      <c r="D490" s="32"/>
      <c r="E490" s="102"/>
      <c r="F490" s="32"/>
      <c r="G490" s="32"/>
      <c r="H490" s="32"/>
      <c r="I490" s="32"/>
      <c r="J490" s="32"/>
      <c r="K490" s="32"/>
      <c r="L490" s="32"/>
      <c r="M490" s="32"/>
    </row>
    <row r="491" spans="1:13" x14ac:dyDescent="0.25">
      <c r="A491" s="32"/>
      <c r="B491" s="32"/>
      <c r="C491" s="32"/>
      <c r="D491" s="32"/>
      <c r="E491" s="102"/>
      <c r="F491" s="32"/>
      <c r="G491" s="32"/>
      <c r="H491" s="32"/>
      <c r="I491" s="32"/>
      <c r="J491" s="32"/>
      <c r="K491" s="32"/>
      <c r="L491" s="32"/>
      <c r="M491" s="32"/>
    </row>
    <row r="492" spans="1:13" x14ac:dyDescent="0.25">
      <c r="A492" s="32"/>
      <c r="B492" s="32"/>
      <c r="C492" s="32"/>
      <c r="D492" s="32"/>
      <c r="E492" s="102"/>
      <c r="F492" s="32"/>
      <c r="G492" s="32"/>
      <c r="H492" s="32"/>
      <c r="I492" s="32"/>
      <c r="J492" s="32"/>
      <c r="K492" s="32"/>
      <c r="L492" s="32"/>
      <c r="M492" s="32"/>
    </row>
    <row r="493" spans="1:13" x14ac:dyDescent="0.25">
      <c r="A493" s="32"/>
      <c r="B493" s="32"/>
      <c r="C493" s="32"/>
      <c r="D493" s="32"/>
      <c r="E493" s="102"/>
      <c r="F493" s="32"/>
      <c r="G493" s="32"/>
      <c r="H493" s="32"/>
      <c r="I493" s="32"/>
      <c r="J493" s="32"/>
      <c r="K493" s="32"/>
      <c r="L493" s="32"/>
      <c r="M493" s="32"/>
    </row>
    <row r="494" spans="1:13" x14ac:dyDescent="0.25">
      <c r="A494" s="32"/>
      <c r="B494" s="32"/>
      <c r="C494" s="32"/>
      <c r="D494" s="32"/>
      <c r="E494" s="102"/>
      <c r="F494" s="32"/>
      <c r="G494" s="32"/>
      <c r="H494" s="32"/>
      <c r="I494" s="32"/>
      <c r="J494" s="32"/>
      <c r="K494" s="32"/>
      <c r="L494" s="32"/>
      <c r="M494" s="32"/>
    </row>
    <row r="495" spans="1:13" x14ac:dyDescent="0.25">
      <c r="A495" s="32"/>
      <c r="B495" s="32"/>
      <c r="C495" s="32"/>
      <c r="D495" s="32"/>
      <c r="E495" s="102"/>
      <c r="F495" s="32"/>
      <c r="G495" s="32"/>
      <c r="H495" s="32"/>
      <c r="I495" s="32"/>
      <c r="J495" s="32"/>
      <c r="K495" s="32"/>
      <c r="L495" s="32"/>
      <c r="M495" s="32"/>
    </row>
    <row r="496" spans="1:13" x14ac:dyDescent="0.25">
      <c r="A496" s="32"/>
      <c r="B496" s="32"/>
      <c r="C496" s="32"/>
      <c r="D496" s="32"/>
      <c r="E496" s="102"/>
      <c r="F496" s="32"/>
      <c r="G496" s="32"/>
      <c r="H496" s="32"/>
      <c r="I496" s="32"/>
      <c r="J496" s="32"/>
      <c r="K496" s="32"/>
      <c r="L496" s="32"/>
      <c r="M496" s="32"/>
    </row>
    <row r="497" spans="1:13" x14ac:dyDescent="0.25">
      <c r="A497" s="32"/>
      <c r="B497" s="32"/>
      <c r="C497" s="32"/>
      <c r="D497" s="32"/>
      <c r="E497" s="102"/>
      <c r="F497" s="32"/>
      <c r="G497" s="32"/>
      <c r="H497" s="32"/>
      <c r="I497" s="32"/>
      <c r="J497" s="32"/>
      <c r="K497" s="32"/>
      <c r="L497" s="32"/>
      <c r="M497" s="32"/>
    </row>
    <row r="498" spans="1:13" x14ac:dyDescent="0.25">
      <c r="A498" s="32"/>
      <c r="B498" s="32"/>
      <c r="C498" s="32"/>
      <c r="D498" s="32"/>
      <c r="E498" s="102"/>
      <c r="F498" s="32"/>
      <c r="G498" s="32"/>
      <c r="H498" s="32"/>
      <c r="I498" s="32"/>
      <c r="J498" s="32"/>
      <c r="K498" s="32"/>
      <c r="L498" s="32"/>
      <c r="M498" s="32"/>
    </row>
    <row r="499" spans="1:13" x14ac:dyDescent="0.25">
      <c r="A499" s="32"/>
      <c r="B499" s="32"/>
      <c r="C499" s="32"/>
      <c r="D499" s="32"/>
      <c r="E499" s="102"/>
      <c r="F499" s="32"/>
      <c r="G499" s="32"/>
      <c r="H499" s="32"/>
      <c r="I499" s="32"/>
      <c r="J499" s="32"/>
      <c r="K499" s="32"/>
      <c r="L499" s="32"/>
      <c r="M499" s="32"/>
    </row>
    <row r="500" spans="1:13" x14ac:dyDescent="0.25">
      <c r="A500" s="32"/>
      <c r="B500" s="32"/>
      <c r="C500" s="32"/>
      <c r="D500" s="32"/>
      <c r="E500" s="102"/>
      <c r="F500" s="32"/>
      <c r="G500" s="32"/>
      <c r="H500" s="32"/>
      <c r="I500" s="32"/>
      <c r="J500" s="32"/>
      <c r="K500" s="32"/>
      <c r="L500" s="32"/>
      <c r="M500" s="32"/>
    </row>
    <row r="501" spans="1:13" x14ac:dyDescent="0.25">
      <c r="A501" s="32"/>
      <c r="B501" s="32"/>
      <c r="C501" s="32"/>
      <c r="D501" s="32"/>
      <c r="E501" s="102"/>
      <c r="F501" s="32"/>
      <c r="G501" s="32"/>
      <c r="H501" s="32"/>
      <c r="I501" s="32"/>
      <c r="J501" s="32"/>
      <c r="K501" s="32"/>
      <c r="L501" s="32"/>
      <c r="M501" s="32"/>
    </row>
    <row r="502" spans="1:13" x14ac:dyDescent="0.25">
      <c r="A502" s="32"/>
      <c r="B502" s="32"/>
      <c r="C502" s="32"/>
      <c r="D502" s="32"/>
      <c r="E502" s="102"/>
      <c r="F502" s="32"/>
      <c r="G502" s="32"/>
      <c r="H502" s="32"/>
      <c r="I502" s="32"/>
      <c r="J502" s="32"/>
      <c r="K502" s="32"/>
      <c r="L502" s="32"/>
      <c r="M502" s="32"/>
    </row>
    <row r="503" spans="1:13" x14ac:dyDescent="0.25">
      <c r="A503" s="32"/>
      <c r="B503" s="32"/>
      <c r="C503" s="32"/>
      <c r="D503" s="32"/>
      <c r="E503" s="102"/>
      <c r="F503" s="32"/>
      <c r="G503" s="32"/>
      <c r="H503" s="32"/>
      <c r="I503" s="32"/>
      <c r="J503" s="32"/>
      <c r="K503" s="32"/>
      <c r="L503" s="32"/>
      <c r="M503" s="32"/>
    </row>
    <row r="504" spans="1:13" x14ac:dyDescent="0.25">
      <c r="A504" s="32"/>
      <c r="B504" s="32"/>
      <c r="C504" s="32"/>
      <c r="D504" s="32"/>
      <c r="E504" s="102"/>
      <c r="F504" s="32"/>
      <c r="G504" s="32"/>
      <c r="H504" s="32"/>
      <c r="I504" s="32"/>
      <c r="J504" s="32"/>
      <c r="K504" s="32"/>
      <c r="L504" s="32"/>
      <c r="M504" s="32"/>
    </row>
    <row r="505" spans="1:13" x14ac:dyDescent="0.25">
      <c r="A505" s="32"/>
      <c r="B505" s="32"/>
      <c r="C505" s="32"/>
      <c r="D505" s="32"/>
      <c r="E505" s="102"/>
      <c r="F505" s="32"/>
      <c r="G505" s="32"/>
      <c r="H505" s="32"/>
      <c r="I505" s="32"/>
      <c r="J505" s="32"/>
      <c r="K505" s="32"/>
      <c r="L505" s="32"/>
      <c r="M505" s="32"/>
    </row>
    <row r="506" spans="1:13" x14ac:dyDescent="0.25">
      <c r="A506" s="32"/>
      <c r="B506" s="32"/>
      <c r="C506" s="32"/>
      <c r="D506" s="32"/>
      <c r="E506" s="102"/>
      <c r="F506" s="32"/>
      <c r="G506" s="32"/>
      <c r="H506" s="32"/>
      <c r="I506" s="32"/>
      <c r="J506" s="32"/>
      <c r="K506" s="32"/>
      <c r="L506" s="32"/>
      <c r="M506" s="32"/>
    </row>
    <row r="507" spans="1:13" x14ac:dyDescent="0.25">
      <c r="A507" s="32"/>
      <c r="B507" s="32"/>
      <c r="C507" s="32"/>
      <c r="D507" s="32"/>
      <c r="E507" s="102"/>
      <c r="F507" s="32"/>
      <c r="G507" s="32"/>
      <c r="H507" s="32"/>
      <c r="I507" s="32"/>
      <c r="J507" s="32"/>
      <c r="K507" s="32"/>
      <c r="L507" s="32"/>
      <c r="M507" s="32"/>
    </row>
    <row r="508" spans="1:13" x14ac:dyDescent="0.25">
      <c r="A508" s="32"/>
      <c r="B508" s="32"/>
      <c r="C508" s="32"/>
      <c r="D508" s="32"/>
      <c r="E508" s="102"/>
      <c r="F508" s="32"/>
      <c r="G508" s="32"/>
      <c r="H508" s="32"/>
      <c r="I508" s="32"/>
      <c r="J508" s="32"/>
      <c r="K508" s="32"/>
      <c r="L508" s="32"/>
      <c r="M508" s="32"/>
    </row>
    <row r="509" spans="1:13" x14ac:dyDescent="0.25">
      <c r="A509" s="32"/>
      <c r="B509" s="32"/>
      <c r="C509" s="32"/>
      <c r="D509" s="32"/>
      <c r="E509" s="102"/>
      <c r="F509" s="32"/>
      <c r="G509" s="32"/>
      <c r="H509" s="32"/>
      <c r="I509" s="32"/>
      <c r="J509" s="32"/>
      <c r="K509" s="32"/>
      <c r="L509" s="32"/>
      <c r="M509" s="32"/>
    </row>
    <row r="510" spans="1:13" x14ac:dyDescent="0.25">
      <c r="A510" s="32"/>
      <c r="B510" s="32"/>
      <c r="C510" s="32"/>
      <c r="D510" s="32"/>
      <c r="E510" s="102"/>
      <c r="F510" s="32"/>
      <c r="G510" s="32"/>
      <c r="H510" s="32"/>
      <c r="I510" s="32"/>
      <c r="J510" s="32"/>
      <c r="K510" s="32"/>
      <c r="L510" s="32"/>
      <c r="M510" s="32"/>
    </row>
    <row r="511" spans="1:13" x14ac:dyDescent="0.25">
      <c r="A511" s="32"/>
      <c r="B511" s="32"/>
      <c r="C511" s="32"/>
      <c r="D511" s="32"/>
      <c r="E511" s="102"/>
      <c r="F511" s="32"/>
      <c r="G511" s="32"/>
      <c r="H511" s="32"/>
      <c r="I511" s="32"/>
      <c r="J511" s="32"/>
      <c r="K511" s="32"/>
      <c r="L511" s="32"/>
      <c r="M511" s="32"/>
    </row>
    <row r="512" spans="1:13" x14ac:dyDescent="0.25">
      <c r="A512" s="32"/>
      <c r="B512" s="32"/>
      <c r="C512" s="32"/>
      <c r="D512" s="32"/>
      <c r="E512" s="102"/>
      <c r="F512" s="32"/>
      <c r="G512" s="32"/>
      <c r="H512" s="32"/>
      <c r="I512" s="32"/>
      <c r="J512" s="32"/>
      <c r="K512" s="32"/>
      <c r="L512" s="32"/>
      <c r="M512" s="32"/>
    </row>
    <row r="513" spans="1:13" x14ac:dyDescent="0.25">
      <c r="A513" s="32"/>
      <c r="B513" s="32"/>
      <c r="C513" s="32"/>
      <c r="D513" s="32"/>
      <c r="E513" s="102"/>
      <c r="F513" s="32"/>
      <c r="G513" s="32"/>
      <c r="H513" s="32"/>
      <c r="I513" s="32"/>
      <c r="J513" s="32"/>
      <c r="K513" s="32"/>
      <c r="L513" s="32"/>
      <c r="M513" s="32"/>
    </row>
    <row r="514" spans="1:13" x14ac:dyDescent="0.25">
      <c r="A514" s="32"/>
      <c r="B514" s="32"/>
      <c r="C514" s="32"/>
      <c r="D514" s="32"/>
      <c r="E514" s="102"/>
      <c r="F514" s="32"/>
      <c r="G514" s="32"/>
      <c r="H514" s="32"/>
      <c r="I514" s="32"/>
      <c r="J514" s="32"/>
      <c r="K514" s="32"/>
      <c r="L514" s="32"/>
      <c r="M514" s="32"/>
    </row>
    <row r="515" spans="1:13" x14ac:dyDescent="0.25">
      <c r="A515" s="32"/>
      <c r="B515" s="32"/>
      <c r="C515" s="32"/>
      <c r="D515" s="32"/>
      <c r="E515" s="102"/>
      <c r="F515" s="32"/>
      <c r="G515" s="32"/>
      <c r="H515" s="32"/>
      <c r="I515" s="32"/>
      <c r="J515" s="32"/>
      <c r="K515" s="32"/>
      <c r="L515" s="32"/>
      <c r="M515" s="32"/>
    </row>
    <row r="516" spans="1:13" x14ac:dyDescent="0.25">
      <c r="A516" s="32"/>
      <c r="B516" s="32"/>
      <c r="C516" s="32"/>
      <c r="D516" s="32"/>
      <c r="E516" s="102"/>
      <c r="F516" s="32"/>
      <c r="G516" s="32"/>
      <c r="H516" s="32"/>
      <c r="I516" s="32"/>
      <c r="J516" s="32"/>
      <c r="K516" s="32"/>
      <c r="L516" s="32"/>
      <c r="M516" s="32"/>
    </row>
    <row r="517" spans="1:13" x14ac:dyDescent="0.25">
      <c r="A517" s="32"/>
      <c r="B517" s="32"/>
      <c r="C517" s="32"/>
      <c r="D517" s="32"/>
      <c r="E517" s="102"/>
      <c r="F517" s="32"/>
      <c r="G517" s="32"/>
      <c r="H517" s="32"/>
      <c r="I517" s="32"/>
      <c r="J517" s="32"/>
      <c r="K517" s="32"/>
      <c r="L517" s="32"/>
      <c r="M517" s="32"/>
    </row>
    <row r="518" spans="1:13" x14ac:dyDescent="0.25">
      <c r="A518" s="32"/>
      <c r="B518" s="32"/>
      <c r="C518" s="32"/>
      <c r="D518" s="32"/>
      <c r="E518" s="102"/>
      <c r="F518" s="32"/>
      <c r="G518" s="32"/>
      <c r="H518" s="32"/>
      <c r="I518" s="32"/>
      <c r="J518" s="32"/>
      <c r="K518" s="32"/>
      <c r="L518" s="32"/>
      <c r="M518" s="32"/>
    </row>
    <row r="519" spans="1:13" x14ac:dyDescent="0.25">
      <c r="A519" s="32"/>
      <c r="B519" s="32"/>
      <c r="C519" s="32"/>
      <c r="D519" s="32"/>
      <c r="E519" s="102"/>
      <c r="F519" s="32"/>
      <c r="G519" s="32"/>
      <c r="H519" s="32"/>
      <c r="I519" s="32"/>
      <c r="J519" s="32"/>
      <c r="K519" s="32"/>
      <c r="L519" s="32"/>
      <c r="M519" s="32"/>
    </row>
    <row r="520" spans="1:13" x14ac:dyDescent="0.25">
      <c r="A520" s="32"/>
      <c r="B520" s="32"/>
      <c r="C520" s="32"/>
      <c r="D520" s="32"/>
      <c r="E520" s="102"/>
      <c r="F520" s="32"/>
      <c r="G520" s="32"/>
      <c r="H520" s="32"/>
      <c r="I520" s="32"/>
      <c r="J520" s="32"/>
      <c r="K520" s="32"/>
      <c r="L520" s="32"/>
      <c r="M520" s="32"/>
    </row>
    <row r="521" spans="1:13" x14ac:dyDescent="0.25">
      <c r="A521" s="32"/>
      <c r="B521" s="32"/>
      <c r="C521" s="32"/>
      <c r="D521" s="32"/>
      <c r="E521" s="102"/>
      <c r="F521" s="32"/>
      <c r="G521" s="32"/>
      <c r="H521" s="32"/>
      <c r="I521" s="32"/>
      <c r="J521" s="32"/>
      <c r="K521" s="32"/>
      <c r="L521" s="32"/>
      <c r="M521" s="32"/>
    </row>
    <row r="522" spans="1:13" x14ac:dyDescent="0.25">
      <c r="A522" s="32"/>
      <c r="B522" s="32"/>
      <c r="C522" s="32"/>
      <c r="D522" s="32"/>
      <c r="E522" s="102"/>
      <c r="F522" s="32"/>
      <c r="G522" s="32"/>
      <c r="H522" s="32"/>
      <c r="I522" s="32"/>
      <c r="J522" s="32"/>
      <c r="K522" s="32"/>
      <c r="L522" s="32"/>
      <c r="M522" s="32"/>
    </row>
    <row r="523" spans="1:13" x14ac:dyDescent="0.25">
      <c r="A523" s="32"/>
      <c r="B523" s="32"/>
      <c r="C523" s="32"/>
      <c r="D523" s="32"/>
      <c r="E523" s="102"/>
      <c r="F523" s="32"/>
      <c r="G523" s="32"/>
      <c r="H523" s="32"/>
      <c r="I523" s="32"/>
      <c r="J523" s="32"/>
      <c r="K523" s="32"/>
      <c r="L523" s="32"/>
      <c r="M523" s="32"/>
    </row>
    <row r="524" spans="1:13" x14ac:dyDescent="0.25">
      <c r="A524" s="32"/>
      <c r="B524" s="32"/>
      <c r="C524" s="32"/>
      <c r="D524" s="32"/>
      <c r="E524" s="102"/>
      <c r="F524" s="32"/>
      <c r="G524" s="32"/>
      <c r="H524" s="32"/>
      <c r="I524" s="32"/>
      <c r="J524" s="32"/>
      <c r="K524" s="32"/>
      <c r="L524" s="32"/>
      <c r="M524" s="32"/>
    </row>
    <row r="525" spans="1:13" x14ac:dyDescent="0.25">
      <c r="A525" s="32"/>
      <c r="B525" s="32"/>
      <c r="C525" s="32"/>
      <c r="D525" s="32"/>
      <c r="E525" s="102"/>
      <c r="F525" s="32"/>
      <c r="G525" s="32"/>
      <c r="H525" s="32"/>
      <c r="I525" s="32"/>
      <c r="J525" s="32"/>
      <c r="K525" s="32"/>
      <c r="L525" s="32"/>
      <c r="M525" s="32"/>
    </row>
    <row r="526" spans="1:13" x14ac:dyDescent="0.25">
      <c r="A526" s="32"/>
      <c r="B526" s="32"/>
      <c r="C526" s="32"/>
      <c r="D526" s="32"/>
      <c r="E526" s="102"/>
      <c r="F526" s="32"/>
      <c r="G526" s="32"/>
      <c r="H526" s="32"/>
      <c r="I526" s="32"/>
      <c r="J526" s="32"/>
      <c r="K526" s="32"/>
      <c r="L526" s="32"/>
      <c r="M526" s="32"/>
    </row>
    <row r="527" spans="1:13" x14ac:dyDescent="0.25">
      <c r="A527" s="32"/>
      <c r="B527" s="32"/>
      <c r="C527" s="32"/>
      <c r="D527" s="32"/>
      <c r="E527" s="102"/>
      <c r="F527" s="32"/>
      <c r="G527" s="32"/>
      <c r="H527" s="32"/>
      <c r="I527" s="32"/>
      <c r="J527" s="32"/>
      <c r="K527" s="32"/>
      <c r="L527" s="32"/>
      <c r="M527" s="32"/>
    </row>
    <row r="528" spans="1:13" x14ac:dyDescent="0.25">
      <c r="A528" s="32"/>
      <c r="B528" s="32"/>
      <c r="C528" s="32"/>
      <c r="D528" s="32"/>
      <c r="E528" s="102"/>
      <c r="F528" s="32"/>
      <c r="G528" s="32"/>
      <c r="H528" s="32"/>
      <c r="I528" s="32"/>
      <c r="J528" s="32"/>
      <c r="K528" s="32"/>
      <c r="L528" s="32"/>
      <c r="M528" s="32"/>
    </row>
    <row r="529" spans="1:13" x14ac:dyDescent="0.25">
      <c r="A529" s="32"/>
      <c r="B529" s="32"/>
      <c r="C529" s="32"/>
      <c r="D529" s="32"/>
      <c r="E529" s="102"/>
      <c r="F529" s="32"/>
      <c r="G529" s="32"/>
      <c r="H529" s="32"/>
      <c r="I529" s="32"/>
      <c r="J529" s="32"/>
      <c r="K529" s="32"/>
      <c r="L529" s="32"/>
      <c r="M529" s="32"/>
    </row>
    <row r="530" spans="1:13" x14ac:dyDescent="0.25">
      <c r="A530" s="32"/>
      <c r="B530" s="32"/>
      <c r="C530" s="32"/>
      <c r="D530" s="32"/>
      <c r="E530" s="102"/>
      <c r="F530" s="32"/>
      <c r="G530" s="32"/>
      <c r="H530" s="32"/>
      <c r="I530" s="32"/>
      <c r="J530" s="32"/>
      <c r="K530" s="32"/>
      <c r="L530" s="32"/>
      <c r="M530" s="32"/>
    </row>
    <row r="531" spans="1:13" x14ac:dyDescent="0.25">
      <c r="A531" s="32"/>
      <c r="B531" s="32"/>
      <c r="C531" s="32"/>
      <c r="D531" s="32"/>
      <c r="E531" s="102"/>
      <c r="F531" s="32"/>
      <c r="G531" s="32"/>
      <c r="H531" s="32"/>
      <c r="I531" s="32"/>
      <c r="J531" s="32"/>
      <c r="K531" s="32"/>
      <c r="L531" s="32"/>
      <c r="M531" s="32"/>
    </row>
    <row r="532" spans="1:13" x14ac:dyDescent="0.25">
      <c r="A532" s="32"/>
      <c r="B532" s="32"/>
      <c r="C532" s="32"/>
      <c r="D532" s="32"/>
      <c r="E532" s="102"/>
      <c r="F532" s="32"/>
      <c r="G532" s="32"/>
      <c r="H532" s="32"/>
      <c r="I532" s="32"/>
      <c r="J532" s="32"/>
      <c r="K532" s="32"/>
      <c r="L532" s="32"/>
      <c r="M532" s="32"/>
    </row>
    <row r="533" spans="1:13" x14ac:dyDescent="0.25">
      <c r="A533" s="32"/>
      <c r="B533" s="32"/>
      <c r="C533" s="32"/>
      <c r="D533" s="32"/>
      <c r="E533" s="102"/>
      <c r="F533" s="32"/>
      <c r="G533" s="32"/>
      <c r="H533" s="32"/>
      <c r="I533" s="32"/>
      <c r="J533" s="32"/>
      <c r="K533" s="32"/>
      <c r="L533" s="32"/>
      <c r="M533" s="32"/>
    </row>
    <row r="534" spans="1:13" x14ac:dyDescent="0.25">
      <c r="A534" s="32"/>
      <c r="B534" s="32"/>
      <c r="C534" s="32"/>
      <c r="D534" s="32"/>
      <c r="E534" s="102"/>
      <c r="F534" s="32"/>
      <c r="G534" s="32"/>
      <c r="H534" s="32"/>
      <c r="I534" s="32"/>
      <c r="J534" s="32"/>
      <c r="K534" s="32"/>
      <c r="L534" s="32"/>
      <c r="M534" s="32"/>
    </row>
    <row r="535" spans="1:13" x14ac:dyDescent="0.25">
      <c r="A535" s="32"/>
      <c r="B535" s="32"/>
      <c r="C535" s="32"/>
      <c r="D535" s="32"/>
      <c r="E535" s="102"/>
      <c r="F535" s="32"/>
      <c r="G535" s="32"/>
      <c r="H535" s="32"/>
      <c r="I535" s="32"/>
      <c r="J535" s="32"/>
      <c r="K535" s="32"/>
      <c r="L535" s="32"/>
      <c r="M535" s="32"/>
    </row>
    <row r="536" spans="1:13" x14ac:dyDescent="0.25">
      <c r="A536" s="32"/>
      <c r="B536" s="32"/>
      <c r="C536" s="32"/>
      <c r="D536" s="32"/>
      <c r="E536" s="102"/>
      <c r="F536" s="32"/>
      <c r="G536" s="32"/>
      <c r="H536" s="32"/>
      <c r="I536" s="32"/>
      <c r="J536" s="32"/>
      <c r="K536" s="32"/>
      <c r="L536" s="32"/>
      <c r="M536" s="32"/>
    </row>
    <row r="537" spans="1:13" x14ac:dyDescent="0.25">
      <c r="A537" s="32"/>
      <c r="B537" s="32"/>
      <c r="C537" s="32"/>
      <c r="D537" s="32"/>
      <c r="E537" s="102"/>
      <c r="F537" s="32"/>
      <c r="G537" s="32"/>
      <c r="H537" s="32"/>
      <c r="I537" s="32"/>
      <c r="J537" s="32"/>
      <c r="K537" s="32"/>
      <c r="L537" s="32"/>
      <c r="M537" s="32"/>
    </row>
    <row r="538" spans="1:13" x14ac:dyDescent="0.25">
      <c r="A538" s="32"/>
      <c r="B538" s="32"/>
      <c r="C538" s="32"/>
      <c r="D538" s="32"/>
      <c r="E538" s="102"/>
      <c r="F538" s="32"/>
      <c r="G538" s="32"/>
      <c r="H538" s="32"/>
      <c r="I538" s="32"/>
      <c r="J538" s="32"/>
      <c r="K538" s="32"/>
      <c r="L538" s="32"/>
      <c r="M538" s="32"/>
    </row>
    <row r="539" spans="1:13" x14ac:dyDescent="0.25">
      <c r="A539" s="32"/>
      <c r="B539" s="32"/>
      <c r="C539" s="32"/>
      <c r="D539" s="32"/>
      <c r="E539" s="102"/>
      <c r="F539" s="32"/>
      <c r="G539" s="32"/>
      <c r="H539" s="32"/>
      <c r="I539" s="32"/>
      <c r="J539" s="32"/>
      <c r="K539" s="32"/>
      <c r="L539" s="32"/>
      <c r="M539" s="32"/>
    </row>
    <row r="540" spans="1:13" x14ac:dyDescent="0.25">
      <c r="A540" s="32"/>
      <c r="B540" s="32"/>
      <c r="C540" s="32"/>
      <c r="D540" s="32"/>
      <c r="E540" s="102"/>
      <c r="F540" s="32"/>
      <c r="G540" s="32"/>
      <c r="H540" s="32"/>
      <c r="I540" s="32"/>
      <c r="J540" s="32"/>
      <c r="K540" s="32"/>
      <c r="L540" s="32"/>
      <c r="M540" s="32"/>
    </row>
    <row r="541" spans="1:13" x14ac:dyDescent="0.25">
      <c r="A541" s="32"/>
      <c r="B541" s="32"/>
      <c r="C541" s="32"/>
      <c r="D541" s="32"/>
      <c r="E541" s="102"/>
      <c r="F541" s="32"/>
      <c r="G541" s="32"/>
      <c r="H541" s="32"/>
      <c r="I541" s="32"/>
      <c r="J541" s="32"/>
      <c r="K541" s="32"/>
      <c r="L541" s="32"/>
      <c r="M541" s="32"/>
    </row>
    <row r="542" spans="1:13" x14ac:dyDescent="0.25">
      <c r="A542" s="32"/>
      <c r="B542" s="32"/>
      <c r="C542" s="32"/>
      <c r="D542" s="32"/>
      <c r="E542" s="102"/>
      <c r="F542" s="32"/>
      <c r="G542" s="32"/>
      <c r="H542" s="32"/>
      <c r="I542" s="32"/>
      <c r="J542" s="32"/>
      <c r="K542" s="32"/>
      <c r="L542" s="32"/>
      <c r="M542" s="32"/>
    </row>
    <row r="543" spans="1:13" x14ac:dyDescent="0.25">
      <c r="A543" s="32"/>
      <c r="B543" s="32"/>
      <c r="C543" s="32"/>
      <c r="D543" s="32"/>
      <c r="E543" s="102"/>
      <c r="F543" s="32"/>
      <c r="G543" s="32"/>
      <c r="H543" s="32"/>
      <c r="I543" s="32"/>
      <c r="J543" s="32"/>
      <c r="K543" s="32"/>
      <c r="L543" s="32"/>
      <c r="M543" s="32"/>
    </row>
    <row r="544" spans="1:13" x14ac:dyDescent="0.25">
      <c r="A544" s="32"/>
      <c r="B544" s="32"/>
      <c r="C544" s="32"/>
      <c r="D544" s="32"/>
      <c r="E544" s="102"/>
      <c r="F544" s="32"/>
      <c r="G544" s="32"/>
      <c r="H544" s="32"/>
      <c r="I544" s="32"/>
      <c r="J544" s="32"/>
      <c r="K544" s="32"/>
      <c r="L544" s="32"/>
      <c r="M544" s="32"/>
    </row>
    <row r="545" spans="1:13" x14ac:dyDescent="0.25">
      <c r="A545" s="32"/>
      <c r="B545" s="32"/>
      <c r="C545" s="32"/>
      <c r="D545" s="32"/>
      <c r="E545" s="102"/>
      <c r="F545" s="32"/>
      <c r="G545" s="32"/>
      <c r="H545" s="32"/>
      <c r="I545" s="32"/>
      <c r="J545" s="32"/>
      <c r="K545" s="32"/>
      <c r="L545" s="32"/>
      <c r="M545" s="32"/>
    </row>
    <row r="546" spans="1:13" x14ac:dyDescent="0.25">
      <c r="A546" s="32"/>
      <c r="B546" s="32"/>
      <c r="C546" s="32"/>
      <c r="D546" s="32"/>
      <c r="E546" s="102"/>
      <c r="F546" s="32"/>
      <c r="G546" s="32"/>
      <c r="H546" s="32"/>
      <c r="I546" s="32"/>
      <c r="J546" s="32"/>
      <c r="K546" s="32"/>
      <c r="L546" s="32"/>
      <c r="M546" s="32"/>
    </row>
    <row r="547" spans="1:13" x14ac:dyDescent="0.25">
      <c r="A547" s="32"/>
      <c r="B547" s="32"/>
      <c r="C547" s="32"/>
      <c r="D547" s="32"/>
      <c r="E547" s="102"/>
      <c r="F547" s="32"/>
      <c r="G547" s="32"/>
      <c r="H547" s="32"/>
      <c r="I547" s="32"/>
      <c r="J547" s="32"/>
      <c r="K547" s="32"/>
      <c r="L547" s="32"/>
      <c r="M547" s="32"/>
    </row>
    <row r="548" spans="1:13" x14ac:dyDescent="0.25">
      <c r="A548" s="32"/>
      <c r="B548" s="32"/>
      <c r="C548" s="32"/>
      <c r="D548" s="32"/>
      <c r="E548" s="102"/>
      <c r="F548" s="32"/>
      <c r="G548" s="32"/>
      <c r="H548" s="32"/>
      <c r="I548" s="32"/>
      <c r="J548" s="32"/>
      <c r="K548" s="32"/>
      <c r="L548" s="32"/>
      <c r="M548" s="32"/>
    </row>
    <row r="549" spans="1:13" x14ac:dyDescent="0.25">
      <c r="A549" s="32"/>
      <c r="B549" s="32"/>
      <c r="C549" s="32"/>
      <c r="D549" s="32"/>
      <c r="E549" s="102"/>
      <c r="F549" s="32"/>
      <c r="G549" s="32"/>
      <c r="H549" s="32"/>
      <c r="I549" s="32"/>
      <c r="J549" s="32"/>
      <c r="K549" s="32"/>
      <c r="L549" s="32"/>
      <c r="M549" s="32"/>
    </row>
    <row r="550" spans="1:13" x14ac:dyDescent="0.25">
      <c r="A550" s="32"/>
      <c r="B550" s="32"/>
      <c r="C550" s="32"/>
      <c r="D550" s="32"/>
      <c r="E550" s="102"/>
      <c r="F550" s="32"/>
      <c r="G550" s="32"/>
      <c r="H550" s="32"/>
      <c r="I550" s="32"/>
      <c r="J550" s="32"/>
      <c r="K550" s="32"/>
      <c r="L550" s="32"/>
      <c r="M550" s="32"/>
    </row>
    <row r="551" spans="1:13" x14ac:dyDescent="0.25">
      <c r="A551" s="32"/>
      <c r="B551" s="32"/>
      <c r="C551" s="32"/>
      <c r="D551" s="32"/>
      <c r="E551" s="102"/>
      <c r="F551" s="32"/>
      <c r="G551" s="32"/>
      <c r="H551" s="32"/>
      <c r="I551" s="32"/>
      <c r="J551" s="32"/>
      <c r="K551" s="32"/>
      <c r="L551" s="32"/>
      <c r="M551" s="32"/>
    </row>
    <row r="552" spans="1:13" x14ac:dyDescent="0.25">
      <c r="A552" s="32"/>
      <c r="B552" s="32"/>
      <c r="C552" s="32"/>
      <c r="D552" s="32"/>
      <c r="E552" s="102"/>
      <c r="F552" s="32"/>
      <c r="G552" s="32"/>
      <c r="H552" s="32"/>
      <c r="I552" s="32"/>
      <c r="J552" s="32"/>
      <c r="K552" s="32"/>
      <c r="L552" s="32"/>
      <c r="M552" s="32"/>
    </row>
    <row r="553" spans="1:13" x14ac:dyDescent="0.25">
      <c r="A553" s="32"/>
      <c r="B553" s="32"/>
      <c r="C553" s="32"/>
      <c r="D553" s="32"/>
      <c r="E553" s="102"/>
      <c r="F553" s="32"/>
      <c r="G553" s="32"/>
      <c r="H553" s="32"/>
      <c r="I553" s="32"/>
      <c r="J553" s="32"/>
      <c r="K553" s="32"/>
      <c r="L553" s="32"/>
      <c r="M553" s="32"/>
    </row>
    <row r="554" spans="1:13" x14ac:dyDescent="0.25">
      <c r="A554" s="32"/>
      <c r="B554" s="32"/>
      <c r="C554" s="32"/>
      <c r="D554" s="32"/>
      <c r="E554" s="102"/>
      <c r="F554" s="32"/>
      <c r="G554" s="32"/>
      <c r="H554" s="32"/>
      <c r="I554" s="32"/>
      <c r="J554" s="32"/>
      <c r="K554" s="32"/>
      <c r="L554" s="32"/>
      <c r="M554" s="32"/>
    </row>
    <row r="555" spans="1:13" x14ac:dyDescent="0.25">
      <c r="A555" s="32"/>
      <c r="B555" s="32"/>
      <c r="C555" s="32"/>
      <c r="D555" s="32"/>
      <c r="E555" s="102"/>
      <c r="F555" s="32"/>
      <c r="G555" s="32"/>
      <c r="H555" s="32"/>
      <c r="I555" s="32"/>
      <c r="J555" s="32"/>
      <c r="K555" s="32"/>
      <c r="L555" s="32"/>
      <c r="M555" s="32"/>
    </row>
    <row r="556" spans="1:13" x14ac:dyDescent="0.25">
      <c r="A556" s="32"/>
      <c r="B556" s="32"/>
      <c r="C556" s="32"/>
      <c r="D556" s="32"/>
      <c r="E556" s="102"/>
      <c r="F556" s="32"/>
      <c r="G556" s="32"/>
      <c r="H556" s="32"/>
      <c r="I556" s="32"/>
      <c r="J556" s="32"/>
      <c r="K556" s="32"/>
      <c r="L556" s="32"/>
      <c r="M556" s="32"/>
    </row>
    <row r="557" spans="1:13" x14ac:dyDescent="0.25">
      <c r="A557" s="32"/>
      <c r="B557" s="32"/>
      <c r="C557" s="32"/>
      <c r="D557" s="32"/>
      <c r="E557" s="102"/>
      <c r="F557" s="32"/>
      <c r="G557" s="32"/>
      <c r="H557" s="32"/>
      <c r="I557" s="32"/>
      <c r="J557" s="32"/>
      <c r="K557" s="32"/>
      <c r="L557" s="32"/>
      <c r="M557" s="32"/>
    </row>
    <row r="558" spans="1:13" x14ac:dyDescent="0.25">
      <c r="A558" s="32"/>
      <c r="B558" s="32"/>
      <c r="C558" s="32"/>
      <c r="D558" s="32"/>
      <c r="E558" s="102"/>
      <c r="F558" s="32"/>
      <c r="G558" s="32"/>
      <c r="H558" s="32"/>
      <c r="I558" s="32"/>
      <c r="J558" s="32"/>
      <c r="K558" s="32"/>
      <c r="L558" s="32"/>
      <c r="M558" s="32"/>
    </row>
    <row r="559" spans="1:13" x14ac:dyDescent="0.25">
      <c r="A559" s="32"/>
      <c r="B559" s="32"/>
      <c r="C559" s="32"/>
      <c r="D559" s="32"/>
      <c r="E559" s="102"/>
      <c r="F559" s="32"/>
      <c r="G559" s="32"/>
      <c r="H559" s="32"/>
      <c r="I559" s="32"/>
      <c r="J559" s="32"/>
      <c r="K559" s="32"/>
      <c r="L559" s="32"/>
      <c r="M559" s="32"/>
    </row>
    <row r="560" spans="1:13" x14ac:dyDescent="0.25">
      <c r="A560" s="32"/>
      <c r="B560" s="32"/>
      <c r="C560" s="32"/>
      <c r="D560" s="32"/>
      <c r="E560" s="102"/>
      <c r="F560" s="32"/>
      <c r="G560" s="32"/>
      <c r="H560" s="32"/>
      <c r="I560" s="32"/>
      <c r="J560" s="32"/>
      <c r="K560" s="32"/>
      <c r="L560" s="32"/>
      <c r="M560" s="32"/>
    </row>
    <row r="561" spans="1:13" x14ac:dyDescent="0.25">
      <c r="A561" s="32"/>
      <c r="B561" s="32"/>
      <c r="C561" s="32"/>
      <c r="D561" s="32"/>
      <c r="E561" s="102"/>
      <c r="F561" s="32"/>
      <c r="G561" s="32"/>
      <c r="H561" s="32"/>
      <c r="I561" s="32"/>
      <c r="J561" s="32"/>
      <c r="K561" s="32"/>
      <c r="L561" s="32"/>
      <c r="M561" s="32"/>
    </row>
    <row r="562" spans="1:13" x14ac:dyDescent="0.25">
      <c r="A562" s="32"/>
      <c r="B562" s="32"/>
      <c r="C562" s="32"/>
      <c r="D562" s="32"/>
      <c r="E562" s="102"/>
      <c r="F562" s="32"/>
      <c r="G562" s="32"/>
      <c r="H562" s="32"/>
      <c r="I562" s="32"/>
      <c r="J562" s="32"/>
      <c r="K562" s="32"/>
      <c r="L562" s="32"/>
      <c r="M562" s="32"/>
    </row>
    <row r="563" spans="1:13" x14ac:dyDescent="0.25">
      <c r="A563" s="32"/>
      <c r="B563" s="32"/>
      <c r="C563" s="32"/>
      <c r="D563" s="32"/>
      <c r="E563" s="102"/>
      <c r="F563" s="32"/>
      <c r="G563" s="32"/>
      <c r="H563" s="32"/>
      <c r="I563" s="32"/>
      <c r="J563" s="32"/>
      <c r="K563" s="32"/>
      <c r="L563" s="32"/>
      <c r="M563" s="32"/>
    </row>
    <row r="564" spans="1:13" x14ac:dyDescent="0.25">
      <c r="A564" s="32"/>
      <c r="B564" s="32"/>
      <c r="C564" s="32"/>
      <c r="D564" s="32"/>
      <c r="E564" s="102"/>
      <c r="F564" s="32"/>
      <c r="G564" s="32"/>
      <c r="H564" s="32"/>
      <c r="I564" s="32"/>
      <c r="J564" s="32"/>
      <c r="K564" s="32"/>
      <c r="L564" s="32"/>
      <c r="M564" s="32"/>
    </row>
    <row r="565" spans="1:13" x14ac:dyDescent="0.25">
      <c r="A565" s="32"/>
      <c r="B565" s="32"/>
      <c r="C565" s="32"/>
      <c r="D565" s="32"/>
      <c r="E565" s="102"/>
      <c r="F565" s="32"/>
      <c r="G565" s="32"/>
      <c r="H565" s="32"/>
      <c r="I565" s="32"/>
      <c r="J565" s="32"/>
      <c r="K565" s="32"/>
      <c r="L565" s="32"/>
      <c r="M565" s="32"/>
    </row>
    <row r="566" spans="1:13" x14ac:dyDescent="0.25">
      <c r="A566" s="32"/>
      <c r="B566" s="32"/>
      <c r="C566" s="32"/>
      <c r="D566" s="32"/>
      <c r="E566" s="102"/>
      <c r="F566" s="32"/>
      <c r="G566" s="32"/>
      <c r="H566" s="32"/>
      <c r="I566" s="32"/>
      <c r="J566" s="32"/>
      <c r="K566" s="32"/>
      <c r="L566" s="32"/>
      <c r="M566" s="32"/>
    </row>
    <row r="567" spans="1:13" x14ac:dyDescent="0.25">
      <c r="A567" s="32"/>
      <c r="B567" s="32"/>
      <c r="C567" s="32"/>
      <c r="D567" s="32"/>
      <c r="E567" s="102"/>
      <c r="F567" s="32"/>
      <c r="G567" s="32"/>
      <c r="H567" s="32"/>
      <c r="I567" s="32"/>
      <c r="J567" s="32"/>
      <c r="K567" s="32"/>
      <c r="L567" s="32"/>
      <c r="M567" s="32"/>
    </row>
    <row r="568" spans="1:13" x14ac:dyDescent="0.25">
      <c r="A568" s="32"/>
      <c r="B568" s="32"/>
      <c r="C568" s="32"/>
      <c r="D568" s="32"/>
      <c r="E568" s="102"/>
      <c r="F568" s="32"/>
      <c r="G568" s="32"/>
      <c r="H568" s="32"/>
      <c r="I568" s="32"/>
      <c r="J568" s="32"/>
      <c r="K568" s="32"/>
      <c r="L568" s="32"/>
      <c r="M568" s="32"/>
    </row>
    <row r="569" spans="1:13" x14ac:dyDescent="0.25">
      <c r="A569" s="32"/>
      <c r="B569" s="32"/>
      <c r="C569" s="32"/>
      <c r="D569" s="32"/>
      <c r="E569" s="102"/>
      <c r="F569" s="32"/>
      <c r="G569" s="32"/>
      <c r="H569" s="32"/>
      <c r="I569" s="32"/>
      <c r="J569" s="32"/>
      <c r="K569" s="32"/>
      <c r="L569" s="32"/>
      <c r="M569" s="32"/>
    </row>
    <row r="570" spans="1:13" x14ac:dyDescent="0.25">
      <c r="A570" s="32"/>
      <c r="B570" s="32"/>
      <c r="C570" s="32"/>
      <c r="D570" s="32"/>
      <c r="E570" s="102"/>
      <c r="F570" s="32"/>
      <c r="G570" s="32"/>
      <c r="H570" s="32"/>
      <c r="I570" s="32"/>
      <c r="J570" s="32"/>
      <c r="K570" s="32"/>
      <c r="L570" s="32"/>
      <c r="M570" s="32"/>
    </row>
    <row r="571" spans="1:13" x14ac:dyDescent="0.25">
      <c r="A571" s="32"/>
      <c r="B571" s="32"/>
      <c r="C571" s="32"/>
      <c r="D571" s="32"/>
      <c r="E571" s="102"/>
      <c r="F571" s="32"/>
      <c r="G571" s="32"/>
      <c r="H571" s="32"/>
      <c r="I571" s="32"/>
      <c r="J571" s="32"/>
      <c r="K571" s="32"/>
      <c r="L571" s="32"/>
      <c r="M571" s="32"/>
    </row>
    <row r="572" spans="1:13" x14ac:dyDescent="0.25">
      <c r="A572" s="32"/>
      <c r="B572" s="32"/>
      <c r="C572" s="32"/>
      <c r="D572" s="32"/>
      <c r="E572" s="102"/>
      <c r="F572" s="32"/>
      <c r="G572" s="32"/>
      <c r="H572" s="32"/>
      <c r="I572" s="32"/>
      <c r="J572" s="32"/>
      <c r="K572" s="32"/>
      <c r="L572" s="32"/>
      <c r="M572" s="32"/>
    </row>
    <row r="573" spans="1:13" x14ac:dyDescent="0.25">
      <c r="A573" s="32"/>
      <c r="B573" s="32"/>
      <c r="C573" s="32"/>
      <c r="D573" s="32"/>
      <c r="E573" s="102"/>
      <c r="F573" s="32"/>
      <c r="G573" s="32"/>
      <c r="H573" s="32"/>
      <c r="I573" s="32"/>
      <c r="J573" s="32"/>
      <c r="K573" s="32"/>
      <c r="L573" s="32"/>
      <c r="M573" s="32"/>
    </row>
    <row r="574" spans="1:13" x14ac:dyDescent="0.25">
      <c r="A574" s="32"/>
      <c r="B574" s="32"/>
      <c r="C574" s="32"/>
      <c r="D574" s="32"/>
      <c r="E574" s="102"/>
      <c r="F574" s="32"/>
      <c r="G574" s="32"/>
      <c r="H574" s="32"/>
      <c r="I574" s="32"/>
      <c r="J574" s="32"/>
      <c r="K574" s="32"/>
      <c r="L574" s="32"/>
      <c r="M574" s="32"/>
    </row>
    <row r="575" spans="1:13" x14ac:dyDescent="0.25">
      <c r="A575" s="32"/>
      <c r="B575" s="32"/>
      <c r="C575" s="32"/>
      <c r="D575" s="32"/>
      <c r="E575" s="102"/>
      <c r="F575" s="32"/>
      <c r="G575" s="32"/>
      <c r="H575" s="32"/>
      <c r="I575" s="32"/>
      <c r="J575" s="32"/>
      <c r="K575" s="32"/>
      <c r="L575" s="32"/>
      <c r="M575" s="32"/>
    </row>
    <row r="576" spans="1:13" x14ac:dyDescent="0.25">
      <c r="A576" s="32"/>
      <c r="B576" s="32"/>
      <c r="C576" s="32"/>
      <c r="D576" s="32"/>
      <c r="E576" s="102"/>
      <c r="F576" s="32"/>
      <c r="G576" s="32"/>
      <c r="H576" s="32"/>
      <c r="I576" s="32"/>
      <c r="J576" s="32"/>
      <c r="K576" s="32"/>
      <c r="L576" s="32"/>
      <c r="M576" s="32"/>
    </row>
    <row r="577" spans="1:13" x14ac:dyDescent="0.25">
      <c r="A577" s="32"/>
      <c r="B577" s="32"/>
      <c r="C577" s="32"/>
      <c r="D577" s="32"/>
      <c r="E577" s="102"/>
      <c r="F577" s="32"/>
      <c r="G577" s="32"/>
      <c r="H577" s="32"/>
      <c r="I577" s="32"/>
      <c r="J577" s="32"/>
      <c r="K577" s="32"/>
      <c r="L577" s="32"/>
      <c r="M577" s="32"/>
    </row>
    <row r="578" spans="1:13" x14ac:dyDescent="0.25">
      <c r="A578" s="32"/>
      <c r="B578" s="32"/>
      <c r="C578" s="32"/>
      <c r="D578" s="32"/>
      <c r="E578" s="102"/>
      <c r="F578" s="32"/>
      <c r="G578" s="32"/>
      <c r="H578" s="32"/>
      <c r="I578" s="32"/>
      <c r="J578" s="32"/>
      <c r="K578" s="32"/>
      <c r="L578" s="32"/>
      <c r="M578" s="32"/>
    </row>
    <row r="579" spans="1:13" x14ac:dyDescent="0.25">
      <c r="A579" s="32"/>
      <c r="B579" s="32"/>
      <c r="C579" s="32"/>
      <c r="D579" s="32"/>
      <c r="E579" s="102"/>
      <c r="F579" s="32"/>
      <c r="G579" s="32"/>
      <c r="H579" s="32"/>
      <c r="I579" s="32"/>
      <c r="J579" s="32"/>
      <c r="K579" s="32"/>
      <c r="L579" s="32"/>
      <c r="M579" s="32"/>
    </row>
    <row r="580" spans="1:13" x14ac:dyDescent="0.25">
      <c r="A580" s="32"/>
      <c r="B580" s="32"/>
      <c r="C580" s="32"/>
      <c r="D580" s="32"/>
      <c r="E580" s="102"/>
      <c r="F580" s="32"/>
      <c r="G580" s="32"/>
      <c r="H580" s="32"/>
      <c r="I580" s="32"/>
      <c r="J580" s="32"/>
      <c r="K580" s="32"/>
      <c r="L580" s="32"/>
      <c r="M580" s="32"/>
    </row>
    <row r="581" spans="1:13" x14ac:dyDescent="0.25">
      <c r="A581" s="32"/>
      <c r="B581" s="32"/>
      <c r="C581" s="32"/>
      <c r="D581" s="32"/>
      <c r="E581" s="102"/>
      <c r="F581" s="32"/>
      <c r="G581" s="32"/>
      <c r="H581" s="32"/>
      <c r="I581" s="32"/>
      <c r="J581" s="32"/>
      <c r="K581" s="32"/>
      <c r="L581" s="32"/>
      <c r="M581" s="32"/>
    </row>
    <row r="582" spans="1:13" x14ac:dyDescent="0.25">
      <c r="A582" s="32"/>
      <c r="B582" s="32"/>
      <c r="C582" s="32"/>
      <c r="D582" s="32"/>
      <c r="E582" s="102"/>
      <c r="F582" s="32"/>
      <c r="G582" s="32"/>
      <c r="H582" s="32"/>
      <c r="I582" s="32"/>
      <c r="J582" s="32"/>
      <c r="K582" s="32"/>
      <c r="L582" s="32"/>
      <c r="M582" s="32"/>
    </row>
    <row r="583" spans="1:13" x14ac:dyDescent="0.25">
      <c r="A583" s="32"/>
      <c r="B583" s="32"/>
      <c r="C583" s="32"/>
      <c r="D583" s="32"/>
      <c r="E583" s="102"/>
      <c r="F583" s="32"/>
      <c r="G583" s="32"/>
      <c r="H583" s="32"/>
      <c r="I583" s="32"/>
      <c r="J583" s="32"/>
      <c r="K583" s="32"/>
      <c r="L583" s="32"/>
      <c r="M583" s="32"/>
    </row>
    <row r="584" spans="1:13" x14ac:dyDescent="0.25">
      <c r="A584" s="32"/>
      <c r="B584" s="32"/>
      <c r="C584" s="32"/>
      <c r="D584" s="32"/>
      <c r="E584" s="102"/>
      <c r="F584" s="32"/>
      <c r="G584" s="32"/>
      <c r="H584" s="32"/>
      <c r="I584" s="32"/>
      <c r="J584" s="32"/>
      <c r="K584" s="32"/>
      <c r="L584" s="32"/>
      <c r="M584" s="32"/>
    </row>
    <row r="585" spans="1:13" x14ac:dyDescent="0.25">
      <c r="A585" s="32"/>
      <c r="B585" s="32"/>
      <c r="C585" s="32"/>
      <c r="D585" s="32"/>
      <c r="E585" s="102"/>
      <c r="F585" s="32"/>
      <c r="G585" s="32"/>
      <c r="H585" s="32"/>
      <c r="I585" s="32"/>
      <c r="J585" s="32"/>
      <c r="K585" s="32"/>
      <c r="L585" s="32"/>
      <c r="M585" s="32"/>
    </row>
    <row r="586" spans="1:13" x14ac:dyDescent="0.25">
      <c r="A586" s="32"/>
      <c r="B586" s="32"/>
      <c r="C586" s="32"/>
      <c r="D586" s="32"/>
      <c r="E586" s="102"/>
      <c r="F586" s="32"/>
      <c r="G586" s="32"/>
      <c r="H586" s="32"/>
      <c r="I586" s="32"/>
      <c r="J586" s="32"/>
      <c r="K586" s="32"/>
      <c r="L586" s="32"/>
      <c r="M586" s="32"/>
    </row>
    <row r="587" spans="1:13" x14ac:dyDescent="0.25">
      <c r="A587" s="32"/>
      <c r="B587" s="32"/>
      <c r="C587" s="32"/>
      <c r="D587" s="32"/>
      <c r="E587" s="102"/>
      <c r="F587" s="32"/>
      <c r="G587" s="32"/>
      <c r="H587" s="32"/>
      <c r="I587" s="32"/>
      <c r="J587" s="32"/>
      <c r="K587" s="32"/>
      <c r="L587" s="32"/>
      <c r="M587" s="32"/>
    </row>
    <row r="588" spans="1:13" x14ac:dyDescent="0.25">
      <c r="A588" s="32"/>
      <c r="B588" s="32"/>
      <c r="C588" s="32"/>
      <c r="D588" s="32"/>
      <c r="E588" s="102"/>
      <c r="F588" s="32"/>
      <c r="G588" s="32"/>
      <c r="H588" s="32"/>
      <c r="I588" s="32"/>
      <c r="J588" s="32"/>
      <c r="K588" s="32"/>
      <c r="L588" s="32"/>
      <c r="M588" s="32"/>
    </row>
    <row r="589" spans="1:13" x14ac:dyDescent="0.25">
      <c r="A589" s="32"/>
      <c r="B589" s="32"/>
      <c r="C589" s="32"/>
      <c r="D589" s="32"/>
      <c r="E589" s="102"/>
      <c r="F589" s="32"/>
      <c r="G589" s="32"/>
      <c r="H589" s="32"/>
      <c r="I589" s="32"/>
      <c r="J589" s="32"/>
      <c r="K589" s="32"/>
      <c r="L589" s="32"/>
      <c r="M589" s="32"/>
    </row>
    <row r="590" spans="1:13" x14ac:dyDescent="0.25">
      <c r="A590" s="32"/>
      <c r="B590" s="32"/>
      <c r="C590" s="32"/>
      <c r="D590" s="32"/>
      <c r="E590" s="102"/>
      <c r="F590" s="32"/>
      <c r="G590" s="32"/>
      <c r="H590" s="32"/>
      <c r="I590" s="32"/>
      <c r="J590" s="32"/>
      <c r="K590" s="32"/>
      <c r="L590" s="32"/>
      <c r="M590" s="32"/>
    </row>
    <row r="591" spans="1:13" x14ac:dyDescent="0.25">
      <c r="A591" s="32"/>
      <c r="B591" s="32"/>
      <c r="C591" s="32"/>
      <c r="D591" s="32"/>
      <c r="E591" s="102"/>
      <c r="F591" s="32"/>
      <c r="G591" s="32"/>
      <c r="H591" s="32"/>
      <c r="I591" s="32"/>
      <c r="J591" s="32"/>
      <c r="K591" s="32"/>
      <c r="L591" s="32"/>
      <c r="M591" s="32"/>
    </row>
    <row r="592" spans="1:13" x14ac:dyDescent="0.25">
      <c r="A592" s="32"/>
      <c r="B592" s="32"/>
      <c r="C592" s="32"/>
      <c r="D592" s="32"/>
      <c r="E592" s="102"/>
      <c r="F592" s="32"/>
      <c r="G592" s="32"/>
      <c r="H592" s="32"/>
      <c r="I592" s="32"/>
      <c r="J592" s="32"/>
      <c r="K592" s="32"/>
      <c r="L592" s="32"/>
      <c r="M592" s="32"/>
    </row>
    <row r="593" spans="1:13" x14ac:dyDescent="0.25">
      <c r="A593" s="32"/>
      <c r="B593" s="32"/>
      <c r="C593" s="32"/>
      <c r="D593" s="32"/>
      <c r="E593" s="102"/>
      <c r="F593" s="32"/>
      <c r="G593" s="32"/>
      <c r="H593" s="32"/>
      <c r="I593" s="32"/>
      <c r="J593" s="32"/>
      <c r="K593" s="32"/>
      <c r="L593" s="32"/>
      <c r="M593" s="32"/>
    </row>
    <row r="594" spans="1:13" x14ac:dyDescent="0.25">
      <c r="A594" s="32"/>
      <c r="B594" s="32"/>
      <c r="C594" s="32"/>
      <c r="D594" s="32"/>
      <c r="E594" s="102"/>
      <c r="F594" s="32"/>
      <c r="G594" s="32"/>
      <c r="H594" s="32"/>
      <c r="I594" s="32"/>
      <c r="J594" s="32"/>
      <c r="K594" s="32"/>
      <c r="L594" s="32"/>
      <c r="M594" s="32"/>
    </row>
    <row r="595" spans="1:13" x14ac:dyDescent="0.25">
      <c r="A595" s="32"/>
      <c r="B595" s="32"/>
      <c r="C595" s="32"/>
      <c r="D595" s="32"/>
      <c r="E595" s="102"/>
      <c r="F595" s="32"/>
      <c r="G595" s="32"/>
      <c r="H595" s="32"/>
      <c r="I595" s="32"/>
      <c r="J595" s="32"/>
      <c r="K595" s="32"/>
      <c r="L595" s="32"/>
      <c r="M595" s="32"/>
    </row>
    <row r="596" spans="1:13" x14ac:dyDescent="0.25">
      <c r="A596" s="32"/>
      <c r="B596" s="32"/>
      <c r="C596" s="32"/>
      <c r="D596" s="32"/>
      <c r="E596" s="102"/>
      <c r="F596" s="32"/>
      <c r="G596" s="32"/>
      <c r="H596" s="32"/>
      <c r="I596" s="32"/>
      <c r="J596" s="32"/>
      <c r="K596" s="32"/>
      <c r="L596" s="32"/>
      <c r="M596" s="32"/>
    </row>
    <row r="597" spans="1:13" x14ac:dyDescent="0.25">
      <c r="A597" s="32"/>
      <c r="B597" s="32"/>
      <c r="C597" s="32"/>
      <c r="D597" s="32"/>
      <c r="E597" s="102"/>
      <c r="F597" s="32"/>
      <c r="G597" s="32"/>
      <c r="H597" s="32"/>
      <c r="I597" s="32"/>
      <c r="J597" s="32"/>
      <c r="K597" s="32"/>
      <c r="L597" s="32"/>
      <c r="M597" s="32"/>
    </row>
    <row r="598" spans="1:13" x14ac:dyDescent="0.25">
      <c r="A598" s="32"/>
      <c r="B598" s="32"/>
      <c r="C598" s="32"/>
      <c r="D598" s="32"/>
      <c r="E598" s="102"/>
      <c r="F598" s="32"/>
      <c r="G598" s="32"/>
      <c r="H598" s="32"/>
      <c r="I598" s="32"/>
      <c r="J598" s="32"/>
      <c r="K598" s="32"/>
      <c r="L598" s="32"/>
      <c r="M598" s="32"/>
    </row>
    <row r="599" spans="1:13" x14ac:dyDescent="0.25">
      <c r="A599" s="32"/>
      <c r="B599" s="32"/>
      <c r="C599" s="32"/>
      <c r="D599" s="32"/>
      <c r="E599" s="102"/>
      <c r="F599" s="32"/>
      <c r="G599" s="32"/>
      <c r="H599" s="32"/>
      <c r="I599" s="32"/>
      <c r="J599" s="32"/>
      <c r="K599" s="32"/>
      <c r="L599" s="32"/>
      <c r="M599" s="32"/>
    </row>
    <row r="600" spans="1:13" x14ac:dyDescent="0.25">
      <c r="A600" s="32"/>
      <c r="B600" s="32"/>
      <c r="C600" s="32"/>
      <c r="D600" s="32"/>
      <c r="E600" s="102"/>
      <c r="F600" s="32"/>
      <c r="G600" s="32"/>
      <c r="H600" s="32"/>
      <c r="I600" s="32"/>
      <c r="J600" s="32"/>
      <c r="K600" s="32"/>
      <c r="L600" s="32"/>
      <c r="M600" s="32"/>
    </row>
    <row r="601" spans="1:13" x14ac:dyDescent="0.25">
      <c r="A601" s="32"/>
      <c r="B601" s="32"/>
      <c r="C601" s="32"/>
      <c r="D601" s="32"/>
      <c r="E601" s="102"/>
      <c r="F601" s="32"/>
      <c r="G601" s="32"/>
      <c r="H601" s="32"/>
      <c r="I601" s="32"/>
      <c r="J601" s="32"/>
      <c r="K601" s="32"/>
      <c r="L601" s="32"/>
      <c r="M601" s="32"/>
    </row>
    <row r="602" spans="1:13" x14ac:dyDescent="0.25">
      <c r="A602" s="32"/>
      <c r="B602" s="32"/>
      <c r="C602" s="32"/>
      <c r="D602" s="32"/>
      <c r="E602" s="102"/>
      <c r="F602" s="32"/>
      <c r="G602" s="32"/>
      <c r="H602" s="32"/>
      <c r="I602" s="32"/>
      <c r="J602" s="32"/>
      <c r="K602" s="32"/>
      <c r="L602" s="32"/>
      <c r="M602" s="32"/>
    </row>
    <row r="603" spans="1:13" x14ac:dyDescent="0.25">
      <c r="A603" s="32"/>
      <c r="B603" s="32"/>
      <c r="C603" s="32"/>
      <c r="D603" s="32"/>
      <c r="E603" s="102"/>
      <c r="F603" s="32"/>
      <c r="G603" s="32"/>
      <c r="H603" s="32"/>
      <c r="I603" s="32"/>
      <c r="J603" s="32"/>
      <c r="K603" s="32"/>
      <c r="L603" s="32"/>
      <c r="M603" s="32"/>
    </row>
    <row r="604" spans="1:13" x14ac:dyDescent="0.25">
      <c r="A604" s="32"/>
      <c r="B604" s="32"/>
      <c r="C604" s="32"/>
      <c r="D604" s="32"/>
      <c r="E604" s="102"/>
      <c r="F604" s="32"/>
      <c r="G604" s="32"/>
      <c r="H604" s="32"/>
      <c r="I604" s="32"/>
      <c r="J604" s="32"/>
      <c r="K604" s="32"/>
      <c r="L604" s="32"/>
      <c r="M604" s="32"/>
    </row>
    <row r="605" spans="1:13" x14ac:dyDescent="0.25">
      <c r="A605" s="32"/>
      <c r="B605" s="32"/>
      <c r="C605" s="32"/>
      <c r="D605" s="32"/>
      <c r="E605" s="102"/>
      <c r="F605" s="32"/>
      <c r="G605" s="32"/>
      <c r="H605" s="32"/>
      <c r="I605" s="32"/>
      <c r="J605" s="32"/>
      <c r="K605" s="32"/>
      <c r="L605" s="32"/>
      <c r="M605" s="32"/>
    </row>
    <row r="606" spans="1:13" x14ac:dyDescent="0.25">
      <c r="A606" s="32"/>
      <c r="B606" s="32"/>
      <c r="C606" s="32"/>
      <c r="D606" s="32"/>
      <c r="E606" s="102"/>
      <c r="F606" s="32"/>
      <c r="G606" s="32"/>
      <c r="H606" s="32"/>
      <c r="I606" s="32"/>
      <c r="J606" s="32"/>
      <c r="K606" s="32"/>
      <c r="L606" s="32"/>
      <c r="M606" s="32"/>
    </row>
    <row r="607" spans="1:13" x14ac:dyDescent="0.25">
      <c r="A607" s="32"/>
      <c r="B607" s="32"/>
      <c r="C607" s="32"/>
      <c r="D607" s="32"/>
      <c r="E607" s="102"/>
      <c r="F607" s="32"/>
      <c r="G607" s="32"/>
      <c r="H607" s="32"/>
      <c r="I607" s="32"/>
      <c r="J607" s="32"/>
      <c r="K607" s="32"/>
      <c r="L607" s="32"/>
      <c r="M607" s="32"/>
    </row>
    <row r="608" spans="1:13" x14ac:dyDescent="0.25">
      <c r="A608" s="32"/>
      <c r="B608" s="32"/>
      <c r="C608" s="32"/>
      <c r="D608" s="32"/>
      <c r="E608" s="102"/>
      <c r="F608" s="32"/>
      <c r="G608" s="32"/>
      <c r="H608" s="32"/>
      <c r="I608" s="32"/>
      <c r="J608" s="32"/>
      <c r="K608" s="32"/>
      <c r="L608" s="32"/>
      <c r="M608" s="32"/>
    </row>
    <row r="609" spans="1:13" x14ac:dyDescent="0.25">
      <c r="A609" s="32"/>
      <c r="B609" s="32"/>
      <c r="C609" s="32"/>
      <c r="D609" s="32"/>
      <c r="E609" s="102"/>
      <c r="F609" s="32"/>
      <c r="G609" s="32"/>
      <c r="H609" s="32"/>
      <c r="I609" s="32"/>
      <c r="J609" s="32"/>
      <c r="K609" s="32"/>
      <c r="L609" s="32"/>
      <c r="M609" s="32"/>
    </row>
    <row r="610" spans="1:13" x14ac:dyDescent="0.25">
      <c r="A610" s="32"/>
      <c r="B610" s="32"/>
      <c r="C610" s="32"/>
      <c r="D610" s="32"/>
      <c r="E610" s="102"/>
      <c r="F610" s="32"/>
      <c r="G610" s="32"/>
      <c r="H610" s="32"/>
      <c r="I610" s="32"/>
      <c r="J610" s="32"/>
      <c r="K610" s="32"/>
      <c r="L610" s="32"/>
      <c r="M610" s="32"/>
    </row>
    <row r="611" spans="1:13" x14ac:dyDescent="0.25">
      <c r="A611" s="32"/>
      <c r="B611" s="32"/>
      <c r="C611" s="32"/>
      <c r="D611" s="32"/>
      <c r="E611" s="102"/>
      <c r="F611" s="32"/>
      <c r="G611" s="32"/>
      <c r="H611" s="32"/>
      <c r="I611" s="32"/>
      <c r="J611" s="32"/>
      <c r="K611" s="32"/>
      <c r="L611" s="32"/>
      <c r="M611" s="32"/>
    </row>
    <row r="612" spans="1:13" x14ac:dyDescent="0.25">
      <c r="A612" s="32"/>
      <c r="B612" s="32"/>
      <c r="C612" s="32"/>
      <c r="D612" s="32"/>
      <c r="E612" s="102"/>
      <c r="F612" s="32"/>
      <c r="G612" s="32"/>
      <c r="H612" s="32"/>
      <c r="I612" s="32"/>
      <c r="J612" s="32"/>
      <c r="K612" s="32"/>
      <c r="L612" s="32"/>
      <c r="M612" s="32"/>
    </row>
    <row r="613" spans="1:13" x14ac:dyDescent="0.25">
      <c r="A613" s="32"/>
      <c r="B613" s="32"/>
      <c r="C613" s="32"/>
      <c r="D613" s="32"/>
      <c r="E613" s="102"/>
      <c r="F613" s="32"/>
      <c r="G613" s="32"/>
      <c r="H613" s="32"/>
      <c r="I613" s="32"/>
      <c r="J613" s="32"/>
      <c r="K613" s="32"/>
      <c r="L613" s="32"/>
      <c r="M613" s="32"/>
    </row>
    <row r="614" spans="1:13" x14ac:dyDescent="0.25">
      <c r="A614" s="32"/>
      <c r="B614" s="32"/>
      <c r="C614" s="32"/>
      <c r="D614" s="32"/>
      <c r="E614" s="102"/>
      <c r="F614" s="32"/>
      <c r="G614" s="32"/>
      <c r="H614" s="32"/>
      <c r="I614" s="32"/>
      <c r="J614" s="32"/>
      <c r="K614" s="32"/>
      <c r="L614" s="32"/>
      <c r="M614" s="32"/>
    </row>
    <row r="615" spans="1:13" x14ac:dyDescent="0.25">
      <c r="A615" s="32"/>
      <c r="B615" s="32"/>
      <c r="C615" s="32"/>
      <c r="D615" s="32"/>
      <c r="E615" s="102"/>
      <c r="F615" s="32"/>
      <c r="G615" s="32"/>
      <c r="H615" s="32"/>
      <c r="I615" s="32"/>
      <c r="J615" s="32"/>
      <c r="K615" s="32"/>
      <c r="L615" s="32"/>
      <c r="M615" s="32"/>
    </row>
    <row r="616" spans="1:13" x14ac:dyDescent="0.25">
      <c r="A616" s="32"/>
      <c r="B616" s="32"/>
      <c r="C616" s="32"/>
      <c r="D616" s="32"/>
      <c r="E616" s="102"/>
      <c r="F616" s="32"/>
      <c r="G616" s="32"/>
      <c r="H616" s="32"/>
      <c r="I616" s="32"/>
      <c r="J616" s="32"/>
      <c r="K616" s="32"/>
      <c r="L616" s="32"/>
      <c r="M616" s="32"/>
    </row>
    <row r="617" spans="1:13" x14ac:dyDescent="0.25">
      <c r="A617" s="32"/>
      <c r="B617" s="32"/>
      <c r="C617" s="32"/>
      <c r="D617" s="32"/>
      <c r="E617" s="102"/>
      <c r="F617" s="32"/>
      <c r="G617" s="32"/>
      <c r="H617" s="32"/>
      <c r="I617" s="32"/>
      <c r="J617" s="32"/>
      <c r="K617" s="32"/>
      <c r="L617" s="32"/>
      <c r="M617" s="32"/>
    </row>
    <row r="618" spans="1:13" x14ac:dyDescent="0.25">
      <c r="A618" s="32"/>
      <c r="B618" s="32"/>
      <c r="C618" s="32"/>
      <c r="D618" s="32"/>
      <c r="E618" s="102"/>
      <c r="F618" s="32"/>
      <c r="G618" s="32"/>
      <c r="H618" s="32"/>
      <c r="I618" s="32"/>
      <c r="J618" s="32"/>
      <c r="K618" s="32"/>
      <c r="L618" s="32"/>
      <c r="M618" s="32"/>
    </row>
    <row r="619" spans="1:13" x14ac:dyDescent="0.25">
      <c r="A619" s="32"/>
      <c r="B619" s="32"/>
      <c r="C619" s="32"/>
      <c r="D619" s="32"/>
      <c r="E619" s="102"/>
      <c r="F619" s="32"/>
      <c r="G619" s="32"/>
      <c r="H619" s="32"/>
      <c r="I619" s="32"/>
      <c r="J619" s="32"/>
      <c r="K619" s="32"/>
      <c r="L619" s="32"/>
      <c r="M619" s="32"/>
    </row>
    <row r="620" spans="1:13" x14ac:dyDescent="0.25">
      <c r="A620" s="32"/>
      <c r="B620" s="32"/>
      <c r="C620" s="32"/>
      <c r="D620" s="32"/>
      <c r="E620" s="102"/>
      <c r="F620" s="32"/>
      <c r="G620" s="32"/>
      <c r="H620" s="32"/>
      <c r="I620" s="32"/>
      <c r="J620" s="32"/>
      <c r="K620" s="32"/>
      <c r="L620" s="32"/>
      <c r="M620" s="32"/>
    </row>
    <row r="621" spans="1:13" x14ac:dyDescent="0.25">
      <c r="A621" s="32"/>
      <c r="B621" s="32"/>
      <c r="C621" s="32"/>
      <c r="D621" s="32"/>
      <c r="E621" s="102"/>
      <c r="F621" s="32"/>
      <c r="G621" s="32"/>
      <c r="H621" s="32"/>
      <c r="I621" s="32"/>
      <c r="J621" s="32"/>
      <c r="K621" s="32"/>
      <c r="L621" s="32"/>
      <c r="M621" s="32"/>
    </row>
    <row r="622" spans="1:13" x14ac:dyDescent="0.25">
      <c r="A622" s="32"/>
      <c r="B622" s="32"/>
      <c r="C622" s="32"/>
      <c r="D622" s="32"/>
      <c r="E622" s="102"/>
      <c r="F622" s="32"/>
      <c r="G622" s="32"/>
      <c r="H622" s="32"/>
      <c r="I622" s="32"/>
      <c r="J622" s="32"/>
      <c r="K622" s="32"/>
      <c r="L622" s="32"/>
      <c r="M622" s="32"/>
    </row>
    <row r="623" spans="1:13" x14ac:dyDescent="0.25">
      <c r="A623" s="32"/>
      <c r="B623" s="32"/>
      <c r="C623" s="32"/>
      <c r="D623" s="32"/>
      <c r="E623" s="102"/>
      <c r="F623" s="32"/>
      <c r="G623" s="32"/>
      <c r="H623" s="32"/>
      <c r="I623" s="32"/>
      <c r="J623" s="32"/>
      <c r="K623" s="32"/>
      <c r="L623" s="32"/>
      <c r="M623" s="32"/>
    </row>
    <row r="624" spans="1:13" x14ac:dyDescent="0.25">
      <c r="A624" s="32"/>
      <c r="B624" s="32"/>
      <c r="C624" s="32"/>
      <c r="D624" s="32"/>
      <c r="E624" s="102"/>
      <c r="F624" s="32"/>
      <c r="G624" s="32"/>
      <c r="H624" s="32"/>
      <c r="I624" s="32"/>
      <c r="J624" s="32"/>
      <c r="K624" s="32"/>
      <c r="L624" s="32"/>
      <c r="M624" s="32"/>
    </row>
    <row r="625" spans="1:13" x14ac:dyDescent="0.25">
      <c r="A625" s="32"/>
      <c r="B625" s="32"/>
      <c r="C625" s="32"/>
      <c r="D625" s="32"/>
      <c r="E625" s="102"/>
      <c r="F625" s="32"/>
      <c r="G625" s="32"/>
      <c r="H625" s="32"/>
      <c r="I625" s="32"/>
      <c r="J625" s="32"/>
      <c r="K625" s="32"/>
      <c r="L625" s="32"/>
      <c r="M625" s="32"/>
    </row>
    <row r="626" spans="1:13" x14ac:dyDescent="0.25">
      <c r="A626" s="32"/>
      <c r="B626" s="32"/>
      <c r="C626" s="32"/>
      <c r="D626" s="32"/>
      <c r="E626" s="102"/>
      <c r="F626" s="32"/>
      <c r="G626" s="32"/>
      <c r="H626" s="32"/>
      <c r="I626" s="32"/>
      <c r="J626" s="32"/>
      <c r="K626" s="32"/>
      <c r="L626" s="32"/>
      <c r="M626" s="32"/>
    </row>
    <row r="627" spans="1:13" x14ac:dyDescent="0.25">
      <c r="A627" s="32"/>
      <c r="B627" s="32"/>
      <c r="C627" s="32"/>
      <c r="D627" s="32"/>
      <c r="E627" s="102"/>
      <c r="F627" s="32"/>
      <c r="G627" s="32"/>
      <c r="H627" s="32"/>
      <c r="I627" s="32"/>
      <c r="J627" s="32"/>
      <c r="K627" s="32"/>
      <c r="L627" s="32"/>
      <c r="M627" s="32"/>
    </row>
    <row r="628" spans="1:13" x14ac:dyDescent="0.25">
      <c r="A628" s="32"/>
      <c r="B628" s="32"/>
      <c r="C628" s="32"/>
      <c r="D628" s="32"/>
      <c r="E628" s="102"/>
      <c r="F628" s="32"/>
      <c r="G628" s="32"/>
      <c r="H628" s="32"/>
      <c r="I628" s="32"/>
      <c r="J628" s="32"/>
      <c r="K628" s="32"/>
      <c r="L628" s="32"/>
      <c r="M628" s="32"/>
    </row>
    <row r="629" spans="1:13" x14ac:dyDescent="0.25">
      <c r="A629" s="32"/>
      <c r="B629" s="32"/>
      <c r="C629" s="32"/>
      <c r="D629" s="32"/>
      <c r="E629" s="102"/>
      <c r="F629" s="32"/>
      <c r="G629" s="32"/>
      <c r="H629" s="32"/>
      <c r="I629" s="32"/>
      <c r="J629" s="32"/>
      <c r="K629" s="32"/>
      <c r="L629" s="32"/>
      <c r="M629" s="32"/>
    </row>
    <row r="630" spans="1:13" x14ac:dyDescent="0.25">
      <c r="A630" s="32"/>
      <c r="B630" s="32"/>
      <c r="C630" s="32"/>
      <c r="D630" s="32"/>
      <c r="E630" s="102"/>
      <c r="F630" s="32"/>
      <c r="G630" s="32"/>
      <c r="H630" s="32"/>
      <c r="I630" s="32"/>
      <c r="J630" s="32"/>
      <c r="K630" s="32"/>
      <c r="L630" s="32"/>
      <c r="M630" s="32"/>
    </row>
    <row r="631" spans="1:13" x14ac:dyDescent="0.25">
      <c r="A631" s="32"/>
      <c r="B631" s="32"/>
      <c r="C631" s="32"/>
      <c r="D631" s="32"/>
      <c r="E631" s="102"/>
      <c r="F631" s="32"/>
      <c r="G631" s="32"/>
      <c r="H631" s="32"/>
      <c r="I631" s="32"/>
      <c r="J631" s="32"/>
      <c r="K631" s="32"/>
      <c r="L631" s="32"/>
      <c r="M631" s="32"/>
    </row>
    <row r="632" spans="1:13" x14ac:dyDescent="0.25">
      <c r="A632" s="32"/>
      <c r="B632" s="32"/>
      <c r="C632" s="32"/>
      <c r="D632" s="32"/>
      <c r="E632" s="102"/>
      <c r="F632" s="32"/>
      <c r="G632" s="32"/>
      <c r="H632" s="32"/>
      <c r="I632" s="32"/>
      <c r="J632" s="32"/>
      <c r="K632" s="32"/>
      <c r="L632" s="32"/>
      <c r="M632" s="32"/>
    </row>
    <row r="633" spans="1:13" x14ac:dyDescent="0.25">
      <c r="A633" s="32"/>
      <c r="B633" s="32"/>
      <c r="C633" s="32"/>
      <c r="D633" s="32"/>
      <c r="E633" s="102"/>
      <c r="F633" s="32"/>
      <c r="G633" s="32"/>
      <c r="H633" s="32"/>
      <c r="I633" s="32"/>
      <c r="J633" s="32"/>
      <c r="K633" s="32"/>
      <c r="L633" s="32"/>
      <c r="M633" s="32"/>
    </row>
    <row r="634" spans="1:13" x14ac:dyDescent="0.25">
      <c r="A634" s="32"/>
      <c r="B634" s="32"/>
      <c r="C634" s="32"/>
      <c r="D634" s="32"/>
      <c r="E634" s="102"/>
      <c r="F634" s="32"/>
      <c r="G634" s="32"/>
      <c r="H634" s="32"/>
      <c r="I634" s="32"/>
      <c r="J634" s="32"/>
      <c r="K634" s="32"/>
      <c r="L634" s="32"/>
      <c r="M634" s="32"/>
    </row>
    <row r="635" spans="1:13" x14ac:dyDescent="0.25">
      <c r="A635" s="32"/>
      <c r="B635" s="32"/>
      <c r="C635" s="32"/>
      <c r="D635" s="32"/>
      <c r="E635" s="102"/>
      <c r="F635" s="32"/>
      <c r="G635" s="32"/>
      <c r="H635" s="32"/>
      <c r="I635" s="32"/>
      <c r="J635" s="32"/>
      <c r="K635" s="32"/>
      <c r="L635" s="32"/>
      <c r="M635" s="32"/>
    </row>
    <row r="636" spans="1:13" x14ac:dyDescent="0.25">
      <c r="A636" s="32"/>
      <c r="B636" s="32"/>
      <c r="C636" s="32"/>
      <c r="D636" s="32"/>
      <c r="E636" s="102"/>
      <c r="F636" s="32"/>
      <c r="G636" s="32"/>
      <c r="H636" s="32"/>
      <c r="I636" s="32"/>
      <c r="J636" s="32"/>
      <c r="K636" s="32"/>
      <c r="L636" s="32"/>
      <c r="M636" s="32"/>
    </row>
    <row r="637" spans="1:13" x14ac:dyDescent="0.25">
      <c r="A637" s="32"/>
      <c r="B637" s="32"/>
      <c r="C637" s="32"/>
      <c r="D637" s="32"/>
      <c r="E637" s="102"/>
      <c r="F637" s="32"/>
      <c r="G637" s="32"/>
      <c r="H637" s="32"/>
      <c r="I637" s="32"/>
      <c r="J637" s="32"/>
      <c r="K637" s="32"/>
      <c r="L637" s="32"/>
      <c r="M637" s="32"/>
    </row>
    <row r="638" spans="1:13" x14ac:dyDescent="0.25">
      <c r="A638" s="32"/>
      <c r="B638" s="32"/>
      <c r="C638" s="32"/>
      <c r="D638" s="32"/>
      <c r="E638" s="102"/>
      <c r="F638" s="32"/>
      <c r="G638" s="32"/>
      <c r="H638" s="32"/>
      <c r="I638" s="32"/>
      <c r="J638" s="32"/>
      <c r="K638" s="32"/>
      <c r="L638" s="32"/>
      <c r="M638" s="32"/>
    </row>
    <row r="639" spans="1:13" x14ac:dyDescent="0.25">
      <c r="A639" s="32"/>
      <c r="B639" s="32"/>
      <c r="C639" s="32"/>
      <c r="D639" s="32"/>
      <c r="E639" s="102"/>
      <c r="F639" s="32"/>
      <c r="G639" s="32"/>
      <c r="H639" s="32"/>
      <c r="I639" s="32"/>
      <c r="J639" s="32"/>
      <c r="K639" s="32"/>
      <c r="L639" s="32"/>
      <c r="M639" s="32"/>
    </row>
    <row r="640" spans="1:13" x14ac:dyDescent="0.25">
      <c r="A640" s="32"/>
      <c r="B640" s="32"/>
      <c r="C640" s="32"/>
      <c r="D640" s="32"/>
      <c r="E640" s="102"/>
      <c r="F640" s="32"/>
      <c r="G640" s="32"/>
      <c r="H640" s="32"/>
      <c r="I640" s="32"/>
      <c r="J640" s="32"/>
      <c r="K640" s="32"/>
      <c r="L640" s="32"/>
      <c r="M640" s="32"/>
    </row>
    <row r="641" spans="1:13" x14ac:dyDescent="0.25">
      <c r="A641" s="32"/>
      <c r="B641" s="32"/>
      <c r="C641" s="32"/>
      <c r="D641" s="32"/>
      <c r="E641" s="102"/>
      <c r="F641" s="32"/>
      <c r="G641" s="32"/>
      <c r="H641" s="32"/>
      <c r="I641" s="32"/>
      <c r="J641" s="32"/>
      <c r="K641" s="32"/>
      <c r="L641" s="32"/>
      <c r="M641" s="32"/>
    </row>
    <row r="642" spans="1:13" x14ac:dyDescent="0.25">
      <c r="A642" s="32"/>
      <c r="B642" s="32"/>
      <c r="C642" s="32"/>
      <c r="D642" s="32"/>
      <c r="E642" s="102"/>
      <c r="F642" s="32"/>
      <c r="G642" s="32"/>
      <c r="H642" s="32"/>
      <c r="I642" s="32"/>
      <c r="J642" s="32"/>
      <c r="K642" s="32"/>
      <c r="L642" s="32"/>
      <c r="M642" s="32"/>
    </row>
    <row r="643" spans="1:13" x14ac:dyDescent="0.25">
      <c r="A643" s="32"/>
      <c r="B643" s="32"/>
      <c r="C643" s="32"/>
      <c r="D643" s="32"/>
      <c r="E643" s="102"/>
      <c r="F643" s="32"/>
      <c r="G643" s="32"/>
      <c r="H643" s="32"/>
      <c r="I643" s="32"/>
      <c r="J643" s="32"/>
      <c r="K643" s="32"/>
      <c r="L643" s="32"/>
      <c r="M643" s="32"/>
    </row>
    <row r="644" spans="1:13" x14ac:dyDescent="0.25">
      <c r="A644" s="32"/>
      <c r="B644" s="32"/>
      <c r="C644" s="32"/>
      <c r="D644" s="32"/>
      <c r="E644" s="102"/>
      <c r="F644" s="32"/>
      <c r="G644" s="32"/>
      <c r="H644" s="32"/>
      <c r="I644" s="32"/>
      <c r="J644" s="32"/>
      <c r="K644" s="32"/>
      <c r="L644" s="32"/>
      <c r="M644" s="32"/>
    </row>
    <row r="645" spans="1:13" x14ac:dyDescent="0.25">
      <c r="A645" s="32"/>
      <c r="B645" s="32"/>
      <c r="C645" s="32"/>
      <c r="D645" s="32"/>
      <c r="E645" s="102"/>
      <c r="F645" s="32"/>
      <c r="G645" s="32"/>
      <c r="H645" s="32"/>
      <c r="I645" s="32"/>
      <c r="J645" s="32"/>
      <c r="K645" s="32"/>
      <c r="L645" s="32"/>
      <c r="M645" s="32"/>
    </row>
    <row r="646" spans="1:13" x14ac:dyDescent="0.25">
      <c r="A646" s="32"/>
      <c r="B646" s="32"/>
      <c r="C646" s="32"/>
      <c r="D646" s="32"/>
      <c r="E646" s="102"/>
      <c r="F646" s="32"/>
      <c r="G646" s="32"/>
      <c r="H646" s="32"/>
      <c r="I646" s="32"/>
      <c r="J646" s="32"/>
      <c r="K646" s="32"/>
      <c r="L646" s="32"/>
      <c r="M646" s="32"/>
    </row>
    <row r="647" spans="1:13" x14ac:dyDescent="0.25">
      <c r="A647" s="32"/>
      <c r="B647" s="32"/>
      <c r="C647" s="32"/>
      <c r="D647" s="32"/>
      <c r="E647" s="102"/>
      <c r="F647" s="32"/>
      <c r="G647" s="32"/>
      <c r="H647" s="32"/>
      <c r="I647" s="32"/>
      <c r="J647" s="32"/>
      <c r="K647" s="32"/>
      <c r="L647" s="32"/>
      <c r="M647" s="32"/>
    </row>
    <row r="648" spans="1:13" x14ac:dyDescent="0.25">
      <c r="A648" s="32"/>
      <c r="B648" s="32"/>
      <c r="C648" s="32"/>
      <c r="D648" s="32"/>
      <c r="E648" s="102"/>
      <c r="F648" s="32"/>
      <c r="G648" s="32"/>
      <c r="H648" s="32"/>
      <c r="I648" s="32"/>
      <c r="J648" s="32"/>
      <c r="K648" s="32"/>
      <c r="L648" s="32"/>
      <c r="M648" s="32"/>
    </row>
    <row r="649" spans="1:13" x14ac:dyDescent="0.25">
      <c r="A649" s="32"/>
      <c r="B649" s="32"/>
      <c r="C649" s="32"/>
      <c r="D649" s="32"/>
      <c r="E649" s="102"/>
      <c r="F649" s="32"/>
      <c r="G649" s="32"/>
      <c r="H649" s="32"/>
      <c r="I649" s="32"/>
      <c r="J649" s="32"/>
      <c r="K649" s="32"/>
      <c r="L649" s="32"/>
      <c r="M649" s="32"/>
    </row>
    <row r="650" spans="1:13" x14ac:dyDescent="0.25">
      <c r="A650" s="32"/>
      <c r="B650" s="32"/>
      <c r="C650" s="32"/>
      <c r="D650" s="32"/>
      <c r="E650" s="102"/>
      <c r="F650" s="32"/>
      <c r="G650" s="32"/>
      <c r="H650" s="32"/>
      <c r="I650" s="32"/>
      <c r="J650" s="32"/>
      <c r="K650" s="32"/>
      <c r="L650" s="32"/>
      <c r="M650" s="32"/>
    </row>
    <row r="651" spans="1:13" x14ac:dyDescent="0.25">
      <c r="A651" s="32"/>
      <c r="B651" s="32"/>
      <c r="C651" s="32"/>
      <c r="D651" s="32"/>
      <c r="E651" s="102"/>
      <c r="F651" s="32"/>
      <c r="G651" s="32"/>
      <c r="H651" s="32"/>
      <c r="I651" s="32"/>
      <c r="J651" s="32"/>
      <c r="K651" s="32"/>
      <c r="L651" s="32"/>
      <c r="M651" s="32"/>
    </row>
    <row r="652" spans="1:13" x14ac:dyDescent="0.25">
      <c r="A652" s="32"/>
      <c r="B652" s="32"/>
      <c r="C652" s="32"/>
      <c r="D652" s="32"/>
      <c r="E652" s="102"/>
      <c r="F652" s="32"/>
      <c r="G652" s="32"/>
      <c r="H652" s="32"/>
      <c r="I652" s="32"/>
      <c r="J652" s="32"/>
      <c r="K652" s="32"/>
      <c r="L652" s="32"/>
      <c r="M652" s="32"/>
    </row>
    <row r="653" spans="1:13" x14ac:dyDescent="0.25">
      <c r="A653" s="32"/>
      <c r="B653" s="32"/>
      <c r="C653" s="32"/>
      <c r="D653" s="32"/>
      <c r="E653" s="102"/>
      <c r="F653" s="32"/>
      <c r="G653" s="32"/>
      <c r="H653" s="32"/>
      <c r="I653" s="32"/>
      <c r="J653" s="32"/>
      <c r="K653" s="32"/>
      <c r="L653" s="32"/>
      <c r="M653" s="32"/>
    </row>
    <row r="654" spans="1:13" x14ac:dyDescent="0.25">
      <c r="A654" s="32"/>
      <c r="B654" s="32"/>
      <c r="C654" s="32"/>
      <c r="D654" s="32"/>
      <c r="E654" s="102"/>
      <c r="F654" s="32"/>
      <c r="G654" s="32"/>
      <c r="H654" s="32"/>
      <c r="I654" s="32"/>
      <c r="J654" s="32"/>
      <c r="K654" s="32"/>
      <c r="L654" s="32"/>
      <c r="M654" s="32"/>
    </row>
    <row r="655" spans="1:13" x14ac:dyDescent="0.25">
      <c r="A655" s="32"/>
      <c r="B655" s="32"/>
      <c r="C655" s="32"/>
      <c r="D655" s="32"/>
      <c r="E655" s="102"/>
      <c r="F655" s="32"/>
      <c r="G655" s="32"/>
      <c r="H655" s="32"/>
      <c r="I655" s="32"/>
      <c r="J655" s="32"/>
      <c r="K655" s="32"/>
      <c r="L655" s="32"/>
      <c r="M655" s="32"/>
    </row>
    <row r="656" spans="1:13" x14ac:dyDescent="0.25">
      <c r="A656" s="32"/>
      <c r="B656" s="32"/>
      <c r="C656" s="32"/>
      <c r="D656" s="32"/>
      <c r="E656" s="102"/>
      <c r="F656" s="32"/>
      <c r="G656" s="32"/>
      <c r="H656" s="32"/>
      <c r="I656" s="32"/>
      <c r="J656" s="32"/>
      <c r="K656" s="32"/>
      <c r="L656" s="32"/>
      <c r="M656" s="32"/>
    </row>
    <row r="657" spans="1:13" x14ac:dyDescent="0.25">
      <c r="A657" s="32"/>
      <c r="B657" s="32"/>
      <c r="C657" s="32"/>
      <c r="D657" s="32"/>
      <c r="E657" s="102"/>
      <c r="F657" s="32"/>
      <c r="G657" s="32"/>
      <c r="H657" s="32"/>
      <c r="I657" s="32"/>
      <c r="J657" s="32"/>
      <c r="K657" s="32"/>
      <c r="L657" s="32"/>
      <c r="M657" s="32"/>
    </row>
    <row r="658" spans="1:13" x14ac:dyDescent="0.25">
      <c r="A658" s="32"/>
      <c r="B658" s="32"/>
      <c r="C658" s="32"/>
      <c r="D658" s="32"/>
      <c r="E658" s="102"/>
      <c r="F658" s="32"/>
      <c r="G658" s="32"/>
      <c r="H658" s="32"/>
      <c r="I658" s="32"/>
      <c r="J658" s="32"/>
      <c r="K658" s="32"/>
      <c r="L658" s="32"/>
      <c r="M658" s="32"/>
    </row>
    <row r="659" spans="1:13" x14ac:dyDescent="0.25">
      <c r="A659" s="32"/>
      <c r="B659" s="32"/>
      <c r="C659" s="32"/>
      <c r="D659" s="32"/>
      <c r="E659" s="102"/>
      <c r="F659" s="32"/>
      <c r="G659" s="32"/>
      <c r="H659" s="32"/>
      <c r="I659" s="32"/>
      <c r="J659" s="32"/>
      <c r="K659" s="32"/>
      <c r="L659" s="32"/>
      <c r="M659" s="32"/>
    </row>
    <row r="660" spans="1:13" x14ac:dyDescent="0.25">
      <c r="A660" s="32"/>
      <c r="B660" s="32"/>
      <c r="C660" s="32"/>
      <c r="D660" s="32"/>
      <c r="E660" s="102"/>
      <c r="F660" s="32"/>
      <c r="G660" s="32"/>
      <c r="H660" s="32"/>
      <c r="I660" s="32"/>
      <c r="J660" s="32"/>
      <c r="K660" s="32"/>
      <c r="L660" s="32"/>
      <c r="M660" s="32"/>
    </row>
    <row r="661" spans="1:13" x14ac:dyDescent="0.25">
      <c r="A661" s="32"/>
      <c r="B661" s="32"/>
      <c r="C661" s="32"/>
      <c r="D661" s="32"/>
      <c r="E661" s="102"/>
      <c r="F661" s="32"/>
      <c r="G661" s="32"/>
      <c r="H661" s="32"/>
      <c r="I661" s="32"/>
      <c r="J661" s="32"/>
      <c r="K661" s="32"/>
      <c r="L661" s="32"/>
      <c r="M661" s="32"/>
    </row>
    <row r="662" spans="1:13" x14ac:dyDescent="0.25">
      <c r="A662" s="32"/>
      <c r="B662" s="32"/>
      <c r="C662" s="32"/>
      <c r="D662" s="32"/>
      <c r="E662" s="102"/>
      <c r="F662" s="32"/>
      <c r="G662" s="32"/>
      <c r="H662" s="32"/>
      <c r="I662" s="32"/>
      <c r="J662" s="32"/>
      <c r="K662" s="32"/>
      <c r="L662" s="32"/>
      <c r="M662" s="32"/>
    </row>
    <row r="663" spans="1:13" x14ac:dyDescent="0.25">
      <c r="A663" s="32"/>
      <c r="B663" s="32"/>
      <c r="C663" s="32"/>
      <c r="D663" s="32"/>
      <c r="E663" s="102"/>
      <c r="F663" s="32"/>
      <c r="G663" s="32"/>
      <c r="H663" s="32"/>
      <c r="I663" s="32"/>
      <c r="J663" s="32"/>
      <c r="K663" s="32"/>
      <c r="L663" s="32"/>
      <c r="M663" s="32"/>
    </row>
    <row r="664" spans="1:13" x14ac:dyDescent="0.25">
      <c r="A664" s="32"/>
      <c r="B664" s="32"/>
      <c r="C664" s="32"/>
      <c r="D664" s="32"/>
      <c r="E664" s="102"/>
      <c r="F664" s="32"/>
      <c r="G664" s="32"/>
      <c r="H664" s="32"/>
      <c r="I664" s="32"/>
      <c r="J664" s="32"/>
      <c r="K664" s="32"/>
      <c r="L664" s="32"/>
      <c r="M664" s="32"/>
    </row>
    <row r="665" spans="1:13" x14ac:dyDescent="0.25">
      <c r="A665" s="32"/>
      <c r="B665" s="32"/>
      <c r="C665" s="32"/>
      <c r="D665" s="32"/>
      <c r="E665" s="102"/>
      <c r="F665" s="32"/>
      <c r="G665" s="32"/>
      <c r="H665" s="32"/>
      <c r="I665" s="32"/>
      <c r="J665" s="32"/>
      <c r="K665" s="32"/>
      <c r="L665" s="32"/>
      <c r="M665" s="32"/>
    </row>
    <row r="666" spans="1:13" x14ac:dyDescent="0.25">
      <c r="A666" s="32"/>
      <c r="B666" s="32"/>
      <c r="C666" s="32"/>
      <c r="D666" s="32"/>
      <c r="E666" s="102"/>
      <c r="F666" s="32"/>
      <c r="G666" s="32"/>
      <c r="H666" s="32"/>
      <c r="I666" s="32"/>
      <c r="J666" s="32"/>
      <c r="K666" s="32"/>
      <c r="L666" s="32"/>
      <c r="M666" s="32"/>
    </row>
    <row r="667" spans="1:13" x14ac:dyDescent="0.25">
      <c r="A667" s="32"/>
      <c r="B667" s="32"/>
      <c r="C667" s="32"/>
      <c r="D667" s="32"/>
      <c r="E667" s="102"/>
      <c r="F667" s="32"/>
      <c r="G667" s="32"/>
      <c r="H667" s="32"/>
      <c r="I667" s="32"/>
      <c r="J667" s="32"/>
      <c r="K667" s="32"/>
      <c r="L667" s="32"/>
      <c r="M667" s="32"/>
    </row>
    <row r="668" spans="1:13" x14ac:dyDescent="0.25">
      <c r="A668" s="32"/>
      <c r="B668" s="32"/>
      <c r="C668" s="32"/>
      <c r="D668" s="32"/>
      <c r="E668" s="102"/>
      <c r="F668" s="32"/>
      <c r="G668" s="32"/>
      <c r="H668" s="32"/>
      <c r="I668" s="32"/>
      <c r="J668" s="32"/>
      <c r="K668" s="32"/>
      <c r="L668" s="32"/>
      <c r="M668" s="32"/>
    </row>
    <row r="669" spans="1:13" x14ac:dyDescent="0.25">
      <c r="A669" s="32"/>
      <c r="B669" s="32"/>
      <c r="C669" s="32"/>
      <c r="D669" s="32"/>
      <c r="E669" s="102"/>
      <c r="F669" s="32"/>
      <c r="G669" s="32"/>
      <c r="H669" s="32"/>
      <c r="I669" s="32"/>
      <c r="J669" s="32"/>
      <c r="K669" s="32"/>
      <c r="L669" s="32"/>
      <c r="M669" s="32"/>
    </row>
    <row r="670" spans="1:13" x14ac:dyDescent="0.25">
      <c r="A670" s="32"/>
      <c r="B670" s="32"/>
      <c r="C670" s="32"/>
      <c r="D670" s="32"/>
      <c r="E670" s="102"/>
      <c r="F670" s="32"/>
      <c r="G670" s="32"/>
      <c r="H670" s="32"/>
      <c r="I670" s="32"/>
      <c r="J670" s="32"/>
      <c r="K670" s="32"/>
      <c r="L670" s="32"/>
      <c r="M670" s="32"/>
    </row>
    <row r="671" spans="1:13" x14ac:dyDescent="0.25">
      <c r="A671" s="32"/>
      <c r="B671" s="32"/>
      <c r="C671" s="32"/>
      <c r="D671" s="32"/>
      <c r="E671" s="102"/>
      <c r="F671" s="32"/>
      <c r="G671" s="32"/>
      <c r="H671" s="32"/>
      <c r="I671" s="32"/>
      <c r="J671" s="32"/>
      <c r="K671" s="32"/>
      <c r="L671" s="32"/>
      <c r="M671" s="32"/>
    </row>
    <row r="672" spans="1:13" x14ac:dyDescent="0.25">
      <c r="A672" s="32"/>
      <c r="B672" s="32"/>
      <c r="C672" s="32"/>
      <c r="D672" s="32"/>
      <c r="E672" s="102"/>
      <c r="F672" s="32"/>
      <c r="G672" s="32"/>
      <c r="H672" s="32"/>
      <c r="I672" s="32"/>
      <c r="J672" s="32"/>
      <c r="K672" s="32"/>
      <c r="L672" s="32"/>
      <c r="M672" s="32"/>
    </row>
    <row r="673" spans="1:13" x14ac:dyDescent="0.25">
      <c r="A673" s="32"/>
      <c r="B673" s="32"/>
      <c r="C673" s="32"/>
      <c r="D673" s="32"/>
      <c r="E673" s="102"/>
      <c r="F673" s="32"/>
      <c r="G673" s="32"/>
      <c r="H673" s="32"/>
      <c r="I673" s="32"/>
      <c r="J673" s="32"/>
      <c r="K673" s="32"/>
      <c r="L673" s="32"/>
      <c r="M673" s="32"/>
    </row>
    <row r="674" spans="1:13" x14ac:dyDescent="0.25">
      <c r="A674" s="32"/>
      <c r="B674" s="32"/>
      <c r="C674" s="32"/>
      <c r="D674" s="32"/>
      <c r="E674" s="102"/>
      <c r="F674" s="32"/>
      <c r="G674" s="32"/>
      <c r="H674" s="32"/>
      <c r="I674" s="32"/>
      <c r="J674" s="32"/>
      <c r="K674" s="32"/>
      <c r="L674" s="32"/>
      <c r="M674" s="32"/>
    </row>
    <row r="675" spans="1:13" x14ac:dyDescent="0.25">
      <c r="A675" s="32"/>
      <c r="B675" s="32"/>
      <c r="C675" s="32"/>
      <c r="D675" s="32"/>
      <c r="E675" s="102"/>
      <c r="F675" s="32"/>
      <c r="G675" s="32"/>
      <c r="H675" s="32"/>
      <c r="I675" s="32"/>
      <c r="J675" s="32"/>
      <c r="K675" s="32"/>
      <c r="L675" s="32"/>
      <c r="M675" s="32"/>
    </row>
    <row r="676" spans="1:13" x14ac:dyDescent="0.25">
      <c r="A676" s="32"/>
      <c r="B676" s="32"/>
      <c r="C676" s="32"/>
      <c r="D676" s="32"/>
      <c r="E676" s="102"/>
      <c r="F676" s="32"/>
      <c r="G676" s="32"/>
      <c r="H676" s="32"/>
      <c r="I676" s="32"/>
      <c r="J676" s="32"/>
      <c r="K676" s="32"/>
      <c r="L676" s="32"/>
      <c r="M676" s="32"/>
    </row>
    <row r="677" spans="1:13" x14ac:dyDescent="0.25">
      <c r="A677" s="32"/>
      <c r="B677" s="32"/>
      <c r="C677" s="32"/>
      <c r="D677" s="32"/>
      <c r="E677" s="102"/>
      <c r="F677" s="32"/>
      <c r="G677" s="32"/>
      <c r="H677" s="32"/>
      <c r="I677" s="32"/>
      <c r="J677" s="32"/>
      <c r="K677" s="32"/>
      <c r="L677" s="32"/>
      <c r="M677" s="32"/>
    </row>
    <row r="678" spans="1:13" x14ac:dyDescent="0.25">
      <c r="A678" s="32"/>
      <c r="B678" s="32"/>
      <c r="C678" s="32"/>
      <c r="D678" s="32"/>
      <c r="E678" s="102"/>
      <c r="F678" s="32"/>
      <c r="G678" s="32"/>
      <c r="H678" s="32"/>
      <c r="I678" s="32"/>
      <c r="J678" s="32"/>
      <c r="K678" s="32"/>
      <c r="L678" s="32"/>
      <c r="M678" s="32"/>
    </row>
    <row r="679" spans="1:13" x14ac:dyDescent="0.25">
      <c r="A679" s="32"/>
      <c r="B679" s="32"/>
      <c r="C679" s="32"/>
      <c r="D679" s="32"/>
      <c r="E679" s="102"/>
      <c r="F679" s="32"/>
      <c r="G679" s="32"/>
      <c r="H679" s="32"/>
      <c r="I679" s="32"/>
      <c r="J679" s="32"/>
      <c r="K679" s="32"/>
      <c r="L679" s="32"/>
      <c r="M679" s="32"/>
    </row>
    <row r="680" spans="1:13" x14ac:dyDescent="0.25">
      <c r="A680" s="32"/>
      <c r="B680" s="32"/>
      <c r="C680" s="32"/>
      <c r="D680" s="32"/>
      <c r="E680" s="102"/>
      <c r="F680" s="32"/>
      <c r="G680" s="32"/>
      <c r="H680" s="32"/>
      <c r="I680" s="32"/>
      <c r="J680" s="32"/>
      <c r="K680" s="32"/>
      <c r="L680" s="32"/>
      <c r="M680" s="32"/>
    </row>
    <row r="681" spans="1:13" x14ac:dyDescent="0.25">
      <c r="A681" s="32"/>
      <c r="B681" s="32"/>
      <c r="C681" s="32"/>
      <c r="D681" s="32"/>
      <c r="E681" s="102"/>
      <c r="F681" s="32"/>
      <c r="G681" s="32"/>
      <c r="H681" s="32"/>
      <c r="I681" s="32"/>
      <c r="J681" s="32"/>
      <c r="K681" s="32"/>
      <c r="L681" s="32"/>
      <c r="M681" s="32"/>
    </row>
    <row r="682" spans="1:13" x14ac:dyDescent="0.25">
      <c r="A682" s="32"/>
      <c r="B682" s="32"/>
      <c r="C682" s="32"/>
      <c r="D682" s="32"/>
      <c r="E682" s="102"/>
      <c r="F682" s="32"/>
      <c r="G682" s="32"/>
      <c r="H682" s="32"/>
      <c r="I682" s="32"/>
      <c r="J682" s="32"/>
      <c r="K682" s="32"/>
      <c r="L682" s="32"/>
      <c r="M682" s="32"/>
    </row>
    <row r="683" spans="1:13" x14ac:dyDescent="0.25">
      <c r="A683" s="32"/>
      <c r="B683" s="32"/>
      <c r="C683" s="32"/>
      <c r="D683" s="32"/>
      <c r="E683" s="102"/>
      <c r="F683" s="32"/>
      <c r="G683" s="32"/>
      <c r="H683" s="32"/>
      <c r="I683" s="32"/>
      <c r="J683" s="32"/>
      <c r="K683" s="32"/>
      <c r="L683" s="32"/>
      <c r="M683" s="32"/>
    </row>
    <row r="684" spans="1:13" x14ac:dyDescent="0.25">
      <c r="A684" s="32"/>
      <c r="B684" s="32"/>
      <c r="C684" s="32"/>
      <c r="D684" s="32"/>
      <c r="E684" s="102"/>
      <c r="F684" s="32"/>
      <c r="G684" s="32"/>
      <c r="H684" s="32"/>
      <c r="I684" s="32"/>
      <c r="J684" s="32"/>
      <c r="K684" s="32"/>
      <c r="L684" s="32"/>
      <c r="M684" s="32"/>
    </row>
    <row r="685" spans="1:13" x14ac:dyDescent="0.25">
      <c r="A685" s="32"/>
      <c r="B685" s="32"/>
      <c r="C685" s="32"/>
      <c r="D685" s="32"/>
      <c r="E685" s="102"/>
      <c r="F685" s="32"/>
      <c r="G685" s="32"/>
      <c r="H685" s="32"/>
      <c r="I685" s="32"/>
      <c r="J685" s="32"/>
      <c r="K685" s="32"/>
      <c r="L685" s="32"/>
      <c r="M685" s="32"/>
    </row>
    <row r="686" spans="1:13" x14ac:dyDescent="0.25">
      <c r="A686" s="32"/>
      <c r="B686" s="32"/>
      <c r="C686" s="32"/>
      <c r="D686" s="32"/>
      <c r="E686" s="102"/>
      <c r="F686" s="32"/>
      <c r="G686" s="32"/>
      <c r="H686" s="32"/>
      <c r="I686" s="32"/>
      <c r="J686" s="32"/>
      <c r="K686" s="32"/>
      <c r="L686" s="32"/>
      <c r="M686" s="32"/>
    </row>
    <row r="687" spans="1:13" x14ac:dyDescent="0.25">
      <c r="A687" s="32"/>
      <c r="B687" s="32"/>
      <c r="C687" s="32"/>
      <c r="D687" s="32"/>
      <c r="E687" s="102"/>
      <c r="F687" s="32"/>
      <c r="G687" s="32"/>
      <c r="H687" s="32"/>
      <c r="I687" s="32"/>
      <c r="J687" s="32"/>
      <c r="K687" s="32"/>
      <c r="L687" s="32"/>
      <c r="M687" s="32"/>
    </row>
    <row r="688" spans="1:13" x14ac:dyDescent="0.25">
      <c r="A688" s="32"/>
      <c r="B688" s="32"/>
      <c r="C688" s="32"/>
      <c r="D688" s="32"/>
      <c r="E688" s="102"/>
      <c r="F688" s="32"/>
      <c r="G688" s="32"/>
      <c r="H688" s="32"/>
      <c r="I688" s="32"/>
      <c r="J688" s="32"/>
      <c r="K688" s="32"/>
      <c r="L688" s="32"/>
      <c r="M688" s="32"/>
    </row>
    <row r="689" spans="1:13" x14ac:dyDescent="0.25">
      <c r="A689" s="32"/>
      <c r="B689" s="32"/>
      <c r="C689" s="32"/>
      <c r="D689" s="32"/>
      <c r="E689" s="102"/>
      <c r="F689" s="32"/>
      <c r="G689" s="32"/>
      <c r="H689" s="32"/>
      <c r="I689" s="32"/>
      <c r="J689" s="32"/>
      <c r="K689" s="32"/>
      <c r="L689" s="32"/>
      <c r="M689" s="32"/>
    </row>
    <row r="690" spans="1:13" x14ac:dyDescent="0.25">
      <c r="A690" s="32"/>
      <c r="B690" s="32"/>
      <c r="C690" s="32"/>
      <c r="D690" s="32"/>
      <c r="E690" s="102"/>
      <c r="F690" s="32"/>
      <c r="G690" s="32"/>
      <c r="H690" s="32"/>
      <c r="I690" s="32"/>
      <c r="J690" s="32"/>
      <c r="K690" s="32"/>
      <c r="L690" s="32"/>
      <c r="M690" s="32"/>
    </row>
    <row r="691" spans="1:13" x14ac:dyDescent="0.25">
      <c r="A691" s="32"/>
      <c r="B691" s="32"/>
      <c r="C691" s="32"/>
      <c r="D691" s="32"/>
      <c r="E691" s="102"/>
      <c r="F691" s="32"/>
      <c r="G691" s="32"/>
      <c r="H691" s="32"/>
      <c r="I691" s="32"/>
      <c r="J691" s="32"/>
      <c r="K691" s="32"/>
      <c r="L691" s="32"/>
      <c r="M691" s="32"/>
    </row>
    <row r="692" spans="1:13" x14ac:dyDescent="0.25">
      <c r="A692" s="32"/>
      <c r="B692" s="32"/>
      <c r="C692" s="32"/>
      <c r="D692" s="32"/>
      <c r="E692" s="102"/>
      <c r="F692" s="32"/>
      <c r="G692" s="32"/>
      <c r="H692" s="32"/>
      <c r="I692" s="32"/>
      <c r="J692" s="32"/>
      <c r="K692" s="32"/>
      <c r="L692" s="32"/>
      <c r="M692" s="32"/>
    </row>
    <row r="693" spans="1:13" x14ac:dyDescent="0.25">
      <c r="A693" s="32"/>
      <c r="B693" s="32"/>
      <c r="C693" s="32"/>
      <c r="D693" s="32"/>
      <c r="E693" s="102"/>
      <c r="F693" s="32"/>
      <c r="G693" s="32"/>
      <c r="H693" s="32"/>
      <c r="I693" s="32"/>
      <c r="J693" s="32"/>
      <c r="K693" s="32"/>
      <c r="L693" s="32"/>
      <c r="M693" s="32"/>
    </row>
    <row r="694" spans="1:13" x14ac:dyDescent="0.25">
      <c r="A694" s="32"/>
      <c r="B694" s="32"/>
      <c r="C694" s="32"/>
      <c r="D694" s="32"/>
      <c r="E694" s="102"/>
      <c r="F694" s="32"/>
      <c r="G694" s="32"/>
      <c r="H694" s="32"/>
      <c r="I694" s="32"/>
      <c r="J694" s="32"/>
      <c r="K694" s="32"/>
      <c r="L694" s="32"/>
      <c r="M694" s="32"/>
    </row>
    <row r="695" spans="1:13" x14ac:dyDescent="0.25">
      <c r="A695" s="32"/>
      <c r="B695" s="32"/>
      <c r="C695" s="32"/>
      <c r="D695" s="32"/>
      <c r="E695" s="102"/>
      <c r="F695" s="32"/>
      <c r="G695" s="32"/>
      <c r="H695" s="32"/>
      <c r="I695" s="32"/>
      <c r="J695" s="32"/>
      <c r="K695" s="32"/>
      <c r="L695" s="32"/>
      <c r="M695" s="32"/>
    </row>
    <row r="696" spans="1:13" x14ac:dyDescent="0.25">
      <c r="A696" s="32"/>
      <c r="B696" s="32"/>
      <c r="C696" s="32"/>
      <c r="D696" s="32"/>
      <c r="E696" s="102"/>
      <c r="F696" s="32"/>
      <c r="G696" s="32"/>
      <c r="H696" s="32"/>
      <c r="I696" s="32"/>
      <c r="J696" s="32"/>
      <c r="K696" s="32"/>
      <c r="L696" s="32"/>
      <c r="M696" s="32"/>
    </row>
    <row r="697" spans="1:13" x14ac:dyDescent="0.25">
      <c r="A697" s="32"/>
      <c r="B697" s="32"/>
      <c r="C697" s="32"/>
      <c r="D697" s="32"/>
      <c r="E697" s="102"/>
      <c r="F697" s="32"/>
      <c r="G697" s="32"/>
      <c r="H697" s="32"/>
      <c r="I697" s="32"/>
      <c r="J697" s="32"/>
      <c r="K697" s="32"/>
      <c r="L697" s="32"/>
      <c r="M697" s="32"/>
    </row>
    <row r="698" spans="1:13" x14ac:dyDescent="0.25">
      <c r="A698" s="32"/>
      <c r="B698" s="32"/>
      <c r="C698" s="32"/>
      <c r="D698" s="32"/>
      <c r="E698" s="102"/>
      <c r="F698" s="32"/>
      <c r="G698" s="32"/>
      <c r="H698" s="32"/>
      <c r="I698" s="32"/>
      <c r="J698" s="32"/>
      <c r="K698" s="32"/>
      <c r="L698" s="32"/>
      <c r="M698" s="32"/>
    </row>
    <row r="699" spans="1:13" x14ac:dyDescent="0.25">
      <c r="A699" s="32"/>
      <c r="B699" s="32"/>
      <c r="C699" s="32"/>
      <c r="D699" s="32"/>
      <c r="E699" s="102"/>
      <c r="F699" s="32"/>
      <c r="G699" s="32"/>
      <c r="H699" s="32"/>
      <c r="I699" s="32"/>
      <c r="J699" s="32"/>
      <c r="K699" s="32"/>
      <c r="L699" s="32"/>
      <c r="M699" s="32"/>
    </row>
    <row r="700" spans="1:13" x14ac:dyDescent="0.25">
      <c r="A700" s="32"/>
      <c r="B700" s="32"/>
      <c r="C700" s="32"/>
      <c r="D700" s="32"/>
      <c r="E700" s="102"/>
      <c r="F700" s="32"/>
      <c r="G700" s="32"/>
      <c r="H700" s="32"/>
      <c r="I700" s="32"/>
      <c r="J700" s="32"/>
      <c r="K700" s="32"/>
      <c r="L700" s="32"/>
      <c r="M700" s="32"/>
    </row>
    <row r="701" spans="1:13" x14ac:dyDescent="0.25">
      <c r="A701" s="32"/>
      <c r="B701" s="32"/>
      <c r="C701" s="32"/>
      <c r="D701" s="32"/>
      <c r="E701" s="102"/>
      <c r="F701" s="32"/>
      <c r="G701" s="32"/>
      <c r="H701" s="32"/>
      <c r="I701" s="32"/>
      <c r="J701" s="32"/>
      <c r="K701" s="32"/>
      <c r="L701" s="32"/>
      <c r="M701" s="32"/>
    </row>
    <row r="702" spans="1:13" x14ac:dyDescent="0.25">
      <c r="A702" s="32"/>
      <c r="B702" s="32"/>
      <c r="C702" s="32"/>
      <c r="D702" s="32"/>
      <c r="E702" s="102"/>
      <c r="F702" s="32"/>
      <c r="G702" s="32"/>
      <c r="H702" s="32"/>
      <c r="I702" s="32"/>
      <c r="J702" s="32"/>
      <c r="K702" s="32"/>
      <c r="L702" s="32"/>
      <c r="M702" s="32"/>
    </row>
  </sheetData>
  <mergeCells count="6">
    <mergeCell ref="A6:A7"/>
    <mergeCell ref="B6:E6"/>
    <mergeCell ref="F6:I6"/>
    <mergeCell ref="J6:M6"/>
    <mergeCell ref="A2:M2"/>
    <mergeCell ref="C3:G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9"/>
  <sheetViews>
    <sheetView workbookViewId="0">
      <selection sqref="A1:N1"/>
    </sheetView>
  </sheetViews>
  <sheetFormatPr defaultRowHeight="15" x14ac:dyDescent="0.25"/>
  <cols>
    <col min="1" max="1" width="56.28515625" customWidth="1"/>
    <col min="2" max="2" width="6.85546875" style="106" customWidth="1"/>
    <col min="3" max="5" width="11.85546875" style="29" customWidth="1"/>
    <col min="6" max="6" width="11.85546875" customWidth="1"/>
    <col min="7" max="9" width="11.85546875" style="29" customWidth="1"/>
    <col min="10" max="10" width="11.85546875" customWidth="1"/>
    <col min="11" max="14" width="11.85546875" style="29" customWidth="1"/>
    <col min="257" max="257" width="56.28515625" customWidth="1"/>
    <col min="258" max="258" width="4.85546875" customWidth="1"/>
    <col min="259" max="259" width="9.85546875" customWidth="1"/>
    <col min="260" max="260" width="9.7109375" customWidth="1"/>
    <col min="261" max="261" width="11" customWidth="1"/>
    <col min="262" max="262" width="10" customWidth="1"/>
    <col min="263" max="263" width="9.28515625" customWidth="1"/>
    <col min="264" max="264" width="9.140625" customWidth="1"/>
    <col min="265" max="265" width="10.42578125" customWidth="1"/>
    <col min="266" max="266" width="10.140625" customWidth="1"/>
    <col min="267" max="268" width="9.42578125" customWidth="1"/>
    <col min="269" max="269" width="10.42578125" customWidth="1"/>
    <col min="270" max="270" width="10.140625" customWidth="1"/>
    <col min="513" max="513" width="56.28515625" customWidth="1"/>
    <col min="514" max="514" width="4.85546875" customWidth="1"/>
    <col min="515" max="515" width="9.85546875" customWidth="1"/>
    <col min="516" max="516" width="9.7109375" customWidth="1"/>
    <col min="517" max="517" width="11" customWidth="1"/>
    <col min="518" max="518" width="10" customWidth="1"/>
    <col min="519" max="519" width="9.28515625" customWidth="1"/>
    <col min="520" max="520" width="9.140625" customWidth="1"/>
    <col min="521" max="521" width="10.42578125" customWidth="1"/>
    <col min="522" max="522" width="10.140625" customWidth="1"/>
    <col min="523" max="524" width="9.42578125" customWidth="1"/>
    <col min="525" max="525" width="10.42578125" customWidth="1"/>
    <col min="526" max="526" width="10.140625" customWidth="1"/>
    <col min="769" max="769" width="56.28515625" customWidth="1"/>
    <col min="770" max="770" width="4.85546875" customWidth="1"/>
    <col min="771" max="771" width="9.85546875" customWidth="1"/>
    <col min="772" max="772" width="9.7109375" customWidth="1"/>
    <col min="773" max="773" width="11" customWidth="1"/>
    <col min="774" max="774" width="10" customWidth="1"/>
    <col min="775" max="775" width="9.28515625" customWidth="1"/>
    <col min="776" max="776" width="9.140625" customWidth="1"/>
    <col min="777" max="777" width="10.42578125" customWidth="1"/>
    <col min="778" max="778" width="10.140625" customWidth="1"/>
    <col min="779" max="780" width="9.42578125" customWidth="1"/>
    <col min="781" max="781" width="10.42578125" customWidth="1"/>
    <col min="782" max="782" width="10.140625" customWidth="1"/>
    <col min="1025" max="1025" width="56.28515625" customWidth="1"/>
    <col min="1026" max="1026" width="4.85546875" customWidth="1"/>
    <col min="1027" max="1027" width="9.85546875" customWidth="1"/>
    <col min="1028" max="1028" width="9.7109375" customWidth="1"/>
    <col min="1029" max="1029" width="11" customWidth="1"/>
    <col min="1030" max="1030" width="10" customWidth="1"/>
    <col min="1031" max="1031" width="9.28515625" customWidth="1"/>
    <col min="1032" max="1032" width="9.140625" customWidth="1"/>
    <col min="1033" max="1033" width="10.42578125" customWidth="1"/>
    <col min="1034" max="1034" width="10.140625" customWidth="1"/>
    <col min="1035" max="1036" width="9.42578125" customWidth="1"/>
    <col min="1037" max="1037" width="10.42578125" customWidth="1"/>
    <col min="1038" max="1038" width="10.140625" customWidth="1"/>
    <col min="1281" max="1281" width="56.28515625" customWidth="1"/>
    <col min="1282" max="1282" width="4.85546875" customWidth="1"/>
    <col min="1283" max="1283" width="9.85546875" customWidth="1"/>
    <col min="1284" max="1284" width="9.7109375" customWidth="1"/>
    <col min="1285" max="1285" width="11" customWidth="1"/>
    <col min="1286" max="1286" width="10" customWidth="1"/>
    <col min="1287" max="1287" width="9.28515625" customWidth="1"/>
    <col min="1288" max="1288" width="9.140625" customWidth="1"/>
    <col min="1289" max="1289" width="10.42578125" customWidth="1"/>
    <col min="1290" max="1290" width="10.140625" customWidth="1"/>
    <col min="1291" max="1292" width="9.42578125" customWidth="1"/>
    <col min="1293" max="1293" width="10.42578125" customWidth="1"/>
    <col min="1294" max="1294" width="10.140625" customWidth="1"/>
    <col min="1537" max="1537" width="56.28515625" customWidth="1"/>
    <col min="1538" max="1538" width="4.85546875" customWidth="1"/>
    <col min="1539" max="1539" width="9.85546875" customWidth="1"/>
    <col min="1540" max="1540" width="9.7109375" customWidth="1"/>
    <col min="1541" max="1541" width="11" customWidth="1"/>
    <col min="1542" max="1542" width="10" customWidth="1"/>
    <col min="1543" max="1543" width="9.28515625" customWidth="1"/>
    <col min="1544" max="1544" width="9.140625" customWidth="1"/>
    <col min="1545" max="1545" width="10.42578125" customWidth="1"/>
    <col min="1546" max="1546" width="10.140625" customWidth="1"/>
    <col min="1547" max="1548" width="9.42578125" customWidth="1"/>
    <col min="1549" max="1549" width="10.42578125" customWidth="1"/>
    <col min="1550" max="1550" width="10.140625" customWidth="1"/>
    <col min="1793" max="1793" width="56.28515625" customWidth="1"/>
    <col min="1794" max="1794" width="4.85546875" customWidth="1"/>
    <col min="1795" max="1795" width="9.85546875" customWidth="1"/>
    <col min="1796" max="1796" width="9.7109375" customWidth="1"/>
    <col min="1797" max="1797" width="11" customWidth="1"/>
    <col min="1798" max="1798" width="10" customWidth="1"/>
    <col min="1799" max="1799" width="9.28515625" customWidth="1"/>
    <col min="1800" max="1800" width="9.140625" customWidth="1"/>
    <col min="1801" max="1801" width="10.42578125" customWidth="1"/>
    <col min="1802" max="1802" width="10.140625" customWidth="1"/>
    <col min="1803" max="1804" width="9.42578125" customWidth="1"/>
    <col min="1805" max="1805" width="10.42578125" customWidth="1"/>
    <col min="1806" max="1806" width="10.140625" customWidth="1"/>
    <col min="2049" max="2049" width="56.28515625" customWidth="1"/>
    <col min="2050" max="2050" width="4.85546875" customWidth="1"/>
    <col min="2051" max="2051" width="9.85546875" customWidth="1"/>
    <col min="2052" max="2052" width="9.7109375" customWidth="1"/>
    <col min="2053" max="2053" width="11" customWidth="1"/>
    <col min="2054" max="2054" width="10" customWidth="1"/>
    <col min="2055" max="2055" width="9.28515625" customWidth="1"/>
    <col min="2056" max="2056" width="9.140625" customWidth="1"/>
    <col min="2057" max="2057" width="10.42578125" customWidth="1"/>
    <col min="2058" max="2058" width="10.140625" customWidth="1"/>
    <col min="2059" max="2060" width="9.42578125" customWidth="1"/>
    <col min="2061" max="2061" width="10.42578125" customWidth="1"/>
    <col min="2062" max="2062" width="10.140625" customWidth="1"/>
    <col min="2305" max="2305" width="56.28515625" customWidth="1"/>
    <col min="2306" max="2306" width="4.85546875" customWidth="1"/>
    <col min="2307" max="2307" width="9.85546875" customWidth="1"/>
    <col min="2308" max="2308" width="9.7109375" customWidth="1"/>
    <col min="2309" max="2309" width="11" customWidth="1"/>
    <col min="2310" max="2310" width="10" customWidth="1"/>
    <col min="2311" max="2311" width="9.28515625" customWidth="1"/>
    <col min="2312" max="2312" width="9.140625" customWidth="1"/>
    <col min="2313" max="2313" width="10.42578125" customWidth="1"/>
    <col min="2314" max="2314" width="10.140625" customWidth="1"/>
    <col min="2315" max="2316" width="9.42578125" customWidth="1"/>
    <col min="2317" max="2317" width="10.42578125" customWidth="1"/>
    <col min="2318" max="2318" width="10.140625" customWidth="1"/>
    <col min="2561" max="2561" width="56.28515625" customWidth="1"/>
    <col min="2562" max="2562" width="4.85546875" customWidth="1"/>
    <col min="2563" max="2563" width="9.85546875" customWidth="1"/>
    <col min="2564" max="2564" width="9.7109375" customWidth="1"/>
    <col min="2565" max="2565" width="11" customWidth="1"/>
    <col min="2566" max="2566" width="10" customWidth="1"/>
    <col min="2567" max="2567" width="9.28515625" customWidth="1"/>
    <col min="2568" max="2568" width="9.140625" customWidth="1"/>
    <col min="2569" max="2569" width="10.42578125" customWidth="1"/>
    <col min="2570" max="2570" width="10.140625" customWidth="1"/>
    <col min="2571" max="2572" width="9.42578125" customWidth="1"/>
    <col min="2573" max="2573" width="10.42578125" customWidth="1"/>
    <col min="2574" max="2574" width="10.140625" customWidth="1"/>
    <col min="2817" max="2817" width="56.28515625" customWidth="1"/>
    <col min="2818" max="2818" width="4.85546875" customWidth="1"/>
    <col min="2819" max="2819" width="9.85546875" customWidth="1"/>
    <col min="2820" max="2820" width="9.7109375" customWidth="1"/>
    <col min="2821" max="2821" width="11" customWidth="1"/>
    <col min="2822" max="2822" width="10" customWidth="1"/>
    <col min="2823" max="2823" width="9.28515625" customWidth="1"/>
    <col min="2824" max="2824" width="9.140625" customWidth="1"/>
    <col min="2825" max="2825" width="10.42578125" customWidth="1"/>
    <col min="2826" max="2826" width="10.140625" customWidth="1"/>
    <col min="2827" max="2828" width="9.42578125" customWidth="1"/>
    <col min="2829" max="2829" width="10.42578125" customWidth="1"/>
    <col min="2830" max="2830" width="10.140625" customWidth="1"/>
    <col min="3073" max="3073" width="56.28515625" customWidth="1"/>
    <col min="3074" max="3074" width="4.85546875" customWidth="1"/>
    <col min="3075" max="3075" width="9.85546875" customWidth="1"/>
    <col min="3076" max="3076" width="9.7109375" customWidth="1"/>
    <col min="3077" max="3077" width="11" customWidth="1"/>
    <col min="3078" max="3078" width="10" customWidth="1"/>
    <col min="3079" max="3079" width="9.28515625" customWidth="1"/>
    <col min="3080" max="3080" width="9.140625" customWidth="1"/>
    <col min="3081" max="3081" width="10.42578125" customWidth="1"/>
    <col min="3082" max="3082" width="10.140625" customWidth="1"/>
    <col min="3083" max="3084" width="9.42578125" customWidth="1"/>
    <col min="3085" max="3085" width="10.42578125" customWidth="1"/>
    <col min="3086" max="3086" width="10.140625" customWidth="1"/>
    <col min="3329" max="3329" width="56.28515625" customWidth="1"/>
    <col min="3330" max="3330" width="4.85546875" customWidth="1"/>
    <col min="3331" max="3331" width="9.85546875" customWidth="1"/>
    <col min="3332" max="3332" width="9.7109375" customWidth="1"/>
    <col min="3333" max="3333" width="11" customWidth="1"/>
    <col min="3334" max="3334" width="10" customWidth="1"/>
    <col min="3335" max="3335" width="9.28515625" customWidth="1"/>
    <col min="3336" max="3336" width="9.140625" customWidth="1"/>
    <col min="3337" max="3337" width="10.42578125" customWidth="1"/>
    <col min="3338" max="3338" width="10.140625" customWidth="1"/>
    <col min="3339" max="3340" width="9.42578125" customWidth="1"/>
    <col min="3341" max="3341" width="10.42578125" customWidth="1"/>
    <col min="3342" max="3342" width="10.140625" customWidth="1"/>
    <col min="3585" max="3585" width="56.28515625" customWidth="1"/>
    <col min="3586" max="3586" width="4.85546875" customWidth="1"/>
    <col min="3587" max="3587" width="9.85546875" customWidth="1"/>
    <col min="3588" max="3588" width="9.7109375" customWidth="1"/>
    <col min="3589" max="3589" width="11" customWidth="1"/>
    <col min="3590" max="3590" width="10" customWidth="1"/>
    <col min="3591" max="3591" width="9.28515625" customWidth="1"/>
    <col min="3592" max="3592" width="9.140625" customWidth="1"/>
    <col min="3593" max="3593" width="10.42578125" customWidth="1"/>
    <col min="3594" max="3594" width="10.140625" customWidth="1"/>
    <col min="3595" max="3596" width="9.42578125" customWidth="1"/>
    <col min="3597" max="3597" width="10.42578125" customWidth="1"/>
    <col min="3598" max="3598" width="10.140625" customWidth="1"/>
    <col min="3841" max="3841" width="56.28515625" customWidth="1"/>
    <col min="3842" max="3842" width="4.85546875" customWidth="1"/>
    <col min="3843" max="3843" width="9.85546875" customWidth="1"/>
    <col min="3844" max="3844" width="9.7109375" customWidth="1"/>
    <col min="3845" max="3845" width="11" customWidth="1"/>
    <col min="3846" max="3846" width="10" customWidth="1"/>
    <col min="3847" max="3847" width="9.28515625" customWidth="1"/>
    <col min="3848" max="3848" width="9.140625" customWidth="1"/>
    <col min="3849" max="3849" width="10.42578125" customWidth="1"/>
    <col min="3850" max="3850" width="10.140625" customWidth="1"/>
    <col min="3851" max="3852" width="9.42578125" customWidth="1"/>
    <col min="3853" max="3853" width="10.42578125" customWidth="1"/>
    <col min="3854" max="3854" width="10.140625" customWidth="1"/>
    <col min="4097" max="4097" width="56.28515625" customWidth="1"/>
    <col min="4098" max="4098" width="4.85546875" customWidth="1"/>
    <col min="4099" max="4099" width="9.85546875" customWidth="1"/>
    <col min="4100" max="4100" width="9.7109375" customWidth="1"/>
    <col min="4101" max="4101" width="11" customWidth="1"/>
    <col min="4102" max="4102" width="10" customWidth="1"/>
    <col min="4103" max="4103" width="9.28515625" customWidth="1"/>
    <col min="4104" max="4104" width="9.140625" customWidth="1"/>
    <col min="4105" max="4105" width="10.42578125" customWidth="1"/>
    <col min="4106" max="4106" width="10.140625" customWidth="1"/>
    <col min="4107" max="4108" width="9.42578125" customWidth="1"/>
    <col min="4109" max="4109" width="10.42578125" customWidth="1"/>
    <col min="4110" max="4110" width="10.140625" customWidth="1"/>
    <col min="4353" max="4353" width="56.28515625" customWidth="1"/>
    <col min="4354" max="4354" width="4.85546875" customWidth="1"/>
    <col min="4355" max="4355" width="9.85546875" customWidth="1"/>
    <col min="4356" max="4356" width="9.7109375" customWidth="1"/>
    <col min="4357" max="4357" width="11" customWidth="1"/>
    <col min="4358" max="4358" width="10" customWidth="1"/>
    <col min="4359" max="4359" width="9.28515625" customWidth="1"/>
    <col min="4360" max="4360" width="9.140625" customWidth="1"/>
    <col min="4361" max="4361" width="10.42578125" customWidth="1"/>
    <col min="4362" max="4362" width="10.140625" customWidth="1"/>
    <col min="4363" max="4364" width="9.42578125" customWidth="1"/>
    <col min="4365" max="4365" width="10.42578125" customWidth="1"/>
    <col min="4366" max="4366" width="10.140625" customWidth="1"/>
    <col min="4609" max="4609" width="56.28515625" customWidth="1"/>
    <col min="4610" max="4610" width="4.85546875" customWidth="1"/>
    <col min="4611" max="4611" width="9.85546875" customWidth="1"/>
    <col min="4612" max="4612" width="9.7109375" customWidth="1"/>
    <col min="4613" max="4613" width="11" customWidth="1"/>
    <col min="4614" max="4614" width="10" customWidth="1"/>
    <col min="4615" max="4615" width="9.28515625" customWidth="1"/>
    <col min="4616" max="4616" width="9.140625" customWidth="1"/>
    <col min="4617" max="4617" width="10.42578125" customWidth="1"/>
    <col min="4618" max="4618" width="10.140625" customWidth="1"/>
    <col min="4619" max="4620" width="9.42578125" customWidth="1"/>
    <col min="4621" max="4621" width="10.42578125" customWidth="1"/>
    <col min="4622" max="4622" width="10.140625" customWidth="1"/>
    <col min="4865" max="4865" width="56.28515625" customWidth="1"/>
    <col min="4866" max="4866" width="4.85546875" customWidth="1"/>
    <col min="4867" max="4867" width="9.85546875" customWidth="1"/>
    <col min="4868" max="4868" width="9.7109375" customWidth="1"/>
    <col min="4869" max="4869" width="11" customWidth="1"/>
    <col min="4870" max="4870" width="10" customWidth="1"/>
    <col min="4871" max="4871" width="9.28515625" customWidth="1"/>
    <col min="4872" max="4872" width="9.140625" customWidth="1"/>
    <col min="4873" max="4873" width="10.42578125" customWidth="1"/>
    <col min="4874" max="4874" width="10.140625" customWidth="1"/>
    <col min="4875" max="4876" width="9.42578125" customWidth="1"/>
    <col min="4877" max="4877" width="10.42578125" customWidth="1"/>
    <col min="4878" max="4878" width="10.140625" customWidth="1"/>
    <col min="5121" max="5121" width="56.28515625" customWidth="1"/>
    <col min="5122" max="5122" width="4.85546875" customWidth="1"/>
    <col min="5123" max="5123" width="9.85546875" customWidth="1"/>
    <col min="5124" max="5124" width="9.7109375" customWidth="1"/>
    <col min="5125" max="5125" width="11" customWidth="1"/>
    <col min="5126" max="5126" width="10" customWidth="1"/>
    <col min="5127" max="5127" width="9.28515625" customWidth="1"/>
    <col min="5128" max="5128" width="9.140625" customWidth="1"/>
    <col min="5129" max="5129" width="10.42578125" customWidth="1"/>
    <col min="5130" max="5130" width="10.140625" customWidth="1"/>
    <col min="5131" max="5132" width="9.42578125" customWidth="1"/>
    <col min="5133" max="5133" width="10.42578125" customWidth="1"/>
    <col min="5134" max="5134" width="10.140625" customWidth="1"/>
    <col min="5377" max="5377" width="56.28515625" customWidth="1"/>
    <col min="5378" max="5378" width="4.85546875" customWidth="1"/>
    <col min="5379" max="5379" width="9.85546875" customWidth="1"/>
    <col min="5380" max="5380" width="9.7109375" customWidth="1"/>
    <col min="5381" max="5381" width="11" customWidth="1"/>
    <col min="5382" max="5382" width="10" customWidth="1"/>
    <col min="5383" max="5383" width="9.28515625" customWidth="1"/>
    <col min="5384" max="5384" width="9.140625" customWidth="1"/>
    <col min="5385" max="5385" width="10.42578125" customWidth="1"/>
    <col min="5386" max="5386" width="10.140625" customWidth="1"/>
    <col min="5387" max="5388" width="9.42578125" customWidth="1"/>
    <col min="5389" max="5389" width="10.42578125" customWidth="1"/>
    <col min="5390" max="5390" width="10.140625" customWidth="1"/>
    <col min="5633" max="5633" width="56.28515625" customWidth="1"/>
    <col min="5634" max="5634" width="4.85546875" customWidth="1"/>
    <col min="5635" max="5635" width="9.85546875" customWidth="1"/>
    <col min="5636" max="5636" width="9.7109375" customWidth="1"/>
    <col min="5637" max="5637" width="11" customWidth="1"/>
    <col min="5638" max="5638" width="10" customWidth="1"/>
    <col min="5639" max="5639" width="9.28515625" customWidth="1"/>
    <col min="5640" max="5640" width="9.140625" customWidth="1"/>
    <col min="5641" max="5641" width="10.42578125" customWidth="1"/>
    <col min="5642" max="5642" width="10.140625" customWidth="1"/>
    <col min="5643" max="5644" width="9.42578125" customWidth="1"/>
    <col min="5645" max="5645" width="10.42578125" customWidth="1"/>
    <col min="5646" max="5646" width="10.140625" customWidth="1"/>
    <col min="5889" max="5889" width="56.28515625" customWidth="1"/>
    <col min="5890" max="5890" width="4.85546875" customWidth="1"/>
    <col min="5891" max="5891" width="9.85546875" customWidth="1"/>
    <col min="5892" max="5892" width="9.7109375" customWidth="1"/>
    <col min="5893" max="5893" width="11" customWidth="1"/>
    <col min="5894" max="5894" width="10" customWidth="1"/>
    <col min="5895" max="5895" width="9.28515625" customWidth="1"/>
    <col min="5896" max="5896" width="9.140625" customWidth="1"/>
    <col min="5897" max="5897" width="10.42578125" customWidth="1"/>
    <col min="5898" max="5898" width="10.140625" customWidth="1"/>
    <col min="5899" max="5900" width="9.42578125" customWidth="1"/>
    <col min="5901" max="5901" width="10.42578125" customWidth="1"/>
    <col min="5902" max="5902" width="10.140625" customWidth="1"/>
    <col min="6145" max="6145" width="56.28515625" customWidth="1"/>
    <col min="6146" max="6146" width="4.85546875" customWidth="1"/>
    <col min="6147" max="6147" width="9.85546875" customWidth="1"/>
    <col min="6148" max="6148" width="9.7109375" customWidth="1"/>
    <col min="6149" max="6149" width="11" customWidth="1"/>
    <col min="6150" max="6150" width="10" customWidth="1"/>
    <col min="6151" max="6151" width="9.28515625" customWidth="1"/>
    <col min="6152" max="6152" width="9.140625" customWidth="1"/>
    <col min="6153" max="6153" width="10.42578125" customWidth="1"/>
    <col min="6154" max="6154" width="10.140625" customWidth="1"/>
    <col min="6155" max="6156" width="9.42578125" customWidth="1"/>
    <col min="6157" max="6157" width="10.42578125" customWidth="1"/>
    <col min="6158" max="6158" width="10.140625" customWidth="1"/>
    <col min="6401" max="6401" width="56.28515625" customWidth="1"/>
    <col min="6402" max="6402" width="4.85546875" customWidth="1"/>
    <col min="6403" max="6403" width="9.85546875" customWidth="1"/>
    <col min="6404" max="6404" width="9.7109375" customWidth="1"/>
    <col min="6405" max="6405" width="11" customWidth="1"/>
    <col min="6406" max="6406" width="10" customWidth="1"/>
    <col min="6407" max="6407" width="9.28515625" customWidth="1"/>
    <col min="6408" max="6408" width="9.140625" customWidth="1"/>
    <col min="6409" max="6409" width="10.42578125" customWidth="1"/>
    <col min="6410" max="6410" width="10.140625" customWidth="1"/>
    <col min="6411" max="6412" width="9.42578125" customWidth="1"/>
    <col min="6413" max="6413" width="10.42578125" customWidth="1"/>
    <col min="6414" max="6414" width="10.140625" customWidth="1"/>
    <col min="6657" max="6657" width="56.28515625" customWidth="1"/>
    <col min="6658" max="6658" width="4.85546875" customWidth="1"/>
    <col min="6659" max="6659" width="9.85546875" customWidth="1"/>
    <col min="6660" max="6660" width="9.7109375" customWidth="1"/>
    <col min="6661" max="6661" width="11" customWidth="1"/>
    <col min="6662" max="6662" width="10" customWidth="1"/>
    <col min="6663" max="6663" width="9.28515625" customWidth="1"/>
    <col min="6664" max="6664" width="9.140625" customWidth="1"/>
    <col min="6665" max="6665" width="10.42578125" customWidth="1"/>
    <col min="6666" max="6666" width="10.140625" customWidth="1"/>
    <col min="6667" max="6668" width="9.42578125" customWidth="1"/>
    <col min="6669" max="6669" width="10.42578125" customWidth="1"/>
    <col min="6670" max="6670" width="10.140625" customWidth="1"/>
    <col min="6913" max="6913" width="56.28515625" customWidth="1"/>
    <col min="6914" max="6914" width="4.85546875" customWidth="1"/>
    <col min="6915" max="6915" width="9.85546875" customWidth="1"/>
    <col min="6916" max="6916" width="9.7109375" customWidth="1"/>
    <col min="6917" max="6917" width="11" customWidth="1"/>
    <col min="6918" max="6918" width="10" customWidth="1"/>
    <col min="6919" max="6919" width="9.28515625" customWidth="1"/>
    <col min="6920" max="6920" width="9.140625" customWidth="1"/>
    <col min="6921" max="6921" width="10.42578125" customWidth="1"/>
    <col min="6922" max="6922" width="10.140625" customWidth="1"/>
    <col min="6923" max="6924" width="9.42578125" customWidth="1"/>
    <col min="6925" max="6925" width="10.42578125" customWidth="1"/>
    <col min="6926" max="6926" width="10.140625" customWidth="1"/>
    <col min="7169" max="7169" width="56.28515625" customWidth="1"/>
    <col min="7170" max="7170" width="4.85546875" customWidth="1"/>
    <col min="7171" max="7171" width="9.85546875" customWidth="1"/>
    <col min="7172" max="7172" width="9.7109375" customWidth="1"/>
    <col min="7173" max="7173" width="11" customWidth="1"/>
    <col min="7174" max="7174" width="10" customWidth="1"/>
    <col min="7175" max="7175" width="9.28515625" customWidth="1"/>
    <col min="7176" max="7176" width="9.140625" customWidth="1"/>
    <col min="7177" max="7177" width="10.42578125" customWidth="1"/>
    <col min="7178" max="7178" width="10.140625" customWidth="1"/>
    <col min="7179" max="7180" width="9.42578125" customWidth="1"/>
    <col min="7181" max="7181" width="10.42578125" customWidth="1"/>
    <col min="7182" max="7182" width="10.140625" customWidth="1"/>
    <col min="7425" max="7425" width="56.28515625" customWidth="1"/>
    <col min="7426" max="7426" width="4.85546875" customWidth="1"/>
    <col min="7427" max="7427" width="9.85546875" customWidth="1"/>
    <col min="7428" max="7428" width="9.7109375" customWidth="1"/>
    <col min="7429" max="7429" width="11" customWidth="1"/>
    <col min="7430" max="7430" width="10" customWidth="1"/>
    <col min="7431" max="7431" width="9.28515625" customWidth="1"/>
    <col min="7432" max="7432" width="9.140625" customWidth="1"/>
    <col min="7433" max="7433" width="10.42578125" customWidth="1"/>
    <col min="7434" max="7434" width="10.140625" customWidth="1"/>
    <col min="7435" max="7436" width="9.42578125" customWidth="1"/>
    <col min="7437" max="7437" width="10.42578125" customWidth="1"/>
    <col min="7438" max="7438" width="10.140625" customWidth="1"/>
    <col min="7681" max="7681" width="56.28515625" customWidth="1"/>
    <col min="7682" max="7682" width="4.85546875" customWidth="1"/>
    <col min="7683" max="7683" width="9.85546875" customWidth="1"/>
    <col min="7684" max="7684" width="9.7109375" customWidth="1"/>
    <col min="7685" max="7685" width="11" customWidth="1"/>
    <col min="7686" max="7686" width="10" customWidth="1"/>
    <col min="7687" max="7687" width="9.28515625" customWidth="1"/>
    <col min="7688" max="7688" width="9.140625" customWidth="1"/>
    <col min="7689" max="7689" width="10.42578125" customWidth="1"/>
    <col min="7690" max="7690" width="10.140625" customWidth="1"/>
    <col min="7691" max="7692" width="9.42578125" customWidth="1"/>
    <col min="7693" max="7693" width="10.42578125" customWidth="1"/>
    <col min="7694" max="7694" width="10.140625" customWidth="1"/>
    <col min="7937" max="7937" width="56.28515625" customWidth="1"/>
    <col min="7938" max="7938" width="4.85546875" customWidth="1"/>
    <col min="7939" max="7939" width="9.85546875" customWidth="1"/>
    <col min="7940" max="7940" width="9.7109375" customWidth="1"/>
    <col min="7941" max="7941" width="11" customWidth="1"/>
    <col min="7942" max="7942" width="10" customWidth="1"/>
    <col min="7943" max="7943" width="9.28515625" customWidth="1"/>
    <col min="7944" max="7944" width="9.140625" customWidth="1"/>
    <col min="7945" max="7945" width="10.42578125" customWidth="1"/>
    <col min="7946" max="7946" width="10.140625" customWidth="1"/>
    <col min="7947" max="7948" width="9.42578125" customWidth="1"/>
    <col min="7949" max="7949" width="10.42578125" customWidth="1"/>
    <col min="7950" max="7950" width="10.140625" customWidth="1"/>
    <col min="8193" max="8193" width="56.28515625" customWidth="1"/>
    <col min="8194" max="8194" width="4.85546875" customWidth="1"/>
    <col min="8195" max="8195" width="9.85546875" customWidth="1"/>
    <col min="8196" max="8196" width="9.7109375" customWidth="1"/>
    <col min="8197" max="8197" width="11" customWidth="1"/>
    <col min="8198" max="8198" width="10" customWidth="1"/>
    <col min="8199" max="8199" width="9.28515625" customWidth="1"/>
    <col min="8200" max="8200" width="9.140625" customWidth="1"/>
    <col min="8201" max="8201" width="10.42578125" customWidth="1"/>
    <col min="8202" max="8202" width="10.140625" customWidth="1"/>
    <col min="8203" max="8204" width="9.42578125" customWidth="1"/>
    <col min="8205" max="8205" width="10.42578125" customWidth="1"/>
    <col min="8206" max="8206" width="10.140625" customWidth="1"/>
    <col min="8449" max="8449" width="56.28515625" customWidth="1"/>
    <col min="8450" max="8450" width="4.85546875" customWidth="1"/>
    <col min="8451" max="8451" width="9.85546875" customWidth="1"/>
    <col min="8452" max="8452" width="9.7109375" customWidth="1"/>
    <col min="8453" max="8453" width="11" customWidth="1"/>
    <col min="8454" max="8454" width="10" customWidth="1"/>
    <col min="8455" max="8455" width="9.28515625" customWidth="1"/>
    <col min="8456" max="8456" width="9.140625" customWidth="1"/>
    <col min="8457" max="8457" width="10.42578125" customWidth="1"/>
    <col min="8458" max="8458" width="10.140625" customWidth="1"/>
    <col min="8459" max="8460" width="9.42578125" customWidth="1"/>
    <col min="8461" max="8461" width="10.42578125" customWidth="1"/>
    <col min="8462" max="8462" width="10.140625" customWidth="1"/>
    <col min="8705" max="8705" width="56.28515625" customWidth="1"/>
    <col min="8706" max="8706" width="4.85546875" customWidth="1"/>
    <col min="8707" max="8707" width="9.85546875" customWidth="1"/>
    <col min="8708" max="8708" width="9.7109375" customWidth="1"/>
    <col min="8709" max="8709" width="11" customWidth="1"/>
    <col min="8710" max="8710" width="10" customWidth="1"/>
    <col min="8711" max="8711" width="9.28515625" customWidth="1"/>
    <col min="8712" max="8712" width="9.140625" customWidth="1"/>
    <col min="8713" max="8713" width="10.42578125" customWidth="1"/>
    <col min="8714" max="8714" width="10.140625" customWidth="1"/>
    <col min="8715" max="8716" width="9.42578125" customWidth="1"/>
    <col min="8717" max="8717" width="10.42578125" customWidth="1"/>
    <col min="8718" max="8718" width="10.140625" customWidth="1"/>
    <col min="8961" max="8961" width="56.28515625" customWidth="1"/>
    <col min="8962" max="8962" width="4.85546875" customWidth="1"/>
    <col min="8963" max="8963" width="9.85546875" customWidth="1"/>
    <col min="8964" max="8964" width="9.7109375" customWidth="1"/>
    <col min="8965" max="8965" width="11" customWidth="1"/>
    <col min="8966" max="8966" width="10" customWidth="1"/>
    <col min="8967" max="8967" width="9.28515625" customWidth="1"/>
    <col min="8968" max="8968" width="9.140625" customWidth="1"/>
    <col min="8969" max="8969" width="10.42578125" customWidth="1"/>
    <col min="8970" max="8970" width="10.140625" customWidth="1"/>
    <col min="8971" max="8972" width="9.42578125" customWidth="1"/>
    <col min="8973" max="8973" width="10.42578125" customWidth="1"/>
    <col min="8974" max="8974" width="10.140625" customWidth="1"/>
    <col min="9217" max="9217" width="56.28515625" customWidth="1"/>
    <col min="9218" max="9218" width="4.85546875" customWidth="1"/>
    <col min="9219" max="9219" width="9.85546875" customWidth="1"/>
    <col min="9220" max="9220" width="9.7109375" customWidth="1"/>
    <col min="9221" max="9221" width="11" customWidth="1"/>
    <col min="9222" max="9222" width="10" customWidth="1"/>
    <col min="9223" max="9223" width="9.28515625" customWidth="1"/>
    <col min="9224" max="9224" width="9.140625" customWidth="1"/>
    <col min="9225" max="9225" width="10.42578125" customWidth="1"/>
    <col min="9226" max="9226" width="10.140625" customWidth="1"/>
    <col min="9227" max="9228" width="9.42578125" customWidth="1"/>
    <col min="9229" max="9229" width="10.42578125" customWidth="1"/>
    <col min="9230" max="9230" width="10.140625" customWidth="1"/>
    <col min="9473" max="9473" width="56.28515625" customWidth="1"/>
    <col min="9474" max="9474" width="4.85546875" customWidth="1"/>
    <col min="9475" max="9475" width="9.85546875" customWidth="1"/>
    <col min="9476" max="9476" width="9.7109375" customWidth="1"/>
    <col min="9477" max="9477" width="11" customWidth="1"/>
    <col min="9478" max="9478" width="10" customWidth="1"/>
    <col min="9479" max="9479" width="9.28515625" customWidth="1"/>
    <col min="9480" max="9480" width="9.140625" customWidth="1"/>
    <col min="9481" max="9481" width="10.42578125" customWidth="1"/>
    <col min="9482" max="9482" width="10.140625" customWidth="1"/>
    <col min="9483" max="9484" width="9.42578125" customWidth="1"/>
    <col min="9485" max="9485" width="10.42578125" customWidth="1"/>
    <col min="9486" max="9486" width="10.140625" customWidth="1"/>
    <col min="9729" max="9729" width="56.28515625" customWidth="1"/>
    <col min="9730" max="9730" width="4.85546875" customWidth="1"/>
    <col min="9731" max="9731" width="9.85546875" customWidth="1"/>
    <col min="9732" max="9732" width="9.7109375" customWidth="1"/>
    <col min="9733" max="9733" width="11" customWidth="1"/>
    <col min="9734" max="9734" width="10" customWidth="1"/>
    <col min="9735" max="9735" width="9.28515625" customWidth="1"/>
    <col min="9736" max="9736" width="9.140625" customWidth="1"/>
    <col min="9737" max="9737" width="10.42578125" customWidth="1"/>
    <col min="9738" max="9738" width="10.140625" customWidth="1"/>
    <col min="9739" max="9740" width="9.42578125" customWidth="1"/>
    <col min="9741" max="9741" width="10.42578125" customWidth="1"/>
    <col min="9742" max="9742" width="10.140625" customWidth="1"/>
    <col min="9985" max="9985" width="56.28515625" customWidth="1"/>
    <col min="9986" max="9986" width="4.85546875" customWidth="1"/>
    <col min="9987" max="9987" width="9.85546875" customWidth="1"/>
    <col min="9988" max="9988" width="9.7109375" customWidth="1"/>
    <col min="9989" max="9989" width="11" customWidth="1"/>
    <col min="9990" max="9990" width="10" customWidth="1"/>
    <col min="9991" max="9991" width="9.28515625" customWidth="1"/>
    <col min="9992" max="9992" width="9.140625" customWidth="1"/>
    <col min="9993" max="9993" width="10.42578125" customWidth="1"/>
    <col min="9994" max="9994" width="10.140625" customWidth="1"/>
    <col min="9995" max="9996" width="9.42578125" customWidth="1"/>
    <col min="9997" max="9997" width="10.42578125" customWidth="1"/>
    <col min="9998" max="9998" width="10.140625" customWidth="1"/>
    <col min="10241" max="10241" width="56.28515625" customWidth="1"/>
    <col min="10242" max="10242" width="4.85546875" customWidth="1"/>
    <col min="10243" max="10243" width="9.85546875" customWidth="1"/>
    <col min="10244" max="10244" width="9.7109375" customWidth="1"/>
    <col min="10245" max="10245" width="11" customWidth="1"/>
    <col min="10246" max="10246" width="10" customWidth="1"/>
    <col min="10247" max="10247" width="9.28515625" customWidth="1"/>
    <col min="10248" max="10248" width="9.140625" customWidth="1"/>
    <col min="10249" max="10249" width="10.42578125" customWidth="1"/>
    <col min="10250" max="10250" width="10.140625" customWidth="1"/>
    <col min="10251" max="10252" width="9.42578125" customWidth="1"/>
    <col min="10253" max="10253" width="10.42578125" customWidth="1"/>
    <col min="10254" max="10254" width="10.140625" customWidth="1"/>
    <col min="10497" max="10497" width="56.28515625" customWidth="1"/>
    <col min="10498" max="10498" width="4.85546875" customWidth="1"/>
    <col min="10499" max="10499" width="9.85546875" customWidth="1"/>
    <col min="10500" max="10500" width="9.7109375" customWidth="1"/>
    <col min="10501" max="10501" width="11" customWidth="1"/>
    <col min="10502" max="10502" width="10" customWidth="1"/>
    <col min="10503" max="10503" width="9.28515625" customWidth="1"/>
    <col min="10504" max="10504" width="9.140625" customWidth="1"/>
    <col min="10505" max="10505" width="10.42578125" customWidth="1"/>
    <col min="10506" max="10506" width="10.140625" customWidth="1"/>
    <col min="10507" max="10508" width="9.42578125" customWidth="1"/>
    <col min="10509" max="10509" width="10.42578125" customWidth="1"/>
    <col min="10510" max="10510" width="10.140625" customWidth="1"/>
    <col min="10753" max="10753" width="56.28515625" customWidth="1"/>
    <col min="10754" max="10754" width="4.85546875" customWidth="1"/>
    <col min="10755" max="10755" width="9.85546875" customWidth="1"/>
    <col min="10756" max="10756" width="9.7109375" customWidth="1"/>
    <col min="10757" max="10757" width="11" customWidth="1"/>
    <col min="10758" max="10758" width="10" customWidth="1"/>
    <col min="10759" max="10759" width="9.28515625" customWidth="1"/>
    <col min="10760" max="10760" width="9.140625" customWidth="1"/>
    <col min="10761" max="10761" width="10.42578125" customWidth="1"/>
    <col min="10762" max="10762" width="10.140625" customWidth="1"/>
    <col min="10763" max="10764" width="9.42578125" customWidth="1"/>
    <col min="10765" max="10765" width="10.42578125" customWidth="1"/>
    <col min="10766" max="10766" width="10.140625" customWidth="1"/>
    <col min="11009" max="11009" width="56.28515625" customWidth="1"/>
    <col min="11010" max="11010" width="4.85546875" customWidth="1"/>
    <col min="11011" max="11011" width="9.85546875" customWidth="1"/>
    <col min="11012" max="11012" width="9.7109375" customWidth="1"/>
    <col min="11013" max="11013" width="11" customWidth="1"/>
    <col min="11014" max="11014" width="10" customWidth="1"/>
    <col min="11015" max="11015" width="9.28515625" customWidth="1"/>
    <col min="11016" max="11016" width="9.140625" customWidth="1"/>
    <col min="11017" max="11017" width="10.42578125" customWidth="1"/>
    <col min="11018" max="11018" width="10.140625" customWidth="1"/>
    <col min="11019" max="11020" width="9.42578125" customWidth="1"/>
    <col min="11021" max="11021" width="10.42578125" customWidth="1"/>
    <col min="11022" max="11022" width="10.140625" customWidth="1"/>
    <col min="11265" max="11265" width="56.28515625" customWidth="1"/>
    <col min="11266" max="11266" width="4.85546875" customWidth="1"/>
    <col min="11267" max="11267" width="9.85546875" customWidth="1"/>
    <col min="11268" max="11268" width="9.7109375" customWidth="1"/>
    <col min="11269" max="11269" width="11" customWidth="1"/>
    <col min="11270" max="11270" width="10" customWidth="1"/>
    <col min="11271" max="11271" width="9.28515625" customWidth="1"/>
    <col min="11272" max="11272" width="9.140625" customWidth="1"/>
    <col min="11273" max="11273" width="10.42578125" customWidth="1"/>
    <col min="11274" max="11274" width="10.140625" customWidth="1"/>
    <col min="11275" max="11276" width="9.42578125" customWidth="1"/>
    <col min="11277" max="11277" width="10.42578125" customWidth="1"/>
    <col min="11278" max="11278" width="10.140625" customWidth="1"/>
    <col min="11521" max="11521" width="56.28515625" customWidth="1"/>
    <col min="11522" max="11522" width="4.85546875" customWidth="1"/>
    <col min="11523" max="11523" width="9.85546875" customWidth="1"/>
    <col min="11524" max="11524" width="9.7109375" customWidth="1"/>
    <col min="11525" max="11525" width="11" customWidth="1"/>
    <col min="11526" max="11526" width="10" customWidth="1"/>
    <col min="11527" max="11527" width="9.28515625" customWidth="1"/>
    <col min="11528" max="11528" width="9.140625" customWidth="1"/>
    <col min="11529" max="11529" width="10.42578125" customWidth="1"/>
    <col min="11530" max="11530" width="10.140625" customWidth="1"/>
    <col min="11531" max="11532" width="9.42578125" customWidth="1"/>
    <col min="11533" max="11533" width="10.42578125" customWidth="1"/>
    <col min="11534" max="11534" width="10.140625" customWidth="1"/>
    <col min="11777" max="11777" width="56.28515625" customWidth="1"/>
    <col min="11778" max="11778" width="4.85546875" customWidth="1"/>
    <col min="11779" max="11779" width="9.85546875" customWidth="1"/>
    <col min="11780" max="11780" width="9.7109375" customWidth="1"/>
    <col min="11781" max="11781" width="11" customWidth="1"/>
    <col min="11782" max="11782" width="10" customWidth="1"/>
    <col min="11783" max="11783" width="9.28515625" customWidth="1"/>
    <col min="11784" max="11784" width="9.140625" customWidth="1"/>
    <col min="11785" max="11785" width="10.42578125" customWidth="1"/>
    <col min="11786" max="11786" width="10.140625" customWidth="1"/>
    <col min="11787" max="11788" width="9.42578125" customWidth="1"/>
    <col min="11789" max="11789" width="10.42578125" customWidth="1"/>
    <col min="11790" max="11790" width="10.140625" customWidth="1"/>
    <col min="12033" max="12033" width="56.28515625" customWidth="1"/>
    <col min="12034" max="12034" width="4.85546875" customWidth="1"/>
    <col min="12035" max="12035" width="9.85546875" customWidth="1"/>
    <col min="12036" max="12036" width="9.7109375" customWidth="1"/>
    <col min="12037" max="12037" width="11" customWidth="1"/>
    <col min="12038" max="12038" width="10" customWidth="1"/>
    <col min="12039" max="12039" width="9.28515625" customWidth="1"/>
    <col min="12040" max="12040" width="9.140625" customWidth="1"/>
    <col min="12041" max="12041" width="10.42578125" customWidth="1"/>
    <col min="12042" max="12042" width="10.140625" customWidth="1"/>
    <col min="12043" max="12044" width="9.42578125" customWidth="1"/>
    <col min="12045" max="12045" width="10.42578125" customWidth="1"/>
    <col min="12046" max="12046" width="10.140625" customWidth="1"/>
    <col min="12289" max="12289" width="56.28515625" customWidth="1"/>
    <col min="12290" max="12290" width="4.85546875" customWidth="1"/>
    <col min="12291" max="12291" width="9.85546875" customWidth="1"/>
    <col min="12292" max="12292" width="9.7109375" customWidth="1"/>
    <col min="12293" max="12293" width="11" customWidth="1"/>
    <col min="12294" max="12294" width="10" customWidth="1"/>
    <col min="12295" max="12295" width="9.28515625" customWidth="1"/>
    <col min="12296" max="12296" width="9.140625" customWidth="1"/>
    <col min="12297" max="12297" width="10.42578125" customWidth="1"/>
    <col min="12298" max="12298" width="10.140625" customWidth="1"/>
    <col min="12299" max="12300" width="9.42578125" customWidth="1"/>
    <col min="12301" max="12301" width="10.42578125" customWidth="1"/>
    <col min="12302" max="12302" width="10.140625" customWidth="1"/>
    <col min="12545" max="12545" width="56.28515625" customWidth="1"/>
    <col min="12546" max="12546" width="4.85546875" customWidth="1"/>
    <col min="12547" max="12547" width="9.85546875" customWidth="1"/>
    <col min="12548" max="12548" width="9.7109375" customWidth="1"/>
    <col min="12549" max="12549" width="11" customWidth="1"/>
    <col min="12550" max="12550" width="10" customWidth="1"/>
    <col min="12551" max="12551" width="9.28515625" customWidth="1"/>
    <col min="12552" max="12552" width="9.140625" customWidth="1"/>
    <col min="12553" max="12553" width="10.42578125" customWidth="1"/>
    <col min="12554" max="12554" width="10.140625" customWidth="1"/>
    <col min="12555" max="12556" width="9.42578125" customWidth="1"/>
    <col min="12557" max="12557" width="10.42578125" customWidth="1"/>
    <col min="12558" max="12558" width="10.140625" customWidth="1"/>
    <col min="12801" max="12801" width="56.28515625" customWidth="1"/>
    <col min="12802" max="12802" width="4.85546875" customWidth="1"/>
    <col min="12803" max="12803" width="9.85546875" customWidth="1"/>
    <col min="12804" max="12804" width="9.7109375" customWidth="1"/>
    <col min="12805" max="12805" width="11" customWidth="1"/>
    <col min="12806" max="12806" width="10" customWidth="1"/>
    <col min="12807" max="12807" width="9.28515625" customWidth="1"/>
    <col min="12808" max="12808" width="9.140625" customWidth="1"/>
    <col min="12809" max="12809" width="10.42578125" customWidth="1"/>
    <col min="12810" max="12810" width="10.140625" customWidth="1"/>
    <col min="12811" max="12812" width="9.42578125" customWidth="1"/>
    <col min="12813" max="12813" width="10.42578125" customWidth="1"/>
    <col min="12814" max="12814" width="10.140625" customWidth="1"/>
    <col min="13057" max="13057" width="56.28515625" customWidth="1"/>
    <col min="13058" max="13058" width="4.85546875" customWidth="1"/>
    <col min="13059" max="13059" width="9.85546875" customWidth="1"/>
    <col min="13060" max="13060" width="9.7109375" customWidth="1"/>
    <col min="13061" max="13061" width="11" customWidth="1"/>
    <col min="13062" max="13062" width="10" customWidth="1"/>
    <col min="13063" max="13063" width="9.28515625" customWidth="1"/>
    <col min="13064" max="13064" width="9.140625" customWidth="1"/>
    <col min="13065" max="13065" width="10.42578125" customWidth="1"/>
    <col min="13066" max="13066" width="10.140625" customWidth="1"/>
    <col min="13067" max="13068" width="9.42578125" customWidth="1"/>
    <col min="13069" max="13069" width="10.42578125" customWidth="1"/>
    <col min="13070" max="13070" width="10.140625" customWidth="1"/>
    <col min="13313" max="13313" width="56.28515625" customWidth="1"/>
    <col min="13314" max="13314" width="4.85546875" customWidth="1"/>
    <col min="13315" max="13315" width="9.85546875" customWidth="1"/>
    <col min="13316" max="13316" width="9.7109375" customWidth="1"/>
    <col min="13317" max="13317" width="11" customWidth="1"/>
    <col min="13318" max="13318" width="10" customWidth="1"/>
    <col min="13319" max="13319" width="9.28515625" customWidth="1"/>
    <col min="13320" max="13320" width="9.140625" customWidth="1"/>
    <col min="13321" max="13321" width="10.42578125" customWidth="1"/>
    <col min="13322" max="13322" width="10.140625" customWidth="1"/>
    <col min="13323" max="13324" width="9.42578125" customWidth="1"/>
    <col min="13325" max="13325" width="10.42578125" customWidth="1"/>
    <col min="13326" max="13326" width="10.140625" customWidth="1"/>
    <col min="13569" max="13569" width="56.28515625" customWidth="1"/>
    <col min="13570" max="13570" width="4.85546875" customWidth="1"/>
    <col min="13571" max="13571" width="9.85546875" customWidth="1"/>
    <col min="13572" max="13572" width="9.7109375" customWidth="1"/>
    <col min="13573" max="13573" width="11" customWidth="1"/>
    <col min="13574" max="13574" width="10" customWidth="1"/>
    <col min="13575" max="13575" width="9.28515625" customWidth="1"/>
    <col min="13576" max="13576" width="9.140625" customWidth="1"/>
    <col min="13577" max="13577" width="10.42578125" customWidth="1"/>
    <col min="13578" max="13578" width="10.140625" customWidth="1"/>
    <col min="13579" max="13580" width="9.42578125" customWidth="1"/>
    <col min="13581" max="13581" width="10.42578125" customWidth="1"/>
    <col min="13582" max="13582" width="10.140625" customWidth="1"/>
    <col min="13825" max="13825" width="56.28515625" customWidth="1"/>
    <col min="13826" max="13826" width="4.85546875" customWidth="1"/>
    <col min="13827" max="13827" width="9.85546875" customWidth="1"/>
    <col min="13828" max="13828" width="9.7109375" customWidth="1"/>
    <col min="13829" max="13829" width="11" customWidth="1"/>
    <col min="13830" max="13830" width="10" customWidth="1"/>
    <col min="13831" max="13831" width="9.28515625" customWidth="1"/>
    <col min="13832" max="13832" width="9.140625" customWidth="1"/>
    <col min="13833" max="13833" width="10.42578125" customWidth="1"/>
    <col min="13834" max="13834" width="10.140625" customWidth="1"/>
    <col min="13835" max="13836" width="9.42578125" customWidth="1"/>
    <col min="13837" max="13837" width="10.42578125" customWidth="1"/>
    <col min="13838" max="13838" width="10.140625" customWidth="1"/>
    <col min="14081" max="14081" width="56.28515625" customWidth="1"/>
    <col min="14082" max="14082" width="4.85546875" customWidth="1"/>
    <col min="14083" max="14083" width="9.85546875" customWidth="1"/>
    <col min="14084" max="14084" width="9.7109375" customWidth="1"/>
    <col min="14085" max="14085" width="11" customWidth="1"/>
    <col min="14086" max="14086" width="10" customWidth="1"/>
    <col min="14087" max="14087" width="9.28515625" customWidth="1"/>
    <col min="14088" max="14088" width="9.140625" customWidth="1"/>
    <col min="14089" max="14089" width="10.42578125" customWidth="1"/>
    <col min="14090" max="14090" width="10.140625" customWidth="1"/>
    <col min="14091" max="14092" width="9.42578125" customWidth="1"/>
    <col min="14093" max="14093" width="10.42578125" customWidth="1"/>
    <col min="14094" max="14094" width="10.140625" customWidth="1"/>
    <col min="14337" max="14337" width="56.28515625" customWidth="1"/>
    <col min="14338" max="14338" width="4.85546875" customWidth="1"/>
    <col min="14339" max="14339" width="9.85546875" customWidth="1"/>
    <col min="14340" max="14340" width="9.7109375" customWidth="1"/>
    <col min="14341" max="14341" width="11" customWidth="1"/>
    <col min="14342" max="14342" width="10" customWidth="1"/>
    <col min="14343" max="14343" width="9.28515625" customWidth="1"/>
    <col min="14344" max="14344" width="9.140625" customWidth="1"/>
    <col min="14345" max="14345" width="10.42578125" customWidth="1"/>
    <col min="14346" max="14346" width="10.140625" customWidth="1"/>
    <col min="14347" max="14348" width="9.42578125" customWidth="1"/>
    <col min="14349" max="14349" width="10.42578125" customWidth="1"/>
    <col min="14350" max="14350" width="10.140625" customWidth="1"/>
    <col min="14593" max="14593" width="56.28515625" customWidth="1"/>
    <col min="14594" max="14594" width="4.85546875" customWidth="1"/>
    <col min="14595" max="14595" width="9.85546875" customWidth="1"/>
    <col min="14596" max="14596" width="9.7109375" customWidth="1"/>
    <col min="14597" max="14597" width="11" customWidth="1"/>
    <col min="14598" max="14598" width="10" customWidth="1"/>
    <col min="14599" max="14599" width="9.28515625" customWidth="1"/>
    <col min="14600" max="14600" width="9.140625" customWidth="1"/>
    <col min="14601" max="14601" width="10.42578125" customWidth="1"/>
    <col min="14602" max="14602" width="10.140625" customWidth="1"/>
    <col min="14603" max="14604" width="9.42578125" customWidth="1"/>
    <col min="14605" max="14605" width="10.42578125" customWidth="1"/>
    <col min="14606" max="14606" width="10.140625" customWidth="1"/>
    <col min="14849" max="14849" width="56.28515625" customWidth="1"/>
    <col min="14850" max="14850" width="4.85546875" customWidth="1"/>
    <col min="14851" max="14851" width="9.85546875" customWidth="1"/>
    <col min="14852" max="14852" width="9.7109375" customWidth="1"/>
    <col min="14853" max="14853" width="11" customWidth="1"/>
    <col min="14854" max="14854" width="10" customWidth="1"/>
    <col min="14855" max="14855" width="9.28515625" customWidth="1"/>
    <col min="14856" max="14856" width="9.140625" customWidth="1"/>
    <col min="14857" max="14857" width="10.42578125" customWidth="1"/>
    <col min="14858" max="14858" width="10.140625" customWidth="1"/>
    <col min="14859" max="14860" width="9.42578125" customWidth="1"/>
    <col min="14861" max="14861" width="10.42578125" customWidth="1"/>
    <col min="14862" max="14862" width="10.140625" customWidth="1"/>
    <col min="15105" max="15105" width="56.28515625" customWidth="1"/>
    <col min="15106" max="15106" width="4.85546875" customWidth="1"/>
    <col min="15107" max="15107" width="9.85546875" customWidth="1"/>
    <col min="15108" max="15108" width="9.7109375" customWidth="1"/>
    <col min="15109" max="15109" width="11" customWidth="1"/>
    <col min="15110" max="15110" width="10" customWidth="1"/>
    <col min="15111" max="15111" width="9.28515625" customWidth="1"/>
    <col min="15112" max="15112" width="9.140625" customWidth="1"/>
    <col min="15113" max="15113" width="10.42578125" customWidth="1"/>
    <col min="15114" max="15114" width="10.140625" customWidth="1"/>
    <col min="15115" max="15116" width="9.42578125" customWidth="1"/>
    <col min="15117" max="15117" width="10.42578125" customWidth="1"/>
    <col min="15118" max="15118" width="10.140625" customWidth="1"/>
    <col min="15361" max="15361" width="56.28515625" customWidth="1"/>
    <col min="15362" max="15362" width="4.85546875" customWidth="1"/>
    <col min="15363" max="15363" width="9.85546875" customWidth="1"/>
    <col min="15364" max="15364" width="9.7109375" customWidth="1"/>
    <col min="15365" max="15365" width="11" customWidth="1"/>
    <col min="15366" max="15366" width="10" customWidth="1"/>
    <col min="15367" max="15367" width="9.28515625" customWidth="1"/>
    <col min="15368" max="15368" width="9.140625" customWidth="1"/>
    <col min="15369" max="15369" width="10.42578125" customWidth="1"/>
    <col min="15370" max="15370" width="10.140625" customWidth="1"/>
    <col min="15371" max="15372" width="9.42578125" customWidth="1"/>
    <col min="15373" max="15373" width="10.42578125" customWidth="1"/>
    <col min="15374" max="15374" width="10.140625" customWidth="1"/>
    <col min="15617" max="15617" width="56.28515625" customWidth="1"/>
    <col min="15618" max="15618" width="4.85546875" customWidth="1"/>
    <col min="15619" max="15619" width="9.85546875" customWidth="1"/>
    <col min="15620" max="15620" width="9.7109375" customWidth="1"/>
    <col min="15621" max="15621" width="11" customWidth="1"/>
    <col min="15622" max="15622" width="10" customWidth="1"/>
    <col min="15623" max="15623" width="9.28515625" customWidth="1"/>
    <col min="15624" max="15624" width="9.140625" customWidth="1"/>
    <col min="15625" max="15625" width="10.42578125" customWidth="1"/>
    <col min="15626" max="15626" width="10.140625" customWidth="1"/>
    <col min="15627" max="15628" width="9.42578125" customWidth="1"/>
    <col min="15629" max="15629" width="10.42578125" customWidth="1"/>
    <col min="15630" max="15630" width="10.140625" customWidth="1"/>
    <col min="15873" max="15873" width="56.28515625" customWidth="1"/>
    <col min="15874" max="15874" width="4.85546875" customWidth="1"/>
    <col min="15875" max="15875" width="9.85546875" customWidth="1"/>
    <col min="15876" max="15876" width="9.7109375" customWidth="1"/>
    <col min="15877" max="15877" width="11" customWidth="1"/>
    <col min="15878" max="15878" width="10" customWidth="1"/>
    <col min="15879" max="15879" width="9.28515625" customWidth="1"/>
    <col min="15880" max="15880" width="9.140625" customWidth="1"/>
    <col min="15881" max="15881" width="10.42578125" customWidth="1"/>
    <col min="15882" max="15882" width="10.140625" customWidth="1"/>
    <col min="15883" max="15884" width="9.42578125" customWidth="1"/>
    <col min="15885" max="15885" width="10.42578125" customWidth="1"/>
    <col min="15886" max="15886" width="10.140625" customWidth="1"/>
    <col min="16129" max="16129" width="56.28515625" customWidth="1"/>
    <col min="16130" max="16130" width="4.85546875" customWidth="1"/>
    <col min="16131" max="16131" width="9.85546875" customWidth="1"/>
    <col min="16132" max="16132" width="9.7109375" customWidth="1"/>
    <col min="16133" max="16133" width="11" customWidth="1"/>
    <col min="16134" max="16134" width="10" customWidth="1"/>
    <col min="16135" max="16135" width="9.28515625" customWidth="1"/>
    <col min="16136" max="16136" width="9.140625" customWidth="1"/>
    <col min="16137" max="16137" width="10.42578125" customWidth="1"/>
    <col min="16138" max="16138" width="10.140625" customWidth="1"/>
    <col min="16139" max="16140" width="9.42578125" customWidth="1"/>
    <col min="16141" max="16141" width="10.42578125" customWidth="1"/>
    <col min="16142" max="16142" width="10.140625" customWidth="1"/>
  </cols>
  <sheetData>
    <row r="1" spans="1:14" x14ac:dyDescent="0.25">
      <c r="A1" s="630" t="s">
        <v>962</v>
      </c>
      <c r="B1" s="631"/>
      <c r="C1" s="631"/>
      <c r="D1" s="631"/>
      <c r="E1" s="631"/>
      <c r="F1" s="631"/>
      <c r="G1" s="631"/>
      <c r="H1" s="631"/>
      <c r="I1" s="631"/>
      <c r="J1" s="631"/>
      <c r="K1" s="631"/>
      <c r="L1" s="631"/>
      <c r="M1" s="631"/>
      <c r="N1" s="631"/>
    </row>
    <row r="2" spans="1:14" x14ac:dyDescent="0.25">
      <c r="A2" s="632" t="s">
        <v>2</v>
      </c>
      <c r="B2" s="632"/>
      <c r="C2" s="632"/>
      <c r="D2" s="632"/>
      <c r="E2" s="632"/>
      <c r="F2" s="632"/>
      <c r="G2" s="632"/>
      <c r="H2" s="632"/>
      <c r="I2" s="632"/>
      <c r="J2" s="632"/>
      <c r="K2" s="631"/>
      <c r="L2" s="631"/>
      <c r="M2" s="631"/>
      <c r="N2" s="631"/>
    </row>
    <row r="3" spans="1:14" x14ac:dyDescent="0.25">
      <c r="A3" s="103"/>
      <c r="B3" s="104"/>
      <c r="C3" s="103"/>
      <c r="D3" s="103"/>
      <c r="E3" s="103"/>
      <c r="F3" s="103"/>
      <c r="G3" s="103"/>
      <c r="H3" s="103"/>
      <c r="I3" s="103"/>
      <c r="J3" s="103"/>
      <c r="K3" s="103"/>
      <c r="L3" s="105"/>
      <c r="M3" s="105"/>
      <c r="N3" s="105"/>
    </row>
    <row r="4" spans="1:14" x14ac:dyDescent="0.25">
      <c r="A4" s="633" t="s">
        <v>470</v>
      </c>
      <c r="B4" s="634" t="s">
        <v>471</v>
      </c>
      <c r="C4" s="633" t="s">
        <v>320</v>
      </c>
      <c r="D4" s="633"/>
      <c r="E4" s="633"/>
      <c r="F4" s="633"/>
      <c r="G4" s="633" t="s">
        <v>268</v>
      </c>
      <c r="H4" s="633"/>
      <c r="I4" s="633"/>
      <c r="J4" s="633"/>
      <c r="K4" s="633" t="s">
        <v>321</v>
      </c>
      <c r="L4" s="633"/>
      <c r="M4" s="633"/>
      <c r="N4" s="633"/>
    </row>
    <row r="5" spans="1:14" ht="36" x14ac:dyDescent="0.25">
      <c r="A5" s="633"/>
      <c r="B5" s="634"/>
      <c r="C5" s="521" t="s">
        <v>650</v>
      </c>
      <c r="D5" s="521" t="s">
        <v>179</v>
      </c>
      <c r="E5" s="522" t="s">
        <v>322</v>
      </c>
      <c r="F5" s="521" t="s">
        <v>3</v>
      </c>
      <c r="G5" s="521" t="s">
        <v>650</v>
      </c>
      <c r="H5" s="521" t="s">
        <v>179</v>
      </c>
      <c r="I5" s="522" t="s">
        <v>322</v>
      </c>
      <c r="J5" s="521" t="s">
        <v>3</v>
      </c>
      <c r="K5" s="521" t="s">
        <v>650</v>
      </c>
      <c r="L5" s="521" t="s">
        <v>179</v>
      </c>
      <c r="M5" s="522" t="s">
        <v>322</v>
      </c>
      <c r="N5" s="521" t="s">
        <v>3</v>
      </c>
    </row>
    <row r="6" spans="1:14" x14ac:dyDescent="0.25">
      <c r="A6" s="424" t="s">
        <v>963</v>
      </c>
      <c r="B6" s="424" t="s">
        <v>180</v>
      </c>
      <c r="C6" s="425">
        <v>40151</v>
      </c>
      <c r="D6" s="425">
        <v>46233</v>
      </c>
      <c r="E6" s="425">
        <v>46108</v>
      </c>
      <c r="F6" s="523">
        <v>99.7</v>
      </c>
      <c r="G6" s="425">
        <v>2180</v>
      </c>
      <c r="H6" s="425">
        <v>2719</v>
      </c>
      <c r="I6" s="425">
        <v>2681</v>
      </c>
      <c r="J6" s="523">
        <v>98.6</v>
      </c>
      <c r="K6" s="425">
        <v>42331</v>
      </c>
      <c r="L6" s="425">
        <v>48952</v>
      </c>
      <c r="M6" s="425">
        <v>48789</v>
      </c>
      <c r="N6" s="523">
        <v>99.7</v>
      </c>
    </row>
    <row r="7" spans="1:14" x14ac:dyDescent="0.25">
      <c r="A7" s="524"/>
      <c r="B7" s="424" t="s">
        <v>189</v>
      </c>
      <c r="C7" s="425">
        <v>0</v>
      </c>
      <c r="D7" s="425">
        <v>0</v>
      </c>
      <c r="E7" s="425">
        <v>0</v>
      </c>
      <c r="F7" s="523">
        <v>0</v>
      </c>
      <c r="G7" s="425">
        <v>0</v>
      </c>
      <c r="H7" s="425">
        <v>1246</v>
      </c>
      <c r="I7" s="425">
        <v>1025</v>
      </c>
      <c r="J7" s="523">
        <v>82.3</v>
      </c>
      <c r="K7" s="425">
        <v>0</v>
      </c>
      <c r="L7" s="425">
        <v>1246</v>
      </c>
      <c r="M7" s="425">
        <v>1025</v>
      </c>
      <c r="N7" s="523">
        <v>82.3</v>
      </c>
    </row>
    <row r="8" spans="1:14" x14ac:dyDescent="0.25">
      <c r="A8" s="524"/>
      <c r="B8" s="424" t="s">
        <v>874</v>
      </c>
      <c r="C8" s="425">
        <v>0</v>
      </c>
      <c r="D8" s="425">
        <v>0</v>
      </c>
      <c r="E8" s="425">
        <v>0</v>
      </c>
      <c r="F8" s="523">
        <v>0</v>
      </c>
      <c r="G8" s="425">
        <v>0</v>
      </c>
      <c r="H8" s="425">
        <v>1102</v>
      </c>
      <c r="I8" s="425">
        <v>1102</v>
      </c>
      <c r="J8" s="523">
        <v>100</v>
      </c>
      <c r="K8" s="425">
        <v>0</v>
      </c>
      <c r="L8" s="425">
        <v>1102</v>
      </c>
      <c r="M8" s="425">
        <v>1102</v>
      </c>
      <c r="N8" s="523">
        <v>100</v>
      </c>
    </row>
    <row r="9" spans="1:14" x14ac:dyDescent="0.25">
      <c r="A9" s="424" t="s">
        <v>964</v>
      </c>
      <c r="B9" s="424" t="s">
        <v>180</v>
      </c>
      <c r="C9" s="425">
        <v>6364</v>
      </c>
      <c r="D9" s="425">
        <v>7975</v>
      </c>
      <c r="E9" s="425">
        <v>7975</v>
      </c>
      <c r="F9" s="523">
        <v>100</v>
      </c>
      <c r="G9" s="425">
        <v>8</v>
      </c>
      <c r="H9" s="425">
        <v>463</v>
      </c>
      <c r="I9" s="425">
        <v>463</v>
      </c>
      <c r="J9" s="523">
        <v>100</v>
      </c>
      <c r="K9" s="425">
        <v>6372</v>
      </c>
      <c r="L9" s="425">
        <v>8438</v>
      </c>
      <c r="M9" s="425">
        <v>8438</v>
      </c>
      <c r="N9" s="523">
        <v>100</v>
      </c>
    </row>
    <row r="10" spans="1:14" x14ac:dyDescent="0.25">
      <c r="A10" s="524"/>
      <c r="B10" s="424" t="s">
        <v>874</v>
      </c>
      <c r="C10" s="425">
        <v>0</v>
      </c>
      <c r="D10" s="425">
        <v>0</v>
      </c>
      <c r="E10" s="425">
        <v>0</v>
      </c>
      <c r="F10" s="523">
        <v>0</v>
      </c>
      <c r="G10" s="425">
        <v>0</v>
      </c>
      <c r="H10" s="425">
        <v>228</v>
      </c>
      <c r="I10" s="425">
        <v>228</v>
      </c>
      <c r="J10" s="523">
        <v>100</v>
      </c>
      <c r="K10" s="425">
        <v>0</v>
      </c>
      <c r="L10" s="425">
        <v>228</v>
      </c>
      <c r="M10" s="425">
        <v>228</v>
      </c>
      <c r="N10" s="523">
        <v>100</v>
      </c>
    </row>
    <row r="11" spans="1:14" x14ac:dyDescent="0.25">
      <c r="A11" s="524"/>
      <c r="B11" s="424" t="s">
        <v>221</v>
      </c>
      <c r="C11" s="425">
        <v>0</v>
      </c>
      <c r="D11" s="425">
        <v>5</v>
      </c>
      <c r="E11" s="425">
        <v>5</v>
      </c>
      <c r="F11" s="523">
        <v>100</v>
      </c>
      <c r="G11" s="425">
        <v>0</v>
      </c>
      <c r="H11" s="425">
        <v>0</v>
      </c>
      <c r="I11" s="425">
        <v>0</v>
      </c>
      <c r="J11" s="523">
        <v>0</v>
      </c>
      <c r="K11" s="425">
        <v>0</v>
      </c>
      <c r="L11" s="425">
        <v>5</v>
      </c>
      <c r="M11" s="425">
        <v>5</v>
      </c>
      <c r="N11" s="523">
        <v>100</v>
      </c>
    </row>
    <row r="12" spans="1:14" x14ac:dyDescent="0.25">
      <c r="A12" s="524"/>
      <c r="B12" s="424" t="s">
        <v>222</v>
      </c>
      <c r="C12" s="425">
        <v>0</v>
      </c>
      <c r="D12" s="425">
        <v>1</v>
      </c>
      <c r="E12" s="425">
        <v>1</v>
      </c>
      <c r="F12" s="523">
        <v>100</v>
      </c>
      <c r="G12" s="425">
        <v>0</v>
      </c>
      <c r="H12" s="425">
        <v>0</v>
      </c>
      <c r="I12" s="425">
        <v>0</v>
      </c>
      <c r="J12" s="523">
        <v>0</v>
      </c>
      <c r="K12" s="425">
        <v>0</v>
      </c>
      <c r="L12" s="425">
        <v>1</v>
      </c>
      <c r="M12" s="425">
        <v>1</v>
      </c>
      <c r="N12" s="523">
        <v>100</v>
      </c>
    </row>
    <row r="13" spans="1:14" x14ac:dyDescent="0.25">
      <c r="A13" s="524"/>
      <c r="B13" s="424" t="s">
        <v>477</v>
      </c>
      <c r="C13" s="425">
        <v>0</v>
      </c>
      <c r="D13" s="425">
        <v>1</v>
      </c>
      <c r="E13" s="425">
        <v>1</v>
      </c>
      <c r="F13" s="523">
        <v>100</v>
      </c>
      <c r="G13" s="425">
        <v>0</v>
      </c>
      <c r="H13" s="425">
        <v>0</v>
      </c>
      <c r="I13" s="425">
        <v>0</v>
      </c>
      <c r="J13" s="523">
        <v>0</v>
      </c>
      <c r="K13" s="425">
        <v>0</v>
      </c>
      <c r="L13" s="425">
        <v>1</v>
      </c>
      <c r="M13" s="425">
        <v>1</v>
      </c>
      <c r="N13" s="523">
        <v>100</v>
      </c>
    </row>
    <row r="14" spans="1:14" x14ac:dyDescent="0.25">
      <c r="A14" s="524"/>
      <c r="B14" s="424" t="s">
        <v>473</v>
      </c>
      <c r="C14" s="425">
        <v>5</v>
      </c>
      <c r="D14" s="425">
        <v>5</v>
      </c>
      <c r="E14" s="425">
        <v>0</v>
      </c>
      <c r="F14" s="523">
        <v>0</v>
      </c>
      <c r="G14" s="425">
        <v>0</v>
      </c>
      <c r="H14" s="425">
        <v>0</v>
      </c>
      <c r="I14" s="425">
        <v>0</v>
      </c>
      <c r="J14" s="523">
        <v>0</v>
      </c>
      <c r="K14" s="425">
        <v>5</v>
      </c>
      <c r="L14" s="425">
        <v>5</v>
      </c>
      <c r="M14" s="425">
        <v>0</v>
      </c>
      <c r="N14" s="523">
        <v>0</v>
      </c>
    </row>
    <row r="15" spans="1:14" x14ac:dyDescent="0.25">
      <c r="A15" s="424" t="s">
        <v>965</v>
      </c>
      <c r="B15" s="424" t="s">
        <v>180</v>
      </c>
      <c r="C15" s="425">
        <v>36698</v>
      </c>
      <c r="D15" s="425">
        <v>43259</v>
      </c>
      <c r="E15" s="425">
        <v>41379</v>
      </c>
      <c r="F15" s="523">
        <v>95.7</v>
      </c>
      <c r="G15" s="425">
        <v>5473</v>
      </c>
      <c r="H15" s="425">
        <v>707</v>
      </c>
      <c r="I15" s="425">
        <v>705</v>
      </c>
      <c r="J15" s="523">
        <v>99.7</v>
      </c>
      <c r="K15" s="425">
        <v>42171</v>
      </c>
      <c r="L15" s="425">
        <v>43966</v>
      </c>
      <c r="M15" s="425">
        <v>42084</v>
      </c>
      <c r="N15" s="523">
        <v>95.7</v>
      </c>
    </row>
    <row r="16" spans="1:14" x14ac:dyDescent="0.25">
      <c r="A16" s="524"/>
      <c r="B16" s="424" t="s">
        <v>472</v>
      </c>
      <c r="C16" s="425">
        <v>0</v>
      </c>
      <c r="D16" s="425">
        <v>62</v>
      </c>
      <c r="E16" s="425">
        <v>0</v>
      </c>
      <c r="F16" s="523">
        <v>0</v>
      </c>
      <c r="G16" s="425">
        <v>0</v>
      </c>
      <c r="H16" s="425">
        <v>0</v>
      </c>
      <c r="I16" s="425">
        <v>0</v>
      </c>
      <c r="J16" s="523">
        <v>0</v>
      </c>
      <c r="K16" s="425">
        <v>0</v>
      </c>
      <c r="L16" s="425">
        <v>62</v>
      </c>
      <c r="M16" s="425">
        <v>0</v>
      </c>
      <c r="N16" s="523">
        <v>0</v>
      </c>
    </row>
    <row r="17" spans="1:14" x14ac:dyDescent="0.25">
      <c r="A17" s="524"/>
      <c r="B17" s="424" t="s">
        <v>189</v>
      </c>
      <c r="C17" s="425">
        <v>0</v>
      </c>
      <c r="D17" s="425">
        <v>623</v>
      </c>
      <c r="E17" s="425">
        <v>623</v>
      </c>
      <c r="F17" s="523">
        <v>100</v>
      </c>
      <c r="G17" s="425">
        <v>0</v>
      </c>
      <c r="H17" s="425">
        <v>7780</v>
      </c>
      <c r="I17" s="425">
        <v>3995</v>
      </c>
      <c r="J17" s="523">
        <v>51.3</v>
      </c>
      <c r="K17" s="425">
        <v>0</v>
      </c>
      <c r="L17" s="425">
        <v>8403</v>
      </c>
      <c r="M17" s="425">
        <v>4618</v>
      </c>
      <c r="N17" s="523">
        <v>55</v>
      </c>
    </row>
    <row r="18" spans="1:14" x14ac:dyDescent="0.25">
      <c r="A18" s="524"/>
      <c r="B18" s="424" t="s">
        <v>874</v>
      </c>
      <c r="C18" s="425">
        <v>0</v>
      </c>
      <c r="D18" s="425">
        <v>293</v>
      </c>
      <c r="E18" s="425">
        <v>293</v>
      </c>
      <c r="F18" s="523">
        <v>100</v>
      </c>
      <c r="G18" s="425">
        <v>0</v>
      </c>
      <c r="H18" s="425">
        <v>1914</v>
      </c>
      <c r="I18" s="425">
        <v>1862</v>
      </c>
      <c r="J18" s="523">
        <v>97.3</v>
      </c>
      <c r="K18" s="425">
        <v>0</v>
      </c>
      <c r="L18" s="425">
        <v>2207</v>
      </c>
      <c r="M18" s="425">
        <v>2155</v>
      </c>
      <c r="N18" s="523">
        <v>97.6</v>
      </c>
    </row>
    <row r="19" spans="1:14" x14ac:dyDescent="0.25">
      <c r="A19" s="524"/>
      <c r="B19" s="424" t="s">
        <v>194</v>
      </c>
      <c r="C19" s="425">
        <v>0</v>
      </c>
      <c r="D19" s="425">
        <v>55</v>
      </c>
      <c r="E19" s="425">
        <v>55</v>
      </c>
      <c r="F19" s="523">
        <v>100</v>
      </c>
      <c r="G19" s="425">
        <v>0</v>
      </c>
      <c r="H19" s="425">
        <v>93</v>
      </c>
      <c r="I19" s="425">
        <v>93</v>
      </c>
      <c r="J19" s="523">
        <v>100</v>
      </c>
      <c r="K19" s="425">
        <v>0</v>
      </c>
      <c r="L19" s="425">
        <v>148</v>
      </c>
      <c r="M19" s="425">
        <v>148</v>
      </c>
      <c r="N19" s="523">
        <v>100</v>
      </c>
    </row>
    <row r="20" spans="1:14" x14ac:dyDescent="0.25">
      <c r="A20" s="524"/>
      <c r="B20" s="424" t="s">
        <v>199</v>
      </c>
      <c r="C20" s="425">
        <v>0</v>
      </c>
      <c r="D20" s="425">
        <v>13597</v>
      </c>
      <c r="E20" s="425">
        <v>13597</v>
      </c>
      <c r="F20" s="523">
        <v>100</v>
      </c>
      <c r="G20" s="425">
        <v>0</v>
      </c>
      <c r="H20" s="425">
        <v>0</v>
      </c>
      <c r="I20" s="425">
        <v>0</v>
      </c>
      <c r="J20" s="523">
        <v>0</v>
      </c>
      <c r="K20" s="425">
        <v>0</v>
      </c>
      <c r="L20" s="425">
        <v>13597</v>
      </c>
      <c r="M20" s="425">
        <v>13597</v>
      </c>
      <c r="N20" s="523">
        <v>100</v>
      </c>
    </row>
    <row r="21" spans="1:14" x14ac:dyDescent="0.25">
      <c r="A21" s="524"/>
      <c r="B21" s="424" t="s">
        <v>200</v>
      </c>
      <c r="C21" s="425">
        <v>0</v>
      </c>
      <c r="D21" s="425">
        <v>2801</v>
      </c>
      <c r="E21" s="425">
        <v>2798</v>
      </c>
      <c r="F21" s="523">
        <v>99.9</v>
      </c>
      <c r="G21" s="425">
        <v>0</v>
      </c>
      <c r="H21" s="425">
        <v>0</v>
      </c>
      <c r="I21" s="425">
        <v>0</v>
      </c>
      <c r="J21" s="523">
        <v>0</v>
      </c>
      <c r="K21" s="425">
        <v>0</v>
      </c>
      <c r="L21" s="425">
        <v>2801</v>
      </c>
      <c r="M21" s="425">
        <v>2798</v>
      </c>
      <c r="N21" s="523">
        <v>99.9</v>
      </c>
    </row>
    <row r="22" spans="1:14" x14ac:dyDescent="0.25">
      <c r="A22" s="524"/>
      <c r="B22" s="424" t="s">
        <v>201</v>
      </c>
      <c r="C22" s="425">
        <v>0</v>
      </c>
      <c r="D22" s="425">
        <v>527</v>
      </c>
      <c r="E22" s="425">
        <v>527</v>
      </c>
      <c r="F22" s="523">
        <v>100</v>
      </c>
      <c r="G22" s="425">
        <v>0</v>
      </c>
      <c r="H22" s="425">
        <v>0</v>
      </c>
      <c r="I22" s="425">
        <v>0</v>
      </c>
      <c r="J22" s="523">
        <v>0</v>
      </c>
      <c r="K22" s="425">
        <v>0</v>
      </c>
      <c r="L22" s="425">
        <v>527</v>
      </c>
      <c r="M22" s="425">
        <v>527</v>
      </c>
      <c r="N22" s="523">
        <v>100</v>
      </c>
    </row>
    <row r="23" spans="1:14" x14ac:dyDescent="0.25">
      <c r="A23" s="524"/>
      <c r="B23" s="424" t="s">
        <v>214</v>
      </c>
      <c r="C23" s="425">
        <v>0</v>
      </c>
      <c r="D23" s="425">
        <v>130</v>
      </c>
      <c r="E23" s="425">
        <v>130</v>
      </c>
      <c r="F23" s="523">
        <v>100</v>
      </c>
      <c r="G23" s="425">
        <v>0</v>
      </c>
      <c r="H23" s="425">
        <v>0</v>
      </c>
      <c r="I23" s="425">
        <v>0</v>
      </c>
      <c r="J23" s="523">
        <v>0</v>
      </c>
      <c r="K23" s="425">
        <v>0</v>
      </c>
      <c r="L23" s="425">
        <v>130</v>
      </c>
      <c r="M23" s="425">
        <v>130</v>
      </c>
      <c r="N23" s="523">
        <v>100</v>
      </c>
    </row>
    <row r="24" spans="1:14" x14ac:dyDescent="0.25">
      <c r="A24" s="524"/>
      <c r="B24" s="424" t="s">
        <v>966</v>
      </c>
      <c r="C24" s="425">
        <v>0</v>
      </c>
      <c r="D24" s="425">
        <v>23</v>
      </c>
      <c r="E24" s="425">
        <v>23</v>
      </c>
      <c r="F24" s="523">
        <v>100</v>
      </c>
      <c r="G24" s="425">
        <v>0</v>
      </c>
      <c r="H24" s="425">
        <v>0</v>
      </c>
      <c r="I24" s="425">
        <v>0</v>
      </c>
      <c r="J24" s="523">
        <v>0</v>
      </c>
      <c r="K24" s="425">
        <v>0</v>
      </c>
      <c r="L24" s="425">
        <v>23</v>
      </c>
      <c r="M24" s="425">
        <v>23</v>
      </c>
      <c r="N24" s="523">
        <v>100</v>
      </c>
    </row>
    <row r="25" spans="1:14" x14ac:dyDescent="0.25">
      <c r="A25" s="524"/>
      <c r="B25" s="424" t="s">
        <v>218</v>
      </c>
      <c r="C25" s="425">
        <v>92256</v>
      </c>
      <c r="D25" s="425">
        <v>377</v>
      </c>
      <c r="E25" s="425">
        <v>377</v>
      </c>
      <c r="F25" s="523">
        <v>100</v>
      </c>
      <c r="G25" s="425">
        <v>34648</v>
      </c>
      <c r="H25" s="425">
        <v>0</v>
      </c>
      <c r="I25" s="425">
        <v>0</v>
      </c>
      <c r="J25" s="523">
        <v>0</v>
      </c>
      <c r="K25" s="425">
        <v>126904</v>
      </c>
      <c r="L25" s="425">
        <v>377</v>
      </c>
      <c r="M25" s="425">
        <v>377</v>
      </c>
      <c r="N25" s="523">
        <v>100</v>
      </c>
    </row>
    <row r="26" spans="1:14" x14ac:dyDescent="0.25">
      <c r="A26" s="524"/>
      <c r="B26" s="424" t="s">
        <v>474</v>
      </c>
      <c r="C26" s="425">
        <v>17209</v>
      </c>
      <c r="D26" s="425">
        <v>0</v>
      </c>
      <c r="E26" s="425">
        <v>0</v>
      </c>
      <c r="F26" s="523">
        <v>0</v>
      </c>
      <c r="G26" s="425">
        <v>6930</v>
      </c>
      <c r="H26" s="425">
        <v>0</v>
      </c>
      <c r="I26" s="425">
        <v>0</v>
      </c>
      <c r="J26" s="523">
        <v>0</v>
      </c>
      <c r="K26" s="425">
        <v>24139</v>
      </c>
      <c r="L26" s="425">
        <v>0</v>
      </c>
      <c r="M26" s="425">
        <v>0</v>
      </c>
      <c r="N26" s="523">
        <v>0</v>
      </c>
    </row>
    <row r="27" spans="1:14" x14ac:dyDescent="0.25">
      <c r="A27" s="524"/>
      <c r="B27" s="424" t="s">
        <v>219</v>
      </c>
      <c r="C27" s="425">
        <v>0</v>
      </c>
      <c r="D27" s="425">
        <v>193</v>
      </c>
      <c r="E27" s="425">
        <v>194</v>
      </c>
      <c r="F27" s="523">
        <v>100.5</v>
      </c>
      <c r="G27" s="425">
        <v>0</v>
      </c>
      <c r="H27" s="425">
        <v>237</v>
      </c>
      <c r="I27" s="425">
        <v>344</v>
      </c>
      <c r="J27" s="523">
        <v>145.1</v>
      </c>
      <c r="K27" s="425">
        <v>0</v>
      </c>
      <c r="L27" s="425">
        <v>430</v>
      </c>
      <c r="M27" s="425">
        <v>538</v>
      </c>
      <c r="N27" s="523">
        <v>125.1</v>
      </c>
    </row>
    <row r="28" spans="1:14" x14ac:dyDescent="0.25">
      <c r="A28" s="524"/>
      <c r="B28" s="424" t="s">
        <v>475</v>
      </c>
      <c r="C28" s="425">
        <v>0</v>
      </c>
      <c r="D28" s="425">
        <v>44</v>
      </c>
      <c r="E28" s="425">
        <v>44</v>
      </c>
      <c r="F28" s="523">
        <v>100</v>
      </c>
      <c r="G28" s="425">
        <v>0</v>
      </c>
      <c r="H28" s="425">
        <v>58</v>
      </c>
      <c r="I28" s="425">
        <v>77</v>
      </c>
      <c r="J28" s="523">
        <v>132.80000000000001</v>
      </c>
      <c r="K28" s="425">
        <v>0</v>
      </c>
      <c r="L28" s="425">
        <v>102</v>
      </c>
      <c r="M28" s="425">
        <v>121</v>
      </c>
      <c r="N28" s="523">
        <v>118.6</v>
      </c>
    </row>
    <row r="29" spans="1:14" x14ac:dyDescent="0.25">
      <c r="A29" s="524"/>
      <c r="B29" s="424" t="s">
        <v>476</v>
      </c>
      <c r="C29" s="425">
        <v>0</v>
      </c>
      <c r="D29" s="425">
        <v>36</v>
      </c>
      <c r="E29" s="425">
        <v>36</v>
      </c>
      <c r="F29" s="523">
        <v>100</v>
      </c>
      <c r="G29" s="425">
        <v>0</v>
      </c>
      <c r="H29" s="425">
        <v>50</v>
      </c>
      <c r="I29" s="425">
        <v>66</v>
      </c>
      <c r="J29" s="523">
        <v>132</v>
      </c>
      <c r="K29" s="425">
        <v>0</v>
      </c>
      <c r="L29" s="425">
        <v>86</v>
      </c>
      <c r="M29" s="425">
        <v>102</v>
      </c>
      <c r="N29" s="523">
        <v>118.6</v>
      </c>
    </row>
    <row r="30" spans="1:14" x14ac:dyDescent="0.25">
      <c r="A30" s="524"/>
      <c r="B30" s="424" t="s">
        <v>221</v>
      </c>
      <c r="C30" s="425">
        <v>0</v>
      </c>
      <c r="D30" s="425">
        <v>7313</v>
      </c>
      <c r="E30" s="425">
        <v>7324</v>
      </c>
      <c r="F30" s="523">
        <v>100.2</v>
      </c>
      <c r="G30" s="425">
        <v>0</v>
      </c>
      <c r="H30" s="425">
        <v>0</v>
      </c>
      <c r="I30" s="425">
        <v>0</v>
      </c>
      <c r="J30" s="523">
        <v>0</v>
      </c>
      <c r="K30" s="425">
        <v>0</v>
      </c>
      <c r="L30" s="425">
        <v>7313</v>
      </c>
      <c r="M30" s="425">
        <v>7324</v>
      </c>
      <c r="N30" s="523">
        <v>100.2</v>
      </c>
    </row>
    <row r="31" spans="1:14" x14ac:dyDescent="0.25">
      <c r="A31" s="524"/>
      <c r="B31" s="424" t="s">
        <v>222</v>
      </c>
      <c r="C31" s="425">
        <v>0</v>
      </c>
      <c r="D31" s="425">
        <v>894</v>
      </c>
      <c r="E31" s="425">
        <v>896</v>
      </c>
      <c r="F31" s="523">
        <v>100.2</v>
      </c>
      <c r="G31" s="425">
        <v>0</v>
      </c>
      <c r="H31" s="425">
        <v>0</v>
      </c>
      <c r="I31" s="425">
        <v>0</v>
      </c>
      <c r="J31" s="523">
        <v>0</v>
      </c>
      <c r="K31" s="425">
        <v>0</v>
      </c>
      <c r="L31" s="425">
        <v>894</v>
      </c>
      <c r="M31" s="425">
        <v>896</v>
      </c>
      <c r="N31" s="523">
        <v>100.2</v>
      </c>
    </row>
    <row r="32" spans="1:14" x14ac:dyDescent="0.25">
      <c r="A32" s="524"/>
      <c r="B32" s="424" t="s">
        <v>477</v>
      </c>
      <c r="C32" s="425">
        <v>0</v>
      </c>
      <c r="D32" s="425">
        <v>608</v>
      </c>
      <c r="E32" s="425">
        <v>607</v>
      </c>
      <c r="F32" s="523">
        <v>99.8</v>
      </c>
      <c r="G32" s="425">
        <v>0</v>
      </c>
      <c r="H32" s="425">
        <v>0</v>
      </c>
      <c r="I32" s="425">
        <v>0</v>
      </c>
      <c r="J32" s="523">
        <v>0</v>
      </c>
      <c r="K32" s="425">
        <v>0</v>
      </c>
      <c r="L32" s="425">
        <v>608</v>
      </c>
      <c r="M32" s="425">
        <v>607</v>
      </c>
      <c r="N32" s="523">
        <v>99.8</v>
      </c>
    </row>
    <row r="33" spans="1:14" x14ac:dyDescent="0.25">
      <c r="A33" s="524"/>
      <c r="B33" s="424" t="s">
        <v>967</v>
      </c>
      <c r="C33" s="425">
        <v>0</v>
      </c>
      <c r="D33" s="425">
        <v>3105</v>
      </c>
      <c r="E33" s="425">
        <v>3105</v>
      </c>
      <c r="F33" s="523">
        <v>100</v>
      </c>
      <c r="G33" s="425">
        <v>0</v>
      </c>
      <c r="H33" s="425">
        <v>0</v>
      </c>
      <c r="I33" s="425">
        <v>0</v>
      </c>
      <c r="J33" s="523">
        <v>0</v>
      </c>
      <c r="K33" s="425">
        <v>0</v>
      </c>
      <c r="L33" s="425">
        <v>3105</v>
      </c>
      <c r="M33" s="425">
        <v>3105</v>
      </c>
      <c r="N33" s="523">
        <v>100</v>
      </c>
    </row>
    <row r="34" spans="1:14" x14ac:dyDescent="0.25">
      <c r="A34" s="524"/>
      <c r="B34" s="424" t="s">
        <v>968</v>
      </c>
      <c r="C34" s="425">
        <v>0</v>
      </c>
      <c r="D34" s="425">
        <v>548</v>
      </c>
      <c r="E34" s="425">
        <v>548</v>
      </c>
      <c r="F34" s="523">
        <v>100</v>
      </c>
      <c r="G34" s="425">
        <v>0</v>
      </c>
      <c r="H34" s="425">
        <v>0</v>
      </c>
      <c r="I34" s="425">
        <v>0</v>
      </c>
      <c r="J34" s="523">
        <v>0</v>
      </c>
      <c r="K34" s="425">
        <v>0</v>
      </c>
      <c r="L34" s="425">
        <v>548</v>
      </c>
      <c r="M34" s="425">
        <v>548</v>
      </c>
      <c r="N34" s="523">
        <v>100</v>
      </c>
    </row>
    <row r="35" spans="1:14" x14ac:dyDescent="0.25">
      <c r="A35" s="524"/>
      <c r="B35" s="424" t="s">
        <v>233</v>
      </c>
      <c r="C35" s="425">
        <v>0</v>
      </c>
      <c r="D35" s="425">
        <v>26027</v>
      </c>
      <c r="E35" s="425">
        <v>26029</v>
      </c>
      <c r="F35" s="523">
        <v>100</v>
      </c>
      <c r="G35" s="425">
        <v>0</v>
      </c>
      <c r="H35" s="425">
        <v>10</v>
      </c>
      <c r="I35" s="425">
        <v>10</v>
      </c>
      <c r="J35" s="523">
        <v>100</v>
      </c>
      <c r="K35" s="425">
        <v>0</v>
      </c>
      <c r="L35" s="425">
        <v>26037</v>
      </c>
      <c r="M35" s="425">
        <v>26039</v>
      </c>
      <c r="N35" s="523">
        <v>100</v>
      </c>
    </row>
    <row r="36" spans="1:14" x14ac:dyDescent="0.25">
      <c r="A36" s="524"/>
      <c r="B36" s="424" t="s">
        <v>478</v>
      </c>
      <c r="C36" s="425">
        <v>0</v>
      </c>
      <c r="D36" s="425">
        <v>580</v>
      </c>
      <c r="E36" s="425">
        <v>580</v>
      </c>
      <c r="F36" s="523">
        <v>100</v>
      </c>
      <c r="G36" s="425">
        <v>0</v>
      </c>
      <c r="H36" s="425">
        <v>2</v>
      </c>
      <c r="I36" s="425">
        <v>2</v>
      </c>
      <c r="J36" s="523">
        <v>100</v>
      </c>
      <c r="K36" s="425">
        <v>0</v>
      </c>
      <c r="L36" s="425">
        <v>582</v>
      </c>
      <c r="M36" s="425">
        <v>582</v>
      </c>
      <c r="N36" s="523">
        <v>100</v>
      </c>
    </row>
    <row r="37" spans="1:14" x14ac:dyDescent="0.25">
      <c r="A37" s="424" t="s">
        <v>969</v>
      </c>
      <c r="B37" s="424" t="s">
        <v>180</v>
      </c>
      <c r="C37" s="425">
        <v>82893</v>
      </c>
      <c r="D37" s="425">
        <v>84537</v>
      </c>
      <c r="E37" s="425">
        <v>82451</v>
      </c>
      <c r="F37" s="523">
        <v>97.5</v>
      </c>
      <c r="G37" s="425">
        <v>6421</v>
      </c>
      <c r="H37" s="425">
        <v>7100</v>
      </c>
      <c r="I37" s="425">
        <v>7090</v>
      </c>
      <c r="J37" s="523">
        <v>99.9</v>
      </c>
      <c r="K37" s="425">
        <v>89314</v>
      </c>
      <c r="L37" s="425">
        <v>91637</v>
      </c>
      <c r="M37" s="425">
        <v>89541</v>
      </c>
      <c r="N37" s="523">
        <v>97.7</v>
      </c>
    </row>
    <row r="38" spans="1:14" x14ac:dyDescent="0.25">
      <c r="A38" s="524"/>
      <c r="B38" s="424" t="s">
        <v>189</v>
      </c>
      <c r="C38" s="425">
        <v>0</v>
      </c>
      <c r="D38" s="425">
        <v>860</v>
      </c>
      <c r="E38" s="425">
        <v>641</v>
      </c>
      <c r="F38" s="523">
        <v>74.5</v>
      </c>
      <c r="G38" s="425">
        <v>0</v>
      </c>
      <c r="H38" s="425">
        <v>10856</v>
      </c>
      <c r="I38" s="425">
        <v>10762</v>
      </c>
      <c r="J38" s="523">
        <v>99.1</v>
      </c>
      <c r="K38" s="425">
        <v>0</v>
      </c>
      <c r="L38" s="425">
        <v>11716</v>
      </c>
      <c r="M38" s="425">
        <v>11403</v>
      </c>
      <c r="N38" s="523">
        <v>97.3</v>
      </c>
    </row>
    <row r="39" spans="1:14" x14ac:dyDescent="0.25">
      <c r="A39" s="524"/>
      <c r="B39" s="424" t="s">
        <v>874</v>
      </c>
      <c r="C39" s="425">
        <v>0</v>
      </c>
      <c r="D39" s="425">
        <v>0</v>
      </c>
      <c r="E39" s="425">
        <v>0</v>
      </c>
      <c r="F39" s="523">
        <v>0</v>
      </c>
      <c r="G39" s="425">
        <v>0</v>
      </c>
      <c r="H39" s="425">
        <v>4430</v>
      </c>
      <c r="I39" s="425">
        <v>4396</v>
      </c>
      <c r="J39" s="523">
        <v>99.2</v>
      </c>
      <c r="K39" s="425">
        <v>0</v>
      </c>
      <c r="L39" s="425">
        <v>4430</v>
      </c>
      <c r="M39" s="425">
        <v>4396</v>
      </c>
      <c r="N39" s="523">
        <v>99.2</v>
      </c>
    </row>
    <row r="40" spans="1:14" x14ac:dyDescent="0.25">
      <c r="A40" s="524"/>
      <c r="B40" s="424" t="s">
        <v>194</v>
      </c>
      <c r="C40" s="425">
        <v>845054</v>
      </c>
      <c r="D40" s="425">
        <v>265980</v>
      </c>
      <c r="E40" s="425">
        <v>265979</v>
      </c>
      <c r="F40" s="523">
        <v>100</v>
      </c>
      <c r="G40" s="425">
        <v>0</v>
      </c>
      <c r="H40" s="425">
        <v>491168</v>
      </c>
      <c r="I40" s="425">
        <v>491168</v>
      </c>
      <c r="J40" s="523">
        <v>100</v>
      </c>
      <c r="K40" s="425">
        <v>845054</v>
      </c>
      <c r="L40" s="425">
        <v>757148</v>
      </c>
      <c r="M40" s="425">
        <v>757147</v>
      </c>
      <c r="N40" s="523">
        <v>100</v>
      </c>
    </row>
    <row r="41" spans="1:14" x14ac:dyDescent="0.25">
      <c r="A41" s="524"/>
      <c r="B41" s="424" t="s">
        <v>195</v>
      </c>
      <c r="C41" s="425">
        <v>119470</v>
      </c>
      <c r="D41" s="425">
        <v>36083</v>
      </c>
      <c r="E41" s="425">
        <v>36083</v>
      </c>
      <c r="F41" s="523">
        <v>100</v>
      </c>
      <c r="G41" s="425">
        <v>0</v>
      </c>
      <c r="H41" s="425">
        <v>41688</v>
      </c>
      <c r="I41" s="425">
        <v>41688</v>
      </c>
      <c r="J41" s="523">
        <v>100</v>
      </c>
      <c r="K41" s="425">
        <v>119470</v>
      </c>
      <c r="L41" s="425">
        <v>77771</v>
      </c>
      <c r="M41" s="425">
        <v>77771</v>
      </c>
      <c r="N41" s="523">
        <v>100</v>
      </c>
    </row>
    <row r="42" spans="1:14" x14ac:dyDescent="0.25">
      <c r="A42" s="524"/>
      <c r="B42" s="424" t="s">
        <v>196</v>
      </c>
      <c r="C42" s="425">
        <v>66308</v>
      </c>
      <c r="D42" s="425">
        <v>192</v>
      </c>
      <c r="E42" s="425">
        <v>192</v>
      </c>
      <c r="F42" s="523">
        <v>100</v>
      </c>
      <c r="G42" s="425">
        <v>0</v>
      </c>
      <c r="H42" s="425">
        <v>638</v>
      </c>
      <c r="I42" s="425">
        <v>638</v>
      </c>
      <c r="J42" s="523">
        <v>100</v>
      </c>
      <c r="K42" s="425">
        <v>66308</v>
      </c>
      <c r="L42" s="425">
        <v>830</v>
      </c>
      <c r="M42" s="425">
        <v>830</v>
      </c>
      <c r="N42" s="523">
        <v>100</v>
      </c>
    </row>
    <row r="43" spans="1:14" x14ac:dyDescent="0.25">
      <c r="A43" s="524"/>
      <c r="B43" s="424" t="s">
        <v>199</v>
      </c>
      <c r="C43" s="425">
        <v>0</v>
      </c>
      <c r="D43" s="425">
        <v>1385</v>
      </c>
      <c r="E43" s="425">
        <v>1385</v>
      </c>
      <c r="F43" s="523">
        <v>100</v>
      </c>
      <c r="G43" s="425">
        <v>0</v>
      </c>
      <c r="H43" s="425">
        <v>55</v>
      </c>
      <c r="I43" s="425">
        <v>55</v>
      </c>
      <c r="J43" s="523">
        <v>100</v>
      </c>
      <c r="K43" s="425">
        <v>0</v>
      </c>
      <c r="L43" s="425">
        <v>1440</v>
      </c>
      <c r="M43" s="425">
        <v>1440</v>
      </c>
      <c r="N43" s="523">
        <v>100</v>
      </c>
    </row>
    <row r="44" spans="1:14" x14ac:dyDescent="0.25">
      <c r="A44" s="524"/>
      <c r="B44" s="424" t="s">
        <v>200</v>
      </c>
      <c r="C44" s="425">
        <v>0</v>
      </c>
      <c r="D44" s="425">
        <v>244</v>
      </c>
      <c r="E44" s="425">
        <v>244</v>
      </c>
      <c r="F44" s="523">
        <v>100</v>
      </c>
      <c r="G44" s="425">
        <v>0</v>
      </c>
      <c r="H44" s="425">
        <v>10</v>
      </c>
      <c r="I44" s="425">
        <v>10</v>
      </c>
      <c r="J44" s="523">
        <v>100</v>
      </c>
      <c r="K44" s="425">
        <v>0</v>
      </c>
      <c r="L44" s="425">
        <v>254</v>
      </c>
      <c r="M44" s="425">
        <v>254</v>
      </c>
      <c r="N44" s="523">
        <v>100</v>
      </c>
    </row>
    <row r="45" spans="1:14" x14ac:dyDescent="0.25">
      <c r="A45" s="524"/>
      <c r="B45" s="424" t="s">
        <v>201</v>
      </c>
      <c r="C45" s="425">
        <v>0</v>
      </c>
      <c r="D45" s="425">
        <v>322</v>
      </c>
      <c r="E45" s="425">
        <v>322</v>
      </c>
      <c r="F45" s="523">
        <v>100</v>
      </c>
      <c r="G45" s="425">
        <v>0</v>
      </c>
      <c r="H45" s="425">
        <v>15</v>
      </c>
      <c r="I45" s="425">
        <v>15</v>
      </c>
      <c r="J45" s="523">
        <v>100</v>
      </c>
      <c r="K45" s="425">
        <v>0</v>
      </c>
      <c r="L45" s="425">
        <v>337</v>
      </c>
      <c r="M45" s="425">
        <v>337</v>
      </c>
      <c r="N45" s="523">
        <v>100</v>
      </c>
    </row>
    <row r="46" spans="1:14" x14ac:dyDescent="0.25">
      <c r="A46" s="524"/>
      <c r="B46" s="424" t="s">
        <v>480</v>
      </c>
      <c r="C46" s="425">
        <v>5714</v>
      </c>
      <c r="D46" s="425">
        <v>0</v>
      </c>
      <c r="E46" s="425">
        <v>0</v>
      </c>
      <c r="F46" s="523">
        <v>0</v>
      </c>
      <c r="G46" s="425">
        <v>0</v>
      </c>
      <c r="H46" s="425">
        <v>0</v>
      </c>
      <c r="I46" s="425">
        <v>0</v>
      </c>
      <c r="J46" s="523">
        <v>0</v>
      </c>
      <c r="K46" s="425">
        <v>5714</v>
      </c>
      <c r="L46" s="425">
        <v>0</v>
      </c>
      <c r="M46" s="425">
        <v>0</v>
      </c>
      <c r="N46" s="523">
        <v>0</v>
      </c>
    </row>
    <row r="47" spans="1:14" x14ac:dyDescent="0.25">
      <c r="A47" s="524"/>
      <c r="B47" s="424" t="s">
        <v>481</v>
      </c>
      <c r="C47" s="425">
        <v>4534</v>
      </c>
      <c r="D47" s="425">
        <v>39</v>
      </c>
      <c r="E47" s="425">
        <v>39</v>
      </c>
      <c r="F47" s="523">
        <v>100</v>
      </c>
      <c r="G47" s="425">
        <v>0</v>
      </c>
      <c r="H47" s="425">
        <v>0</v>
      </c>
      <c r="I47" s="425">
        <v>0</v>
      </c>
      <c r="J47" s="523">
        <v>0</v>
      </c>
      <c r="K47" s="425">
        <v>4534</v>
      </c>
      <c r="L47" s="425">
        <v>39</v>
      </c>
      <c r="M47" s="425">
        <v>39</v>
      </c>
      <c r="N47" s="523">
        <v>100</v>
      </c>
    </row>
    <row r="48" spans="1:14" x14ac:dyDescent="0.25">
      <c r="A48" s="524"/>
      <c r="B48" s="424" t="s">
        <v>208</v>
      </c>
      <c r="C48" s="425">
        <v>44150</v>
      </c>
      <c r="D48" s="425">
        <v>2950</v>
      </c>
      <c r="E48" s="425">
        <v>2950</v>
      </c>
      <c r="F48" s="523">
        <v>100</v>
      </c>
      <c r="G48" s="425">
        <v>0</v>
      </c>
      <c r="H48" s="425">
        <v>4899</v>
      </c>
      <c r="I48" s="425">
        <v>4899</v>
      </c>
      <c r="J48" s="523">
        <v>100</v>
      </c>
      <c r="K48" s="425">
        <v>44150</v>
      </c>
      <c r="L48" s="425">
        <v>7849</v>
      </c>
      <c r="M48" s="425">
        <v>7849</v>
      </c>
      <c r="N48" s="523">
        <v>100</v>
      </c>
    </row>
    <row r="49" spans="1:14" x14ac:dyDescent="0.25">
      <c r="A49" s="524"/>
      <c r="B49" s="424" t="s">
        <v>209</v>
      </c>
      <c r="C49" s="425">
        <v>1781</v>
      </c>
      <c r="D49" s="425">
        <v>0</v>
      </c>
      <c r="E49" s="425">
        <v>0</v>
      </c>
      <c r="F49" s="523">
        <v>0</v>
      </c>
      <c r="G49" s="425">
        <v>0</v>
      </c>
      <c r="H49" s="425">
        <v>0</v>
      </c>
      <c r="I49" s="425">
        <v>0</v>
      </c>
      <c r="J49" s="523">
        <v>0</v>
      </c>
      <c r="K49" s="425">
        <v>1781</v>
      </c>
      <c r="L49" s="425">
        <v>0</v>
      </c>
      <c r="M49" s="425">
        <v>0</v>
      </c>
      <c r="N49" s="523">
        <v>0</v>
      </c>
    </row>
    <row r="50" spans="1:14" x14ac:dyDescent="0.25">
      <c r="A50" s="524"/>
      <c r="B50" s="424" t="s">
        <v>212</v>
      </c>
      <c r="C50" s="425">
        <v>124933</v>
      </c>
      <c r="D50" s="425">
        <v>433</v>
      </c>
      <c r="E50" s="425">
        <v>433</v>
      </c>
      <c r="F50" s="523">
        <v>100</v>
      </c>
      <c r="G50" s="425">
        <v>0</v>
      </c>
      <c r="H50" s="425">
        <v>78827</v>
      </c>
      <c r="I50" s="425">
        <v>78827</v>
      </c>
      <c r="J50" s="523">
        <v>100</v>
      </c>
      <c r="K50" s="425">
        <v>124933</v>
      </c>
      <c r="L50" s="425">
        <v>79260</v>
      </c>
      <c r="M50" s="425">
        <v>79260</v>
      </c>
      <c r="N50" s="523">
        <v>100</v>
      </c>
    </row>
    <row r="51" spans="1:14" x14ac:dyDescent="0.25">
      <c r="A51" s="524"/>
      <c r="B51" s="424" t="s">
        <v>482</v>
      </c>
      <c r="C51" s="425">
        <v>583</v>
      </c>
      <c r="D51" s="425">
        <v>118</v>
      </c>
      <c r="E51" s="425">
        <v>118</v>
      </c>
      <c r="F51" s="523">
        <v>100</v>
      </c>
      <c r="G51" s="425">
        <v>0</v>
      </c>
      <c r="H51" s="425">
        <v>1</v>
      </c>
      <c r="I51" s="425">
        <v>1</v>
      </c>
      <c r="J51" s="523">
        <v>100</v>
      </c>
      <c r="K51" s="425">
        <v>583</v>
      </c>
      <c r="L51" s="425">
        <v>119</v>
      </c>
      <c r="M51" s="425">
        <v>119</v>
      </c>
      <c r="N51" s="523">
        <v>100</v>
      </c>
    </row>
    <row r="52" spans="1:14" x14ac:dyDescent="0.25">
      <c r="A52" s="524"/>
      <c r="B52" s="424" t="s">
        <v>213</v>
      </c>
      <c r="C52" s="425">
        <v>270720</v>
      </c>
      <c r="D52" s="425">
        <v>0</v>
      </c>
      <c r="E52" s="425">
        <v>0</v>
      </c>
      <c r="F52" s="523">
        <v>0</v>
      </c>
      <c r="G52" s="425">
        <v>0</v>
      </c>
      <c r="H52" s="425">
        <v>0</v>
      </c>
      <c r="I52" s="425">
        <v>0</v>
      </c>
      <c r="J52" s="523">
        <v>0</v>
      </c>
      <c r="K52" s="425">
        <v>270720</v>
      </c>
      <c r="L52" s="425">
        <v>0</v>
      </c>
      <c r="M52" s="425">
        <v>0</v>
      </c>
      <c r="N52" s="523">
        <v>0</v>
      </c>
    </row>
    <row r="53" spans="1:14" x14ac:dyDescent="0.25">
      <c r="A53" s="524"/>
      <c r="B53" s="424" t="s">
        <v>970</v>
      </c>
      <c r="C53" s="425">
        <v>71811</v>
      </c>
      <c r="D53" s="425">
        <v>0</v>
      </c>
      <c r="E53" s="425">
        <v>0</v>
      </c>
      <c r="F53" s="523">
        <v>0</v>
      </c>
      <c r="G53" s="425">
        <v>0</v>
      </c>
      <c r="H53" s="425">
        <v>0</v>
      </c>
      <c r="I53" s="425">
        <v>0</v>
      </c>
      <c r="J53" s="523">
        <v>0</v>
      </c>
      <c r="K53" s="425">
        <v>71811</v>
      </c>
      <c r="L53" s="425">
        <v>0</v>
      </c>
      <c r="M53" s="425">
        <v>0</v>
      </c>
      <c r="N53" s="523">
        <v>0</v>
      </c>
    </row>
    <row r="54" spans="1:14" x14ac:dyDescent="0.25">
      <c r="A54" s="524"/>
      <c r="B54" s="424" t="s">
        <v>214</v>
      </c>
      <c r="C54" s="425">
        <v>48375</v>
      </c>
      <c r="D54" s="425">
        <v>0</v>
      </c>
      <c r="E54" s="425">
        <v>0</v>
      </c>
      <c r="F54" s="523">
        <v>0</v>
      </c>
      <c r="G54" s="425">
        <v>0</v>
      </c>
      <c r="H54" s="425">
        <v>0</v>
      </c>
      <c r="I54" s="425">
        <v>0</v>
      </c>
      <c r="J54" s="523">
        <v>0</v>
      </c>
      <c r="K54" s="425">
        <v>48375</v>
      </c>
      <c r="L54" s="425">
        <v>0</v>
      </c>
      <c r="M54" s="425">
        <v>0</v>
      </c>
      <c r="N54" s="523">
        <v>0</v>
      </c>
    </row>
    <row r="55" spans="1:14" x14ac:dyDescent="0.25">
      <c r="A55" s="524"/>
      <c r="B55" s="424" t="s">
        <v>966</v>
      </c>
      <c r="C55" s="425">
        <v>14484</v>
      </c>
      <c r="D55" s="425">
        <v>0</v>
      </c>
      <c r="E55" s="425">
        <v>0</v>
      </c>
      <c r="F55" s="523">
        <v>0</v>
      </c>
      <c r="G55" s="425">
        <v>0</v>
      </c>
      <c r="H55" s="425">
        <v>0</v>
      </c>
      <c r="I55" s="425">
        <v>0</v>
      </c>
      <c r="J55" s="523">
        <v>0</v>
      </c>
      <c r="K55" s="425">
        <v>14484</v>
      </c>
      <c r="L55" s="425">
        <v>0</v>
      </c>
      <c r="M55" s="425">
        <v>0</v>
      </c>
      <c r="N55" s="523">
        <v>0</v>
      </c>
    </row>
    <row r="56" spans="1:14" x14ac:dyDescent="0.25">
      <c r="A56" s="524"/>
      <c r="B56" s="424" t="s">
        <v>215</v>
      </c>
      <c r="C56" s="425">
        <v>19973</v>
      </c>
      <c r="D56" s="425">
        <v>0</v>
      </c>
      <c r="E56" s="425">
        <v>0</v>
      </c>
      <c r="F56" s="523">
        <v>0</v>
      </c>
      <c r="G56" s="425">
        <v>0</v>
      </c>
      <c r="H56" s="425">
        <v>0</v>
      </c>
      <c r="I56" s="425">
        <v>0</v>
      </c>
      <c r="J56" s="523">
        <v>0</v>
      </c>
      <c r="K56" s="425">
        <v>19973</v>
      </c>
      <c r="L56" s="425">
        <v>0</v>
      </c>
      <c r="M56" s="425">
        <v>0</v>
      </c>
      <c r="N56" s="523">
        <v>0</v>
      </c>
    </row>
    <row r="57" spans="1:14" x14ac:dyDescent="0.25">
      <c r="A57" s="524"/>
      <c r="B57" s="424" t="s">
        <v>971</v>
      </c>
      <c r="C57" s="425">
        <v>8560</v>
      </c>
      <c r="D57" s="425">
        <v>0</v>
      </c>
      <c r="E57" s="425">
        <v>0</v>
      </c>
      <c r="F57" s="523">
        <v>0</v>
      </c>
      <c r="G57" s="425">
        <v>0</v>
      </c>
      <c r="H57" s="425">
        <v>0</v>
      </c>
      <c r="I57" s="425">
        <v>0</v>
      </c>
      <c r="J57" s="523">
        <v>0</v>
      </c>
      <c r="K57" s="425">
        <v>8560</v>
      </c>
      <c r="L57" s="425">
        <v>0</v>
      </c>
      <c r="M57" s="425">
        <v>0</v>
      </c>
      <c r="N57" s="523">
        <v>0</v>
      </c>
    </row>
    <row r="58" spans="1:14" x14ac:dyDescent="0.25">
      <c r="A58" s="524"/>
      <c r="B58" s="424" t="s">
        <v>217</v>
      </c>
      <c r="C58" s="425">
        <v>90817</v>
      </c>
      <c r="D58" s="425">
        <v>0</v>
      </c>
      <c r="E58" s="425">
        <v>0</v>
      </c>
      <c r="F58" s="523">
        <v>0</v>
      </c>
      <c r="G58" s="425">
        <v>0</v>
      </c>
      <c r="H58" s="425">
        <v>0</v>
      </c>
      <c r="I58" s="425">
        <v>0</v>
      </c>
      <c r="J58" s="523">
        <v>0</v>
      </c>
      <c r="K58" s="425">
        <v>90817</v>
      </c>
      <c r="L58" s="425">
        <v>0</v>
      </c>
      <c r="M58" s="425">
        <v>0</v>
      </c>
      <c r="N58" s="523">
        <v>0</v>
      </c>
    </row>
    <row r="59" spans="1:14" x14ac:dyDescent="0.25">
      <c r="A59" s="524"/>
      <c r="B59" s="424" t="s">
        <v>972</v>
      </c>
      <c r="C59" s="425">
        <v>17491</v>
      </c>
      <c r="D59" s="425">
        <v>0</v>
      </c>
      <c r="E59" s="425">
        <v>0</v>
      </c>
      <c r="F59" s="523">
        <v>0</v>
      </c>
      <c r="G59" s="425">
        <v>0</v>
      </c>
      <c r="H59" s="425">
        <v>0</v>
      </c>
      <c r="I59" s="425">
        <v>0</v>
      </c>
      <c r="J59" s="523">
        <v>0</v>
      </c>
      <c r="K59" s="425">
        <v>17491</v>
      </c>
      <c r="L59" s="425">
        <v>0</v>
      </c>
      <c r="M59" s="425">
        <v>0</v>
      </c>
      <c r="N59" s="523">
        <v>0</v>
      </c>
    </row>
    <row r="60" spans="1:14" x14ac:dyDescent="0.25">
      <c r="A60" s="524"/>
      <c r="B60" s="424" t="s">
        <v>902</v>
      </c>
      <c r="C60" s="425">
        <v>25000</v>
      </c>
      <c r="D60" s="425">
        <v>0</v>
      </c>
      <c r="E60" s="425">
        <v>0</v>
      </c>
      <c r="F60" s="523">
        <v>0</v>
      </c>
      <c r="G60" s="425">
        <v>0</v>
      </c>
      <c r="H60" s="425">
        <v>0</v>
      </c>
      <c r="I60" s="425">
        <v>0</v>
      </c>
      <c r="J60" s="523">
        <v>0</v>
      </c>
      <c r="K60" s="425">
        <v>25000</v>
      </c>
      <c r="L60" s="425">
        <v>0</v>
      </c>
      <c r="M60" s="425">
        <v>0</v>
      </c>
      <c r="N60" s="523">
        <v>0</v>
      </c>
    </row>
    <row r="61" spans="1:14" x14ac:dyDescent="0.25">
      <c r="A61" s="524"/>
      <c r="B61" s="424" t="s">
        <v>973</v>
      </c>
      <c r="C61" s="425">
        <v>3125</v>
      </c>
      <c r="D61" s="425">
        <v>0</v>
      </c>
      <c r="E61" s="425">
        <v>0</v>
      </c>
      <c r="F61" s="523">
        <v>0</v>
      </c>
      <c r="G61" s="425">
        <v>0</v>
      </c>
      <c r="H61" s="425">
        <v>0</v>
      </c>
      <c r="I61" s="425">
        <v>0</v>
      </c>
      <c r="J61" s="523">
        <v>0</v>
      </c>
      <c r="K61" s="425">
        <v>3125</v>
      </c>
      <c r="L61" s="425">
        <v>0</v>
      </c>
      <c r="M61" s="425">
        <v>0</v>
      </c>
      <c r="N61" s="523">
        <v>0</v>
      </c>
    </row>
    <row r="62" spans="1:14" x14ac:dyDescent="0.25">
      <c r="A62" s="524"/>
      <c r="B62" s="424" t="s">
        <v>906</v>
      </c>
      <c r="C62" s="425">
        <v>0</v>
      </c>
      <c r="D62" s="425">
        <v>0</v>
      </c>
      <c r="E62" s="425">
        <v>0</v>
      </c>
      <c r="F62" s="523">
        <v>0</v>
      </c>
      <c r="G62" s="425">
        <v>0</v>
      </c>
      <c r="H62" s="425">
        <v>17942</v>
      </c>
      <c r="I62" s="425">
        <v>17942</v>
      </c>
      <c r="J62" s="523">
        <v>100</v>
      </c>
      <c r="K62" s="425">
        <v>0</v>
      </c>
      <c r="L62" s="425">
        <v>17942</v>
      </c>
      <c r="M62" s="425">
        <v>17942</v>
      </c>
      <c r="N62" s="523">
        <v>100</v>
      </c>
    </row>
    <row r="63" spans="1:14" x14ac:dyDescent="0.25">
      <c r="A63" s="524"/>
      <c r="B63" s="424" t="s">
        <v>974</v>
      </c>
      <c r="C63" s="425">
        <v>0</v>
      </c>
      <c r="D63" s="425">
        <v>0</v>
      </c>
      <c r="E63" s="425">
        <v>0</v>
      </c>
      <c r="F63" s="523">
        <v>0</v>
      </c>
      <c r="G63" s="425">
        <v>0</v>
      </c>
      <c r="H63" s="425">
        <v>1459</v>
      </c>
      <c r="I63" s="425">
        <v>1459</v>
      </c>
      <c r="J63" s="523">
        <v>100</v>
      </c>
      <c r="K63" s="425">
        <v>0</v>
      </c>
      <c r="L63" s="425">
        <v>1459</v>
      </c>
      <c r="M63" s="425">
        <v>1459</v>
      </c>
      <c r="N63" s="523">
        <v>100</v>
      </c>
    </row>
    <row r="64" spans="1:14" x14ac:dyDescent="0.25">
      <c r="A64" s="524"/>
      <c r="B64" s="424" t="s">
        <v>218</v>
      </c>
      <c r="C64" s="425">
        <v>57608</v>
      </c>
      <c r="D64" s="425">
        <v>2013</v>
      </c>
      <c r="E64" s="425">
        <v>2013</v>
      </c>
      <c r="F64" s="523">
        <v>100</v>
      </c>
      <c r="G64" s="425">
        <v>62035</v>
      </c>
      <c r="H64" s="425">
        <v>2000</v>
      </c>
      <c r="I64" s="425">
        <v>2000</v>
      </c>
      <c r="J64" s="523">
        <v>100</v>
      </c>
      <c r="K64" s="425">
        <v>119643</v>
      </c>
      <c r="L64" s="425">
        <v>4013</v>
      </c>
      <c r="M64" s="425">
        <v>4013</v>
      </c>
      <c r="N64" s="523">
        <v>100</v>
      </c>
    </row>
    <row r="65" spans="1:14" x14ac:dyDescent="0.25">
      <c r="A65" s="524"/>
      <c r="B65" s="424" t="s">
        <v>474</v>
      </c>
      <c r="C65" s="425">
        <v>10368</v>
      </c>
      <c r="D65" s="425">
        <v>1</v>
      </c>
      <c r="E65" s="425">
        <v>1</v>
      </c>
      <c r="F65" s="523">
        <v>100</v>
      </c>
      <c r="G65" s="425">
        <v>11643</v>
      </c>
      <c r="H65" s="425">
        <v>400</v>
      </c>
      <c r="I65" s="425">
        <v>400</v>
      </c>
      <c r="J65" s="523">
        <v>100</v>
      </c>
      <c r="K65" s="425">
        <v>22011</v>
      </c>
      <c r="L65" s="425">
        <v>401</v>
      </c>
      <c r="M65" s="425">
        <v>401</v>
      </c>
      <c r="N65" s="523">
        <v>100</v>
      </c>
    </row>
    <row r="66" spans="1:14" x14ac:dyDescent="0.25">
      <c r="A66" s="524"/>
      <c r="B66" s="424" t="s">
        <v>219</v>
      </c>
      <c r="C66" s="425">
        <v>0</v>
      </c>
      <c r="D66" s="425">
        <v>29384</v>
      </c>
      <c r="E66" s="425">
        <v>29384</v>
      </c>
      <c r="F66" s="523">
        <v>100</v>
      </c>
      <c r="G66" s="425">
        <v>0</v>
      </c>
      <c r="H66" s="425">
        <v>128341</v>
      </c>
      <c r="I66" s="425">
        <v>128345</v>
      </c>
      <c r="J66" s="523">
        <v>100</v>
      </c>
      <c r="K66" s="425">
        <v>0</v>
      </c>
      <c r="L66" s="425">
        <v>157725</v>
      </c>
      <c r="M66" s="425">
        <v>157729</v>
      </c>
      <c r="N66" s="523">
        <v>100</v>
      </c>
    </row>
    <row r="67" spans="1:14" x14ac:dyDescent="0.25">
      <c r="A67" s="524"/>
      <c r="B67" s="424" t="s">
        <v>475</v>
      </c>
      <c r="C67" s="425">
        <v>0</v>
      </c>
      <c r="D67" s="425">
        <v>9736</v>
      </c>
      <c r="E67" s="425">
        <v>9736</v>
      </c>
      <c r="F67" s="523">
        <v>100</v>
      </c>
      <c r="G67" s="425">
        <v>0</v>
      </c>
      <c r="H67" s="425">
        <v>58376</v>
      </c>
      <c r="I67" s="425">
        <v>58374</v>
      </c>
      <c r="J67" s="523">
        <v>100</v>
      </c>
      <c r="K67" s="425">
        <v>0</v>
      </c>
      <c r="L67" s="425">
        <v>68112</v>
      </c>
      <c r="M67" s="425">
        <v>68110</v>
      </c>
      <c r="N67" s="523">
        <v>100</v>
      </c>
    </row>
    <row r="68" spans="1:14" x14ac:dyDescent="0.25">
      <c r="A68" s="524"/>
      <c r="B68" s="424" t="s">
        <v>476</v>
      </c>
      <c r="C68" s="425">
        <v>0</v>
      </c>
      <c r="D68" s="425">
        <v>6629</v>
      </c>
      <c r="E68" s="425">
        <v>6629</v>
      </c>
      <c r="F68" s="523">
        <v>100</v>
      </c>
      <c r="G68" s="425">
        <v>0</v>
      </c>
      <c r="H68" s="425">
        <v>6618</v>
      </c>
      <c r="I68" s="425">
        <v>6617</v>
      </c>
      <c r="J68" s="523">
        <v>100</v>
      </c>
      <c r="K68" s="425">
        <v>0</v>
      </c>
      <c r="L68" s="425">
        <v>13247</v>
      </c>
      <c r="M68" s="425">
        <v>13246</v>
      </c>
      <c r="N68" s="523">
        <v>100</v>
      </c>
    </row>
    <row r="69" spans="1:14" x14ac:dyDescent="0.25">
      <c r="A69" s="524"/>
      <c r="B69" s="424" t="s">
        <v>221</v>
      </c>
      <c r="C69" s="425">
        <v>0</v>
      </c>
      <c r="D69" s="425">
        <v>1147</v>
      </c>
      <c r="E69" s="425">
        <v>1147</v>
      </c>
      <c r="F69" s="523">
        <v>100</v>
      </c>
      <c r="G69" s="425">
        <v>0</v>
      </c>
      <c r="H69" s="425">
        <v>0</v>
      </c>
      <c r="I69" s="425">
        <v>0</v>
      </c>
      <c r="J69" s="523">
        <v>0</v>
      </c>
      <c r="K69" s="425">
        <v>0</v>
      </c>
      <c r="L69" s="425">
        <v>1147</v>
      </c>
      <c r="M69" s="425">
        <v>1147</v>
      </c>
      <c r="N69" s="523">
        <v>100</v>
      </c>
    </row>
    <row r="70" spans="1:14" x14ac:dyDescent="0.25">
      <c r="A70" s="524"/>
      <c r="B70" s="424" t="s">
        <v>222</v>
      </c>
      <c r="C70" s="425">
        <v>0</v>
      </c>
      <c r="D70" s="425">
        <v>203</v>
      </c>
      <c r="E70" s="425">
        <v>203</v>
      </c>
      <c r="F70" s="523">
        <v>100</v>
      </c>
      <c r="G70" s="425">
        <v>0</v>
      </c>
      <c r="H70" s="425">
        <v>0</v>
      </c>
      <c r="I70" s="425">
        <v>0</v>
      </c>
      <c r="J70" s="523">
        <v>0</v>
      </c>
      <c r="K70" s="425">
        <v>0</v>
      </c>
      <c r="L70" s="425">
        <v>203</v>
      </c>
      <c r="M70" s="425">
        <v>203</v>
      </c>
      <c r="N70" s="523">
        <v>100</v>
      </c>
    </row>
    <row r="71" spans="1:14" x14ac:dyDescent="0.25">
      <c r="A71" s="524"/>
      <c r="B71" s="424" t="s">
        <v>477</v>
      </c>
      <c r="C71" s="425">
        <v>0</v>
      </c>
      <c r="D71" s="425">
        <v>345</v>
      </c>
      <c r="E71" s="425">
        <v>345</v>
      </c>
      <c r="F71" s="523">
        <v>100</v>
      </c>
      <c r="G71" s="425">
        <v>0</v>
      </c>
      <c r="H71" s="425">
        <v>0</v>
      </c>
      <c r="I71" s="425">
        <v>0</v>
      </c>
      <c r="J71" s="523">
        <v>0</v>
      </c>
      <c r="K71" s="425">
        <v>0</v>
      </c>
      <c r="L71" s="425">
        <v>345</v>
      </c>
      <c r="M71" s="425">
        <v>345</v>
      </c>
      <c r="N71" s="523">
        <v>100</v>
      </c>
    </row>
    <row r="72" spans="1:14" x14ac:dyDescent="0.25">
      <c r="A72" s="524"/>
      <c r="B72" s="424" t="s">
        <v>483</v>
      </c>
      <c r="C72" s="425">
        <v>0</v>
      </c>
      <c r="D72" s="425">
        <v>717</v>
      </c>
      <c r="E72" s="425">
        <v>717</v>
      </c>
      <c r="F72" s="523">
        <v>100</v>
      </c>
      <c r="G72" s="425">
        <v>0</v>
      </c>
      <c r="H72" s="425">
        <v>2137</v>
      </c>
      <c r="I72" s="425">
        <v>2137</v>
      </c>
      <c r="J72" s="523">
        <v>100</v>
      </c>
      <c r="K72" s="425">
        <v>0</v>
      </c>
      <c r="L72" s="425">
        <v>2854</v>
      </c>
      <c r="M72" s="425">
        <v>2854</v>
      </c>
      <c r="N72" s="523">
        <v>100</v>
      </c>
    </row>
    <row r="73" spans="1:14" x14ac:dyDescent="0.25">
      <c r="A73" s="524"/>
      <c r="B73" s="424" t="s">
        <v>975</v>
      </c>
      <c r="C73" s="425">
        <v>0</v>
      </c>
      <c r="D73" s="425">
        <v>120</v>
      </c>
      <c r="E73" s="425">
        <v>120</v>
      </c>
      <c r="F73" s="523">
        <v>100</v>
      </c>
      <c r="G73" s="425">
        <v>0</v>
      </c>
      <c r="H73" s="425">
        <v>0</v>
      </c>
      <c r="I73" s="425">
        <v>0</v>
      </c>
      <c r="J73" s="523">
        <v>0</v>
      </c>
      <c r="K73" s="425">
        <v>0</v>
      </c>
      <c r="L73" s="425">
        <v>120</v>
      </c>
      <c r="M73" s="425">
        <v>120</v>
      </c>
      <c r="N73" s="523">
        <v>100</v>
      </c>
    </row>
    <row r="74" spans="1:14" x14ac:dyDescent="0.25">
      <c r="A74" s="524"/>
      <c r="B74" s="424" t="s">
        <v>230</v>
      </c>
      <c r="C74" s="425">
        <v>0</v>
      </c>
      <c r="D74" s="425">
        <v>14780</v>
      </c>
      <c r="E74" s="425">
        <v>14780</v>
      </c>
      <c r="F74" s="523">
        <v>100</v>
      </c>
      <c r="G74" s="425">
        <v>0</v>
      </c>
      <c r="H74" s="425">
        <v>7972</v>
      </c>
      <c r="I74" s="425">
        <v>7972</v>
      </c>
      <c r="J74" s="523">
        <v>100</v>
      </c>
      <c r="K74" s="425">
        <v>0</v>
      </c>
      <c r="L74" s="425">
        <v>22752</v>
      </c>
      <c r="M74" s="425">
        <v>22752</v>
      </c>
      <c r="N74" s="523">
        <v>100</v>
      </c>
    </row>
    <row r="75" spans="1:14" x14ac:dyDescent="0.25">
      <c r="A75" s="524"/>
      <c r="B75" s="424" t="s">
        <v>484</v>
      </c>
      <c r="C75" s="425">
        <v>0</v>
      </c>
      <c r="D75" s="425">
        <v>997</v>
      </c>
      <c r="E75" s="425">
        <v>997</v>
      </c>
      <c r="F75" s="523">
        <v>100</v>
      </c>
      <c r="G75" s="425">
        <v>0</v>
      </c>
      <c r="H75" s="425">
        <v>826</v>
      </c>
      <c r="I75" s="425">
        <v>826</v>
      </c>
      <c r="J75" s="523">
        <v>100</v>
      </c>
      <c r="K75" s="425">
        <v>0</v>
      </c>
      <c r="L75" s="425">
        <v>1823</v>
      </c>
      <c r="M75" s="425">
        <v>1823</v>
      </c>
      <c r="N75" s="523">
        <v>100</v>
      </c>
    </row>
    <row r="76" spans="1:14" x14ac:dyDescent="0.25">
      <c r="A76" s="524"/>
      <c r="B76" s="424" t="s">
        <v>232</v>
      </c>
      <c r="C76" s="425">
        <v>0</v>
      </c>
      <c r="D76" s="425">
        <v>2733</v>
      </c>
      <c r="E76" s="425">
        <v>2733</v>
      </c>
      <c r="F76" s="523">
        <v>100</v>
      </c>
      <c r="G76" s="425">
        <v>0</v>
      </c>
      <c r="H76" s="425">
        <v>47838</v>
      </c>
      <c r="I76" s="425">
        <v>47838</v>
      </c>
      <c r="J76" s="523">
        <v>100</v>
      </c>
      <c r="K76" s="425">
        <v>0</v>
      </c>
      <c r="L76" s="425">
        <v>50571</v>
      </c>
      <c r="M76" s="425">
        <v>50571</v>
      </c>
      <c r="N76" s="523">
        <v>100</v>
      </c>
    </row>
    <row r="77" spans="1:14" x14ac:dyDescent="0.25">
      <c r="A77" s="524"/>
      <c r="B77" s="424" t="s">
        <v>976</v>
      </c>
      <c r="C77" s="425">
        <v>0</v>
      </c>
      <c r="D77" s="425">
        <v>283</v>
      </c>
      <c r="E77" s="425">
        <v>283</v>
      </c>
      <c r="F77" s="523">
        <v>100</v>
      </c>
      <c r="G77" s="425">
        <v>0</v>
      </c>
      <c r="H77" s="425">
        <v>0</v>
      </c>
      <c r="I77" s="425">
        <v>0</v>
      </c>
      <c r="J77" s="523">
        <v>0</v>
      </c>
      <c r="K77" s="425">
        <v>0</v>
      </c>
      <c r="L77" s="425">
        <v>283</v>
      </c>
      <c r="M77" s="425">
        <v>283</v>
      </c>
      <c r="N77" s="523">
        <v>100</v>
      </c>
    </row>
    <row r="78" spans="1:14" x14ac:dyDescent="0.25">
      <c r="A78" s="524"/>
      <c r="B78" s="424" t="s">
        <v>913</v>
      </c>
      <c r="C78" s="425">
        <v>0</v>
      </c>
      <c r="D78" s="425">
        <v>0</v>
      </c>
      <c r="E78" s="425">
        <v>0</v>
      </c>
      <c r="F78" s="523">
        <v>0</v>
      </c>
      <c r="G78" s="425">
        <v>0</v>
      </c>
      <c r="H78" s="425">
        <v>5000</v>
      </c>
      <c r="I78" s="425">
        <v>5000</v>
      </c>
      <c r="J78" s="523">
        <v>100</v>
      </c>
      <c r="K78" s="425">
        <v>0</v>
      </c>
      <c r="L78" s="425">
        <v>5000</v>
      </c>
      <c r="M78" s="425">
        <v>5000</v>
      </c>
      <c r="N78" s="523">
        <v>100</v>
      </c>
    </row>
    <row r="79" spans="1:14" x14ac:dyDescent="0.25">
      <c r="A79" s="524"/>
      <c r="B79" s="424" t="s">
        <v>977</v>
      </c>
      <c r="C79" s="425">
        <v>0</v>
      </c>
      <c r="D79" s="425">
        <v>0</v>
      </c>
      <c r="E79" s="425">
        <v>0</v>
      </c>
      <c r="F79" s="523">
        <v>0</v>
      </c>
      <c r="G79" s="425">
        <v>0</v>
      </c>
      <c r="H79" s="425">
        <v>808</v>
      </c>
      <c r="I79" s="425">
        <v>808</v>
      </c>
      <c r="J79" s="523">
        <v>100</v>
      </c>
      <c r="K79" s="425">
        <v>0</v>
      </c>
      <c r="L79" s="425">
        <v>808</v>
      </c>
      <c r="M79" s="425">
        <v>808</v>
      </c>
      <c r="N79" s="523">
        <v>100</v>
      </c>
    </row>
    <row r="80" spans="1:14" x14ac:dyDescent="0.25">
      <c r="A80" s="524"/>
      <c r="B80" s="424" t="s">
        <v>233</v>
      </c>
      <c r="C80" s="425">
        <v>0</v>
      </c>
      <c r="D80" s="425">
        <v>11267</v>
      </c>
      <c r="E80" s="425">
        <v>11267</v>
      </c>
      <c r="F80" s="523">
        <v>100</v>
      </c>
      <c r="G80" s="425">
        <v>0</v>
      </c>
      <c r="H80" s="425">
        <v>0</v>
      </c>
      <c r="I80" s="425">
        <v>0</v>
      </c>
      <c r="J80" s="523">
        <v>0</v>
      </c>
      <c r="K80" s="425">
        <v>0</v>
      </c>
      <c r="L80" s="425">
        <v>11267</v>
      </c>
      <c r="M80" s="425">
        <v>11267</v>
      </c>
      <c r="N80" s="523">
        <v>100</v>
      </c>
    </row>
    <row r="81" spans="1:14" x14ac:dyDescent="0.25">
      <c r="A81" s="524"/>
      <c r="B81" s="424" t="s">
        <v>478</v>
      </c>
      <c r="C81" s="425">
        <v>0</v>
      </c>
      <c r="D81" s="425">
        <v>511</v>
      </c>
      <c r="E81" s="425">
        <v>511</v>
      </c>
      <c r="F81" s="523">
        <v>100</v>
      </c>
      <c r="G81" s="425">
        <v>0</v>
      </c>
      <c r="H81" s="425">
        <v>0</v>
      </c>
      <c r="I81" s="425">
        <v>0</v>
      </c>
      <c r="J81" s="523">
        <v>0</v>
      </c>
      <c r="K81" s="425">
        <v>0</v>
      </c>
      <c r="L81" s="425">
        <v>511</v>
      </c>
      <c r="M81" s="425">
        <v>511</v>
      </c>
      <c r="N81" s="523">
        <v>100</v>
      </c>
    </row>
    <row r="82" spans="1:14" x14ac:dyDescent="0.25">
      <c r="A82" s="424" t="s">
        <v>978</v>
      </c>
      <c r="B82" s="424" t="s">
        <v>180</v>
      </c>
      <c r="C82" s="425">
        <v>8002</v>
      </c>
      <c r="D82" s="425">
        <v>8178</v>
      </c>
      <c r="E82" s="425">
        <v>8159</v>
      </c>
      <c r="F82" s="523">
        <v>99.8</v>
      </c>
      <c r="G82" s="425">
        <v>146</v>
      </c>
      <c r="H82" s="425">
        <v>363</v>
      </c>
      <c r="I82" s="425">
        <v>359</v>
      </c>
      <c r="J82" s="523">
        <v>98.9</v>
      </c>
      <c r="K82" s="425">
        <v>8148</v>
      </c>
      <c r="L82" s="425">
        <v>8541</v>
      </c>
      <c r="M82" s="425">
        <v>8518</v>
      </c>
      <c r="N82" s="523">
        <v>99.7</v>
      </c>
    </row>
    <row r="83" spans="1:14" x14ac:dyDescent="0.25">
      <c r="A83" s="524"/>
      <c r="B83" s="424" t="s">
        <v>189</v>
      </c>
      <c r="C83" s="425">
        <v>0</v>
      </c>
      <c r="D83" s="425">
        <v>0</v>
      </c>
      <c r="E83" s="425">
        <v>0</v>
      </c>
      <c r="F83" s="523">
        <v>0</v>
      </c>
      <c r="G83" s="425">
        <v>0</v>
      </c>
      <c r="H83" s="425">
        <v>493</v>
      </c>
      <c r="I83" s="425">
        <v>493</v>
      </c>
      <c r="J83" s="523">
        <v>100</v>
      </c>
      <c r="K83" s="425">
        <v>0</v>
      </c>
      <c r="L83" s="425">
        <v>493</v>
      </c>
      <c r="M83" s="425">
        <v>493</v>
      </c>
      <c r="N83" s="523">
        <v>100</v>
      </c>
    </row>
    <row r="84" spans="1:14" x14ac:dyDescent="0.25">
      <c r="A84" s="524"/>
      <c r="B84" s="424" t="s">
        <v>874</v>
      </c>
      <c r="C84" s="425">
        <v>0</v>
      </c>
      <c r="D84" s="425">
        <v>0</v>
      </c>
      <c r="E84" s="425">
        <v>0</v>
      </c>
      <c r="F84" s="523">
        <v>0</v>
      </c>
      <c r="G84" s="425">
        <v>0</v>
      </c>
      <c r="H84" s="425">
        <v>444</v>
      </c>
      <c r="I84" s="425">
        <v>440</v>
      </c>
      <c r="J84" s="523">
        <v>99.1</v>
      </c>
      <c r="K84" s="425">
        <v>0</v>
      </c>
      <c r="L84" s="425">
        <v>444</v>
      </c>
      <c r="M84" s="425">
        <v>440</v>
      </c>
      <c r="N84" s="523">
        <v>99.1</v>
      </c>
    </row>
    <row r="85" spans="1:14" x14ac:dyDescent="0.25">
      <c r="A85" s="524"/>
      <c r="B85" s="424" t="s">
        <v>194</v>
      </c>
      <c r="C85" s="425">
        <v>0</v>
      </c>
      <c r="D85" s="425">
        <v>0</v>
      </c>
      <c r="E85" s="425">
        <v>0</v>
      </c>
      <c r="F85" s="523">
        <v>0</v>
      </c>
      <c r="G85" s="425">
        <v>0</v>
      </c>
      <c r="H85" s="425">
        <v>437</v>
      </c>
      <c r="I85" s="425">
        <v>437</v>
      </c>
      <c r="J85" s="523">
        <v>100</v>
      </c>
      <c r="K85" s="425">
        <v>0</v>
      </c>
      <c r="L85" s="425">
        <v>437</v>
      </c>
      <c r="M85" s="425">
        <v>437</v>
      </c>
      <c r="N85" s="523">
        <v>100</v>
      </c>
    </row>
    <row r="86" spans="1:14" x14ac:dyDescent="0.25">
      <c r="A86" s="524"/>
      <c r="B86" s="424" t="s">
        <v>219</v>
      </c>
      <c r="C86" s="425">
        <v>0</v>
      </c>
      <c r="D86" s="425">
        <v>25</v>
      </c>
      <c r="E86" s="425">
        <v>25</v>
      </c>
      <c r="F86" s="523">
        <v>100</v>
      </c>
      <c r="G86" s="425">
        <v>0</v>
      </c>
      <c r="H86" s="425">
        <v>0</v>
      </c>
      <c r="I86" s="425">
        <v>0</v>
      </c>
      <c r="J86" s="523">
        <v>0</v>
      </c>
      <c r="K86" s="425">
        <v>0</v>
      </c>
      <c r="L86" s="425">
        <v>25</v>
      </c>
      <c r="M86" s="425">
        <v>25</v>
      </c>
      <c r="N86" s="523">
        <v>100</v>
      </c>
    </row>
    <row r="87" spans="1:14" x14ac:dyDescent="0.25">
      <c r="A87" s="524"/>
      <c r="B87" s="424" t="s">
        <v>475</v>
      </c>
      <c r="C87" s="425">
        <v>0</v>
      </c>
      <c r="D87" s="425">
        <v>4</v>
      </c>
      <c r="E87" s="425">
        <v>4</v>
      </c>
      <c r="F87" s="523">
        <v>100</v>
      </c>
      <c r="G87" s="425">
        <v>0</v>
      </c>
      <c r="H87" s="425">
        <v>77</v>
      </c>
      <c r="I87" s="425">
        <v>77</v>
      </c>
      <c r="J87" s="523">
        <v>100</v>
      </c>
      <c r="K87" s="425">
        <v>0</v>
      </c>
      <c r="L87" s="425">
        <v>81</v>
      </c>
      <c r="M87" s="425">
        <v>81</v>
      </c>
      <c r="N87" s="523">
        <v>100</v>
      </c>
    </row>
    <row r="88" spans="1:14" x14ac:dyDescent="0.25">
      <c r="A88" s="524"/>
      <c r="B88" s="424" t="s">
        <v>476</v>
      </c>
      <c r="C88" s="425">
        <v>0</v>
      </c>
      <c r="D88" s="425">
        <v>4</v>
      </c>
      <c r="E88" s="425">
        <v>4</v>
      </c>
      <c r="F88" s="523">
        <v>100</v>
      </c>
      <c r="G88" s="425">
        <v>0</v>
      </c>
      <c r="H88" s="425">
        <v>98</v>
      </c>
      <c r="I88" s="425">
        <v>98</v>
      </c>
      <c r="J88" s="523">
        <v>100</v>
      </c>
      <c r="K88" s="425">
        <v>0</v>
      </c>
      <c r="L88" s="425">
        <v>102</v>
      </c>
      <c r="M88" s="425">
        <v>102</v>
      </c>
      <c r="N88" s="523">
        <v>100</v>
      </c>
    </row>
    <row r="89" spans="1:14" x14ac:dyDescent="0.25">
      <c r="A89" s="524"/>
      <c r="B89" s="424" t="s">
        <v>473</v>
      </c>
      <c r="C89" s="425">
        <v>0</v>
      </c>
      <c r="D89" s="425">
        <v>0</v>
      </c>
      <c r="E89" s="425">
        <v>0</v>
      </c>
      <c r="F89" s="523">
        <v>0</v>
      </c>
      <c r="G89" s="425">
        <v>0</v>
      </c>
      <c r="H89" s="425">
        <v>0</v>
      </c>
      <c r="I89" s="425">
        <v>0</v>
      </c>
      <c r="J89" s="523">
        <v>0</v>
      </c>
      <c r="K89" s="425">
        <v>0</v>
      </c>
      <c r="L89" s="425">
        <v>0</v>
      </c>
      <c r="M89" s="425">
        <v>0</v>
      </c>
      <c r="N89" s="523">
        <v>0</v>
      </c>
    </row>
    <row r="90" spans="1:14" x14ac:dyDescent="0.25">
      <c r="A90" s="424" t="s">
        <v>485</v>
      </c>
      <c r="B90" s="424" t="s">
        <v>180</v>
      </c>
      <c r="C90" s="425">
        <v>15198</v>
      </c>
      <c r="D90" s="425">
        <v>14495</v>
      </c>
      <c r="E90" s="425">
        <v>14487</v>
      </c>
      <c r="F90" s="523">
        <v>99.9</v>
      </c>
      <c r="G90" s="425">
        <v>350</v>
      </c>
      <c r="H90" s="425">
        <v>47</v>
      </c>
      <c r="I90" s="425">
        <v>46</v>
      </c>
      <c r="J90" s="523">
        <v>97.9</v>
      </c>
      <c r="K90" s="425">
        <v>15548</v>
      </c>
      <c r="L90" s="425">
        <v>14542</v>
      </c>
      <c r="M90" s="425">
        <v>14533</v>
      </c>
      <c r="N90" s="523">
        <v>99.9</v>
      </c>
    </row>
    <row r="91" spans="1:14" x14ac:dyDescent="0.25">
      <c r="A91" s="524"/>
      <c r="B91" s="424" t="s">
        <v>189</v>
      </c>
      <c r="C91" s="425">
        <v>0</v>
      </c>
      <c r="D91" s="425">
        <v>0</v>
      </c>
      <c r="E91" s="425">
        <v>0</v>
      </c>
      <c r="F91" s="523">
        <v>0</v>
      </c>
      <c r="G91" s="425">
        <v>0</v>
      </c>
      <c r="H91" s="425">
        <v>182</v>
      </c>
      <c r="I91" s="425">
        <v>178</v>
      </c>
      <c r="J91" s="523">
        <v>97.8</v>
      </c>
      <c r="K91" s="425">
        <v>0</v>
      </c>
      <c r="L91" s="425">
        <v>182</v>
      </c>
      <c r="M91" s="425">
        <v>178</v>
      </c>
      <c r="N91" s="523">
        <v>97.8</v>
      </c>
    </row>
    <row r="92" spans="1:14" x14ac:dyDescent="0.25">
      <c r="A92" s="524"/>
      <c r="B92" s="424" t="s">
        <v>874</v>
      </c>
      <c r="C92" s="425">
        <v>0</v>
      </c>
      <c r="D92" s="425">
        <v>0</v>
      </c>
      <c r="E92" s="425">
        <v>0</v>
      </c>
      <c r="F92" s="523">
        <v>0</v>
      </c>
      <c r="G92" s="425">
        <v>0</v>
      </c>
      <c r="H92" s="425">
        <v>99</v>
      </c>
      <c r="I92" s="425">
        <v>99</v>
      </c>
      <c r="J92" s="523">
        <v>100</v>
      </c>
      <c r="K92" s="425">
        <v>0</v>
      </c>
      <c r="L92" s="425">
        <v>99</v>
      </c>
      <c r="M92" s="425">
        <v>99</v>
      </c>
      <c r="N92" s="523">
        <v>100</v>
      </c>
    </row>
    <row r="93" spans="1:14" x14ac:dyDescent="0.25">
      <c r="A93" s="524"/>
      <c r="B93" s="424" t="s">
        <v>194</v>
      </c>
      <c r="C93" s="425">
        <v>0</v>
      </c>
      <c r="D93" s="425">
        <v>58</v>
      </c>
      <c r="E93" s="425">
        <v>58</v>
      </c>
      <c r="F93" s="523">
        <v>100</v>
      </c>
      <c r="G93" s="425">
        <v>0</v>
      </c>
      <c r="H93" s="425">
        <v>0</v>
      </c>
      <c r="I93" s="425">
        <v>0</v>
      </c>
      <c r="J93" s="523">
        <v>0</v>
      </c>
      <c r="K93" s="425">
        <v>0</v>
      </c>
      <c r="L93" s="425">
        <v>58</v>
      </c>
      <c r="M93" s="425">
        <v>58</v>
      </c>
      <c r="N93" s="523">
        <v>100</v>
      </c>
    </row>
    <row r="94" spans="1:14" x14ac:dyDescent="0.25">
      <c r="A94" s="524"/>
      <c r="B94" s="424" t="s">
        <v>199</v>
      </c>
      <c r="C94" s="425">
        <v>0</v>
      </c>
      <c r="D94" s="425">
        <v>222</v>
      </c>
      <c r="E94" s="425">
        <v>222</v>
      </c>
      <c r="F94" s="523">
        <v>100</v>
      </c>
      <c r="G94" s="425">
        <v>0</v>
      </c>
      <c r="H94" s="425">
        <v>0</v>
      </c>
      <c r="I94" s="425">
        <v>0</v>
      </c>
      <c r="J94" s="523">
        <v>0</v>
      </c>
      <c r="K94" s="425">
        <v>0</v>
      </c>
      <c r="L94" s="425">
        <v>222</v>
      </c>
      <c r="M94" s="425">
        <v>222</v>
      </c>
      <c r="N94" s="523">
        <v>100</v>
      </c>
    </row>
    <row r="95" spans="1:14" x14ac:dyDescent="0.25">
      <c r="A95" s="524"/>
      <c r="B95" s="424" t="s">
        <v>200</v>
      </c>
      <c r="C95" s="425">
        <v>0</v>
      </c>
      <c r="D95" s="425">
        <v>78</v>
      </c>
      <c r="E95" s="425">
        <v>78</v>
      </c>
      <c r="F95" s="523">
        <v>100</v>
      </c>
      <c r="G95" s="425">
        <v>0</v>
      </c>
      <c r="H95" s="425">
        <v>0</v>
      </c>
      <c r="I95" s="425">
        <v>0</v>
      </c>
      <c r="J95" s="523">
        <v>0</v>
      </c>
      <c r="K95" s="425">
        <v>0</v>
      </c>
      <c r="L95" s="425">
        <v>78</v>
      </c>
      <c r="M95" s="425">
        <v>78</v>
      </c>
      <c r="N95" s="523">
        <v>100</v>
      </c>
    </row>
    <row r="96" spans="1:14" x14ac:dyDescent="0.25">
      <c r="A96" s="524"/>
      <c r="B96" s="424" t="s">
        <v>201</v>
      </c>
      <c r="C96" s="425">
        <v>0</v>
      </c>
      <c r="D96" s="425">
        <v>78</v>
      </c>
      <c r="E96" s="425">
        <v>78</v>
      </c>
      <c r="F96" s="523">
        <v>100</v>
      </c>
      <c r="G96" s="425">
        <v>0</v>
      </c>
      <c r="H96" s="425">
        <v>0</v>
      </c>
      <c r="I96" s="425">
        <v>0</v>
      </c>
      <c r="J96" s="523">
        <v>0</v>
      </c>
      <c r="K96" s="425">
        <v>0</v>
      </c>
      <c r="L96" s="425">
        <v>78</v>
      </c>
      <c r="M96" s="425">
        <v>78</v>
      </c>
      <c r="N96" s="523">
        <v>100</v>
      </c>
    </row>
    <row r="97" spans="1:14" x14ac:dyDescent="0.25">
      <c r="A97" s="524"/>
      <c r="B97" s="424" t="s">
        <v>475</v>
      </c>
      <c r="C97" s="425">
        <v>0</v>
      </c>
      <c r="D97" s="425">
        <v>10</v>
      </c>
      <c r="E97" s="425">
        <v>10</v>
      </c>
      <c r="F97" s="523">
        <v>100</v>
      </c>
      <c r="G97" s="425">
        <v>0</v>
      </c>
      <c r="H97" s="425">
        <v>0</v>
      </c>
      <c r="I97" s="425">
        <v>0</v>
      </c>
      <c r="J97" s="523">
        <v>0</v>
      </c>
      <c r="K97" s="425">
        <v>0</v>
      </c>
      <c r="L97" s="425">
        <v>10</v>
      </c>
      <c r="M97" s="425">
        <v>10</v>
      </c>
      <c r="N97" s="523">
        <v>100</v>
      </c>
    </row>
    <row r="98" spans="1:14" x14ac:dyDescent="0.25">
      <c r="A98" s="524"/>
      <c r="B98" s="424" t="s">
        <v>476</v>
      </c>
      <c r="C98" s="425">
        <v>0</v>
      </c>
      <c r="D98" s="425">
        <v>9</v>
      </c>
      <c r="E98" s="425">
        <v>9</v>
      </c>
      <c r="F98" s="523">
        <v>100</v>
      </c>
      <c r="G98" s="425">
        <v>0</v>
      </c>
      <c r="H98" s="425">
        <v>0</v>
      </c>
      <c r="I98" s="425">
        <v>0</v>
      </c>
      <c r="J98" s="523">
        <v>0</v>
      </c>
      <c r="K98" s="425">
        <v>0</v>
      </c>
      <c r="L98" s="425">
        <v>9</v>
      </c>
      <c r="M98" s="425">
        <v>9</v>
      </c>
      <c r="N98" s="523">
        <v>100</v>
      </c>
    </row>
    <row r="99" spans="1:14" x14ac:dyDescent="0.25">
      <c r="A99" s="524"/>
      <c r="B99" s="424" t="s">
        <v>221</v>
      </c>
      <c r="C99" s="425">
        <v>0</v>
      </c>
      <c r="D99" s="425">
        <v>300</v>
      </c>
      <c r="E99" s="425">
        <v>300</v>
      </c>
      <c r="F99" s="523">
        <v>100</v>
      </c>
      <c r="G99" s="425">
        <v>0</v>
      </c>
      <c r="H99" s="425">
        <v>0</v>
      </c>
      <c r="I99" s="425">
        <v>0</v>
      </c>
      <c r="J99" s="523">
        <v>0</v>
      </c>
      <c r="K99" s="425">
        <v>0</v>
      </c>
      <c r="L99" s="425">
        <v>300</v>
      </c>
      <c r="M99" s="425">
        <v>300</v>
      </c>
      <c r="N99" s="523">
        <v>100</v>
      </c>
    </row>
    <row r="100" spans="1:14" x14ac:dyDescent="0.25">
      <c r="A100" s="524"/>
      <c r="B100" s="424" t="s">
        <v>222</v>
      </c>
      <c r="C100" s="425">
        <v>0</v>
      </c>
      <c r="D100" s="425">
        <v>14</v>
      </c>
      <c r="E100" s="425">
        <v>14</v>
      </c>
      <c r="F100" s="523">
        <v>100</v>
      </c>
      <c r="G100" s="425">
        <v>0</v>
      </c>
      <c r="H100" s="425">
        <v>0</v>
      </c>
      <c r="I100" s="425">
        <v>0</v>
      </c>
      <c r="J100" s="523">
        <v>0</v>
      </c>
      <c r="K100" s="425">
        <v>0</v>
      </c>
      <c r="L100" s="425">
        <v>14</v>
      </c>
      <c r="M100" s="425">
        <v>14</v>
      </c>
      <c r="N100" s="523">
        <v>100</v>
      </c>
    </row>
    <row r="101" spans="1:14" x14ac:dyDescent="0.25">
      <c r="A101" s="524"/>
      <c r="B101" s="424" t="s">
        <v>477</v>
      </c>
      <c r="C101" s="425">
        <v>0</v>
      </c>
      <c r="D101" s="425">
        <v>60</v>
      </c>
      <c r="E101" s="425">
        <v>60</v>
      </c>
      <c r="F101" s="523">
        <v>100</v>
      </c>
      <c r="G101" s="425">
        <v>0</v>
      </c>
      <c r="H101" s="425">
        <v>0</v>
      </c>
      <c r="I101" s="425">
        <v>0</v>
      </c>
      <c r="J101" s="523">
        <v>0</v>
      </c>
      <c r="K101" s="425">
        <v>0</v>
      </c>
      <c r="L101" s="425">
        <v>60</v>
      </c>
      <c r="M101" s="425">
        <v>60</v>
      </c>
      <c r="N101" s="523">
        <v>100</v>
      </c>
    </row>
    <row r="102" spans="1:14" x14ac:dyDescent="0.25">
      <c r="A102" s="424" t="s">
        <v>979</v>
      </c>
      <c r="B102" s="424" t="s">
        <v>180</v>
      </c>
      <c r="C102" s="425">
        <v>126184</v>
      </c>
      <c r="D102" s="425">
        <v>134863</v>
      </c>
      <c r="E102" s="425">
        <v>133711</v>
      </c>
      <c r="F102" s="523">
        <v>99.1</v>
      </c>
      <c r="G102" s="425">
        <v>1970</v>
      </c>
      <c r="H102" s="425">
        <v>1742</v>
      </c>
      <c r="I102" s="425">
        <v>1742</v>
      </c>
      <c r="J102" s="523">
        <v>100</v>
      </c>
      <c r="K102" s="425">
        <v>128154</v>
      </c>
      <c r="L102" s="425">
        <v>136605</v>
      </c>
      <c r="M102" s="425">
        <v>135453</v>
      </c>
      <c r="N102" s="523">
        <v>99.2</v>
      </c>
    </row>
    <row r="103" spans="1:14" x14ac:dyDescent="0.25">
      <c r="A103" s="524"/>
      <c r="B103" s="424" t="s">
        <v>189</v>
      </c>
      <c r="C103" s="425">
        <v>0</v>
      </c>
      <c r="D103" s="425">
        <v>0</v>
      </c>
      <c r="E103" s="425">
        <v>0</v>
      </c>
      <c r="F103" s="523">
        <v>0</v>
      </c>
      <c r="G103" s="425">
        <v>0</v>
      </c>
      <c r="H103" s="425">
        <v>3948</v>
      </c>
      <c r="I103" s="425">
        <v>3861</v>
      </c>
      <c r="J103" s="523">
        <v>97.8</v>
      </c>
      <c r="K103" s="425">
        <v>0</v>
      </c>
      <c r="L103" s="425">
        <v>3948</v>
      </c>
      <c r="M103" s="425">
        <v>3861</v>
      </c>
      <c r="N103" s="523">
        <v>97.8</v>
      </c>
    </row>
    <row r="104" spans="1:14" x14ac:dyDescent="0.25">
      <c r="A104" s="524"/>
      <c r="B104" s="424" t="s">
        <v>874</v>
      </c>
      <c r="C104" s="425">
        <v>0</v>
      </c>
      <c r="D104" s="425">
        <v>0</v>
      </c>
      <c r="E104" s="425">
        <v>0</v>
      </c>
      <c r="F104" s="523">
        <v>0</v>
      </c>
      <c r="G104" s="425">
        <v>0</v>
      </c>
      <c r="H104" s="425">
        <v>287</v>
      </c>
      <c r="I104" s="425">
        <v>287</v>
      </c>
      <c r="J104" s="523">
        <v>100</v>
      </c>
      <c r="K104" s="425">
        <v>0</v>
      </c>
      <c r="L104" s="425">
        <v>287</v>
      </c>
      <c r="M104" s="425">
        <v>287</v>
      </c>
      <c r="N104" s="523">
        <v>100</v>
      </c>
    </row>
    <row r="105" spans="1:14" x14ac:dyDescent="0.25">
      <c r="A105" s="424" t="s">
        <v>980</v>
      </c>
      <c r="B105" s="424" t="s">
        <v>180</v>
      </c>
      <c r="C105" s="425">
        <v>13804</v>
      </c>
      <c r="D105" s="425">
        <v>14277</v>
      </c>
      <c r="E105" s="425">
        <v>14272</v>
      </c>
      <c r="F105" s="523">
        <v>100</v>
      </c>
      <c r="G105" s="425">
        <v>100</v>
      </c>
      <c r="H105" s="425">
        <v>100</v>
      </c>
      <c r="I105" s="425">
        <v>100</v>
      </c>
      <c r="J105" s="523">
        <v>100</v>
      </c>
      <c r="K105" s="425">
        <v>13904</v>
      </c>
      <c r="L105" s="425">
        <v>14377</v>
      </c>
      <c r="M105" s="425">
        <v>14372</v>
      </c>
      <c r="N105" s="523">
        <v>100</v>
      </c>
    </row>
    <row r="106" spans="1:14" x14ac:dyDescent="0.25">
      <c r="A106" s="524"/>
      <c r="B106" s="424" t="s">
        <v>189</v>
      </c>
      <c r="C106" s="425">
        <v>0</v>
      </c>
      <c r="D106" s="425">
        <v>0</v>
      </c>
      <c r="E106" s="425">
        <v>0</v>
      </c>
      <c r="F106" s="523">
        <v>0</v>
      </c>
      <c r="G106" s="425">
        <v>0</v>
      </c>
      <c r="H106" s="425">
        <v>23</v>
      </c>
      <c r="I106" s="425">
        <v>23</v>
      </c>
      <c r="J106" s="523">
        <v>100</v>
      </c>
      <c r="K106" s="425">
        <v>0</v>
      </c>
      <c r="L106" s="425">
        <v>23</v>
      </c>
      <c r="M106" s="425">
        <v>23</v>
      </c>
      <c r="N106" s="523">
        <v>100</v>
      </c>
    </row>
    <row r="107" spans="1:14" x14ac:dyDescent="0.25">
      <c r="A107" s="524"/>
      <c r="B107" s="424" t="s">
        <v>874</v>
      </c>
      <c r="C107" s="425">
        <v>0</v>
      </c>
      <c r="D107" s="425">
        <v>0</v>
      </c>
      <c r="E107" s="425">
        <v>0</v>
      </c>
      <c r="F107" s="523">
        <v>0</v>
      </c>
      <c r="G107" s="425">
        <v>0</v>
      </c>
      <c r="H107" s="425">
        <v>768</v>
      </c>
      <c r="I107" s="425">
        <v>768</v>
      </c>
      <c r="J107" s="523">
        <v>100</v>
      </c>
      <c r="K107" s="425">
        <v>0</v>
      </c>
      <c r="L107" s="425">
        <v>768</v>
      </c>
      <c r="M107" s="425">
        <v>768</v>
      </c>
      <c r="N107" s="523">
        <v>100</v>
      </c>
    </row>
    <row r="108" spans="1:14" x14ac:dyDescent="0.25">
      <c r="A108" s="524"/>
      <c r="B108" s="424" t="s">
        <v>194</v>
      </c>
      <c r="C108" s="425">
        <v>0</v>
      </c>
      <c r="D108" s="425">
        <v>379</v>
      </c>
      <c r="E108" s="425">
        <v>379</v>
      </c>
      <c r="F108" s="523">
        <v>100</v>
      </c>
      <c r="G108" s="425">
        <v>0</v>
      </c>
      <c r="H108" s="425">
        <v>0</v>
      </c>
      <c r="I108" s="425">
        <v>0</v>
      </c>
      <c r="J108" s="523">
        <v>0</v>
      </c>
      <c r="K108" s="425">
        <v>0</v>
      </c>
      <c r="L108" s="425">
        <v>379</v>
      </c>
      <c r="M108" s="425">
        <v>379</v>
      </c>
      <c r="N108" s="523">
        <v>100</v>
      </c>
    </row>
    <row r="109" spans="1:14" x14ac:dyDescent="0.25">
      <c r="A109" s="524"/>
      <c r="B109" s="424" t="s">
        <v>199</v>
      </c>
      <c r="C109" s="425">
        <v>0</v>
      </c>
      <c r="D109" s="425">
        <v>6</v>
      </c>
      <c r="E109" s="425">
        <v>6</v>
      </c>
      <c r="F109" s="523">
        <v>100</v>
      </c>
      <c r="G109" s="425">
        <v>0</v>
      </c>
      <c r="H109" s="425">
        <v>0</v>
      </c>
      <c r="I109" s="425">
        <v>0</v>
      </c>
      <c r="J109" s="523">
        <v>0</v>
      </c>
      <c r="K109" s="425">
        <v>0</v>
      </c>
      <c r="L109" s="425">
        <v>6</v>
      </c>
      <c r="M109" s="425">
        <v>6</v>
      </c>
      <c r="N109" s="523">
        <v>100</v>
      </c>
    </row>
    <row r="110" spans="1:14" x14ac:dyDescent="0.25">
      <c r="A110" s="524"/>
      <c r="B110" s="424" t="s">
        <v>200</v>
      </c>
      <c r="C110" s="425">
        <v>0</v>
      </c>
      <c r="D110" s="425">
        <v>1</v>
      </c>
      <c r="E110" s="425">
        <v>1</v>
      </c>
      <c r="F110" s="523">
        <v>100</v>
      </c>
      <c r="G110" s="425">
        <v>0</v>
      </c>
      <c r="H110" s="425">
        <v>0</v>
      </c>
      <c r="I110" s="425">
        <v>0</v>
      </c>
      <c r="J110" s="523">
        <v>0</v>
      </c>
      <c r="K110" s="425">
        <v>0</v>
      </c>
      <c r="L110" s="425">
        <v>1</v>
      </c>
      <c r="M110" s="425">
        <v>1</v>
      </c>
      <c r="N110" s="523">
        <v>100</v>
      </c>
    </row>
    <row r="111" spans="1:14" x14ac:dyDescent="0.25">
      <c r="A111" s="524"/>
      <c r="B111" s="424" t="s">
        <v>201</v>
      </c>
      <c r="C111" s="425">
        <v>0</v>
      </c>
      <c r="D111" s="425">
        <v>2</v>
      </c>
      <c r="E111" s="425">
        <v>2</v>
      </c>
      <c r="F111" s="523">
        <v>100</v>
      </c>
      <c r="G111" s="425">
        <v>0</v>
      </c>
      <c r="H111" s="425">
        <v>0</v>
      </c>
      <c r="I111" s="425">
        <v>0</v>
      </c>
      <c r="J111" s="523">
        <v>0</v>
      </c>
      <c r="K111" s="425">
        <v>0</v>
      </c>
      <c r="L111" s="425">
        <v>2</v>
      </c>
      <c r="M111" s="425">
        <v>2</v>
      </c>
      <c r="N111" s="523">
        <v>100</v>
      </c>
    </row>
    <row r="112" spans="1:14" x14ac:dyDescent="0.25">
      <c r="A112" s="524"/>
      <c r="B112" s="424" t="s">
        <v>219</v>
      </c>
      <c r="C112" s="425">
        <v>0</v>
      </c>
      <c r="D112" s="425">
        <v>263</v>
      </c>
      <c r="E112" s="425">
        <v>263</v>
      </c>
      <c r="F112" s="523">
        <v>100</v>
      </c>
      <c r="G112" s="425">
        <v>0</v>
      </c>
      <c r="H112" s="425">
        <v>0</v>
      </c>
      <c r="I112" s="425">
        <v>0</v>
      </c>
      <c r="J112" s="523">
        <v>0</v>
      </c>
      <c r="K112" s="425">
        <v>0</v>
      </c>
      <c r="L112" s="425">
        <v>263</v>
      </c>
      <c r="M112" s="425">
        <v>263</v>
      </c>
      <c r="N112" s="523">
        <v>100</v>
      </c>
    </row>
    <row r="113" spans="1:14" x14ac:dyDescent="0.25">
      <c r="A113" s="524"/>
      <c r="B113" s="424" t="s">
        <v>475</v>
      </c>
      <c r="C113" s="425">
        <v>0</v>
      </c>
      <c r="D113" s="425">
        <v>113</v>
      </c>
      <c r="E113" s="425">
        <v>113</v>
      </c>
      <c r="F113" s="523">
        <v>100</v>
      </c>
      <c r="G113" s="425">
        <v>0</v>
      </c>
      <c r="H113" s="425">
        <v>0</v>
      </c>
      <c r="I113" s="425">
        <v>0</v>
      </c>
      <c r="J113" s="523">
        <v>0</v>
      </c>
      <c r="K113" s="425">
        <v>0</v>
      </c>
      <c r="L113" s="425">
        <v>113</v>
      </c>
      <c r="M113" s="425">
        <v>113</v>
      </c>
      <c r="N113" s="523">
        <v>100</v>
      </c>
    </row>
    <row r="114" spans="1:14" x14ac:dyDescent="0.25">
      <c r="A114" s="524"/>
      <c r="B114" s="424" t="s">
        <v>476</v>
      </c>
      <c r="C114" s="425">
        <v>0</v>
      </c>
      <c r="D114" s="425">
        <v>92</v>
      </c>
      <c r="E114" s="425">
        <v>92</v>
      </c>
      <c r="F114" s="523">
        <v>100</v>
      </c>
      <c r="G114" s="425">
        <v>0</v>
      </c>
      <c r="H114" s="425">
        <v>0</v>
      </c>
      <c r="I114" s="425">
        <v>0</v>
      </c>
      <c r="J114" s="523">
        <v>0</v>
      </c>
      <c r="K114" s="425">
        <v>0</v>
      </c>
      <c r="L114" s="425">
        <v>92</v>
      </c>
      <c r="M114" s="425">
        <v>92</v>
      </c>
      <c r="N114" s="523">
        <v>100</v>
      </c>
    </row>
    <row r="115" spans="1:14" x14ac:dyDescent="0.25">
      <c r="A115" s="424" t="s">
        <v>981</v>
      </c>
      <c r="B115" s="424" t="s">
        <v>180</v>
      </c>
      <c r="C115" s="425">
        <v>72706</v>
      </c>
      <c r="D115" s="425">
        <v>74444</v>
      </c>
      <c r="E115" s="425">
        <v>74444</v>
      </c>
      <c r="F115" s="523">
        <v>100</v>
      </c>
      <c r="G115" s="425">
        <v>3837</v>
      </c>
      <c r="H115" s="425">
        <v>624</v>
      </c>
      <c r="I115" s="425">
        <v>624</v>
      </c>
      <c r="J115" s="523">
        <v>100</v>
      </c>
      <c r="K115" s="425">
        <v>76543</v>
      </c>
      <c r="L115" s="425">
        <v>75068</v>
      </c>
      <c r="M115" s="425">
        <v>75068</v>
      </c>
      <c r="N115" s="523">
        <v>100</v>
      </c>
    </row>
    <row r="116" spans="1:14" x14ac:dyDescent="0.25">
      <c r="A116" s="524"/>
      <c r="B116" s="424" t="s">
        <v>472</v>
      </c>
      <c r="C116" s="425">
        <v>0</v>
      </c>
      <c r="D116" s="425">
        <v>279</v>
      </c>
      <c r="E116" s="425">
        <v>279</v>
      </c>
      <c r="F116" s="523">
        <v>100</v>
      </c>
      <c r="G116" s="425">
        <v>0</v>
      </c>
      <c r="H116" s="425">
        <v>0</v>
      </c>
      <c r="I116" s="425">
        <v>0</v>
      </c>
      <c r="J116" s="523">
        <v>0</v>
      </c>
      <c r="K116" s="425">
        <v>0</v>
      </c>
      <c r="L116" s="425">
        <v>279</v>
      </c>
      <c r="M116" s="425">
        <v>279</v>
      </c>
      <c r="N116" s="523">
        <v>100</v>
      </c>
    </row>
    <row r="117" spans="1:14" x14ac:dyDescent="0.25">
      <c r="A117" s="524"/>
      <c r="B117" s="424" t="s">
        <v>189</v>
      </c>
      <c r="C117" s="425">
        <v>0</v>
      </c>
      <c r="D117" s="425">
        <v>2609</v>
      </c>
      <c r="E117" s="425">
        <v>2609</v>
      </c>
      <c r="F117" s="523">
        <v>100</v>
      </c>
      <c r="G117" s="425">
        <v>0</v>
      </c>
      <c r="H117" s="425">
        <v>2549</v>
      </c>
      <c r="I117" s="425">
        <v>2549</v>
      </c>
      <c r="J117" s="523">
        <v>100</v>
      </c>
      <c r="K117" s="425">
        <v>0</v>
      </c>
      <c r="L117" s="425">
        <v>5158</v>
      </c>
      <c r="M117" s="425">
        <v>5158</v>
      </c>
      <c r="N117" s="523">
        <v>100</v>
      </c>
    </row>
    <row r="118" spans="1:14" x14ac:dyDescent="0.25">
      <c r="A118" s="524"/>
      <c r="B118" s="424" t="s">
        <v>874</v>
      </c>
      <c r="C118" s="425">
        <v>0</v>
      </c>
      <c r="D118" s="425">
        <v>0</v>
      </c>
      <c r="E118" s="425">
        <v>0</v>
      </c>
      <c r="F118" s="523">
        <v>0</v>
      </c>
      <c r="G118" s="425">
        <v>0</v>
      </c>
      <c r="H118" s="425">
        <v>1095</v>
      </c>
      <c r="I118" s="425">
        <v>1095</v>
      </c>
      <c r="J118" s="523">
        <v>100</v>
      </c>
      <c r="K118" s="425">
        <v>0</v>
      </c>
      <c r="L118" s="425">
        <v>1095</v>
      </c>
      <c r="M118" s="425">
        <v>1095</v>
      </c>
      <c r="N118" s="523">
        <v>100</v>
      </c>
    </row>
    <row r="119" spans="1:14" x14ac:dyDescent="0.25">
      <c r="A119" s="524"/>
      <c r="B119" s="424" t="s">
        <v>473</v>
      </c>
      <c r="C119" s="425">
        <v>0</v>
      </c>
      <c r="D119" s="425">
        <v>25</v>
      </c>
      <c r="E119" s="425">
        <v>25</v>
      </c>
      <c r="F119" s="523">
        <v>100</v>
      </c>
      <c r="G119" s="425">
        <v>0</v>
      </c>
      <c r="H119" s="425">
        <v>0</v>
      </c>
      <c r="I119" s="425">
        <v>0</v>
      </c>
      <c r="J119" s="523">
        <v>0</v>
      </c>
      <c r="K119" s="425">
        <v>0</v>
      </c>
      <c r="L119" s="425">
        <v>25</v>
      </c>
      <c r="M119" s="425">
        <v>25</v>
      </c>
      <c r="N119" s="523">
        <v>100</v>
      </c>
    </row>
    <row r="120" spans="1:14" x14ac:dyDescent="0.25">
      <c r="A120" s="424" t="s">
        <v>982</v>
      </c>
      <c r="B120" s="424" t="s">
        <v>180</v>
      </c>
      <c r="C120" s="425">
        <v>165428</v>
      </c>
      <c r="D120" s="425">
        <v>166890</v>
      </c>
      <c r="E120" s="425">
        <v>165907</v>
      </c>
      <c r="F120" s="523">
        <v>99.4</v>
      </c>
      <c r="G120" s="425">
        <v>9849</v>
      </c>
      <c r="H120" s="425">
        <v>3870</v>
      </c>
      <c r="I120" s="425">
        <v>3856</v>
      </c>
      <c r="J120" s="523">
        <v>99.6</v>
      </c>
      <c r="K120" s="425">
        <v>175277</v>
      </c>
      <c r="L120" s="425">
        <v>170760</v>
      </c>
      <c r="M120" s="425">
        <v>169763</v>
      </c>
      <c r="N120" s="523">
        <v>99.4</v>
      </c>
    </row>
    <row r="121" spans="1:14" x14ac:dyDescent="0.25">
      <c r="A121" s="524"/>
      <c r="B121" s="424" t="s">
        <v>472</v>
      </c>
      <c r="C121" s="425">
        <v>0</v>
      </c>
      <c r="D121" s="425">
        <v>1228</v>
      </c>
      <c r="E121" s="425">
        <v>1221</v>
      </c>
      <c r="F121" s="523">
        <v>99.4</v>
      </c>
      <c r="G121" s="425">
        <v>0</v>
      </c>
      <c r="H121" s="425">
        <v>0</v>
      </c>
      <c r="I121" s="425">
        <v>0</v>
      </c>
      <c r="J121" s="523">
        <v>0</v>
      </c>
      <c r="K121" s="425">
        <v>0</v>
      </c>
      <c r="L121" s="425">
        <v>1228</v>
      </c>
      <c r="M121" s="425">
        <v>1221</v>
      </c>
      <c r="N121" s="523">
        <v>99.4</v>
      </c>
    </row>
    <row r="122" spans="1:14" x14ac:dyDescent="0.25">
      <c r="A122" s="524"/>
      <c r="B122" s="424" t="s">
        <v>189</v>
      </c>
      <c r="C122" s="425">
        <v>0</v>
      </c>
      <c r="D122" s="425">
        <v>1491</v>
      </c>
      <c r="E122" s="425">
        <v>1428</v>
      </c>
      <c r="F122" s="523">
        <v>95.8</v>
      </c>
      <c r="G122" s="425">
        <v>0</v>
      </c>
      <c r="H122" s="425">
        <v>6929</v>
      </c>
      <c r="I122" s="425">
        <v>6876</v>
      </c>
      <c r="J122" s="523">
        <v>99.2</v>
      </c>
      <c r="K122" s="425">
        <v>0</v>
      </c>
      <c r="L122" s="425">
        <v>8420</v>
      </c>
      <c r="M122" s="425">
        <v>8304</v>
      </c>
      <c r="N122" s="523">
        <v>98.6</v>
      </c>
    </row>
    <row r="123" spans="1:14" x14ac:dyDescent="0.25">
      <c r="A123" s="524"/>
      <c r="B123" s="424" t="s">
        <v>874</v>
      </c>
      <c r="C123" s="425">
        <v>0</v>
      </c>
      <c r="D123" s="425">
        <v>1129</v>
      </c>
      <c r="E123" s="425">
        <v>1099</v>
      </c>
      <c r="F123" s="523">
        <v>97.3</v>
      </c>
      <c r="G123" s="425">
        <v>0</v>
      </c>
      <c r="H123" s="425">
        <v>1180</v>
      </c>
      <c r="I123" s="425">
        <v>1161</v>
      </c>
      <c r="J123" s="523">
        <v>98.4</v>
      </c>
      <c r="K123" s="425">
        <v>0</v>
      </c>
      <c r="L123" s="425">
        <v>2309</v>
      </c>
      <c r="M123" s="425">
        <v>2260</v>
      </c>
      <c r="N123" s="523">
        <v>97.9</v>
      </c>
    </row>
    <row r="124" spans="1:14" x14ac:dyDescent="0.25">
      <c r="A124" s="524"/>
      <c r="B124" s="424" t="s">
        <v>194</v>
      </c>
      <c r="C124" s="425">
        <v>0</v>
      </c>
      <c r="D124" s="425">
        <v>0</v>
      </c>
      <c r="E124" s="425">
        <v>0</v>
      </c>
      <c r="F124" s="523">
        <v>0</v>
      </c>
      <c r="G124" s="425">
        <v>0</v>
      </c>
      <c r="H124" s="425">
        <v>161</v>
      </c>
      <c r="I124" s="425">
        <v>161</v>
      </c>
      <c r="J124" s="523">
        <v>100</v>
      </c>
      <c r="K124" s="425">
        <v>0</v>
      </c>
      <c r="L124" s="425">
        <v>161</v>
      </c>
      <c r="M124" s="425">
        <v>161</v>
      </c>
      <c r="N124" s="523">
        <v>100</v>
      </c>
    </row>
    <row r="125" spans="1:14" x14ac:dyDescent="0.25">
      <c r="A125" s="524"/>
      <c r="B125" s="424" t="s">
        <v>199</v>
      </c>
      <c r="C125" s="425">
        <v>0</v>
      </c>
      <c r="D125" s="425">
        <v>43</v>
      </c>
      <c r="E125" s="425">
        <v>43</v>
      </c>
      <c r="F125" s="523">
        <v>100</v>
      </c>
      <c r="G125" s="425">
        <v>0</v>
      </c>
      <c r="H125" s="425">
        <v>0</v>
      </c>
      <c r="I125" s="425">
        <v>0</v>
      </c>
      <c r="J125" s="523">
        <v>0</v>
      </c>
      <c r="K125" s="425">
        <v>0</v>
      </c>
      <c r="L125" s="425">
        <v>43</v>
      </c>
      <c r="M125" s="425">
        <v>43</v>
      </c>
      <c r="N125" s="523">
        <v>100</v>
      </c>
    </row>
    <row r="126" spans="1:14" x14ac:dyDescent="0.25">
      <c r="A126" s="524"/>
      <c r="B126" s="424" t="s">
        <v>200</v>
      </c>
      <c r="C126" s="425">
        <v>0</v>
      </c>
      <c r="D126" s="425">
        <v>8</v>
      </c>
      <c r="E126" s="425">
        <v>8</v>
      </c>
      <c r="F126" s="523">
        <v>100</v>
      </c>
      <c r="G126" s="425">
        <v>0</v>
      </c>
      <c r="H126" s="425">
        <v>0</v>
      </c>
      <c r="I126" s="425">
        <v>0</v>
      </c>
      <c r="J126" s="523">
        <v>0</v>
      </c>
      <c r="K126" s="425">
        <v>0</v>
      </c>
      <c r="L126" s="425">
        <v>8</v>
      </c>
      <c r="M126" s="425">
        <v>8</v>
      </c>
      <c r="N126" s="523">
        <v>100</v>
      </c>
    </row>
    <row r="127" spans="1:14" x14ac:dyDescent="0.25">
      <c r="A127" s="524"/>
      <c r="B127" s="424" t="s">
        <v>201</v>
      </c>
      <c r="C127" s="425">
        <v>0</v>
      </c>
      <c r="D127" s="425">
        <v>11</v>
      </c>
      <c r="E127" s="425">
        <v>11</v>
      </c>
      <c r="F127" s="523">
        <v>100</v>
      </c>
      <c r="G127" s="425">
        <v>0</v>
      </c>
      <c r="H127" s="425">
        <v>0</v>
      </c>
      <c r="I127" s="425">
        <v>0</v>
      </c>
      <c r="J127" s="523">
        <v>0</v>
      </c>
      <c r="K127" s="425">
        <v>0</v>
      </c>
      <c r="L127" s="425">
        <v>11</v>
      </c>
      <c r="M127" s="425">
        <v>11</v>
      </c>
      <c r="N127" s="523">
        <v>100</v>
      </c>
    </row>
    <row r="128" spans="1:14" x14ac:dyDescent="0.25">
      <c r="A128" s="524"/>
      <c r="B128" s="424" t="s">
        <v>219</v>
      </c>
      <c r="C128" s="425">
        <v>0</v>
      </c>
      <c r="D128" s="425">
        <v>758</v>
      </c>
      <c r="E128" s="425">
        <v>758</v>
      </c>
      <c r="F128" s="523">
        <v>100</v>
      </c>
      <c r="G128" s="425">
        <v>0</v>
      </c>
      <c r="H128" s="425">
        <v>2414</v>
      </c>
      <c r="I128" s="425">
        <v>2414</v>
      </c>
      <c r="J128" s="523">
        <v>100</v>
      </c>
      <c r="K128" s="425">
        <v>0</v>
      </c>
      <c r="L128" s="425">
        <v>3172</v>
      </c>
      <c r="M128" s="425">
        <v>3172</v>
      </c>
      <c r="N128" s="523">
        <v>100</v>
      </c>
    </row>
    <row r="129" spans="1:14" x14ac:dyDescent="0.25">
      <c r="A129" s="524"/>
      <c r="B129" s="424" t="s">
        <v>475</v>
      </c>
      <c r="C129" s="425">
        <v>0</v>
      </c>
      <c r="D129" s="425">
        <v>134</v>
      </c>
      <c r="E129" s="425">
        <v>134</v>
      </c>
      <c r="F129" s="523">
        <v>100</v>
      </c>
      <c r="G129" s="425">
        <v>0</v>
      </c>
      <c r="H129" s="425">
        <v>454</v>
      </c>
      <c r="I129" s="425">
        <v>454</v>
      </c>
      <c r="J129" s="523">
        <v>100</v>
      </c>
      <c r="K129" s="425">
        <v>0</v>
      </c>
      <c r="L129" s="425">
        <v>588</v>
      </c>
      <c r="M129" s="425">
        <v>588</v>
      </c>
      <c r="N129" s="523">
        <v>100</v>
      </c>
    </row>
    <row r="130" spans="1:14" x14ac:dyDescent="0.25">
      <c r="A130" s="524"/>
      <c r="B130" s="424" t="s">
        <v>476</v>
      </c>
      <c r="C130" s="425">
        <v>0</v>
      </c>
      <c r="D130" s="425">
        <v>95</v>
      </c>
      <c r="E130" s="425">
        <v>95</v>
      </c>
      <c r="F130" s="523">
        <v>100</v>
      </c>
      <c r="G130" s="425">
        <v>0</v>
      </c>
      <c r="H130" s="425">
        <v>391</v>
      </c>
      <c r="I130" s="425">
        <v>391</v>
      </c>
      <c r="J130" s="523">
        <v>100</v>
      </c>
      <c r="K130" s="425">
        <v>0</v>
      </c>
      <c r="L130" s="425">
        <v>486</v>
      </c>
      <c r="M130" s="425">
        <v>486</v>
      </c>
      <c r="N130" s="523">
        <v>100</v>
      </c>
    </row>
    <row r="131" spans="1:14" x14ac:dyDescent="0.25">
      <c r="A131" s="524"/>
      <c r="B131" s="424" t="s">
        <v>221</v>
      </c>
      <c r="C131" s="425">
        <v>0</v>
      </c>
      <c r="D131" s="425">
        <v>261</v>
      </c>
      <c r="E131" s="425">
        <v>261</v>
      </c>
      <c r="F131" s="523">
        <v>100</v>
      </c>
      <c r="G131" s="425">
        <v>0</v>
      </c>
      <c r="H131" s="425">
        <v>0</v>
      </c>
      <c r="I131" s="425">
        <v>0</v>
      </c>
      <c r="J131" s="523">
        <v>0</v>
      </c>
      <c r="K131" s="425">
        <v>0</v>
      </c>
      <c r="L131" s="425">
        <v>261</v>
      </c>
      <c r="M131" s="425">
        <v>261</v>
      </c>
      <c r="N131" s="523">
        <v>100</v>
      </c>
    </row>
    <row r="132" spans="1:14" x14ac:dyDescent="0.25">
      <c r="A132" s="524"/>
      <c r="B132" s="424" t="s">
        <v>222</v>
      </c>
      <c r="C132" s="425">
        <v>0</v>
      </c>
      <c r="D132" s="425">
        <v>46</v>
      </c>
      <c r="E132" s="425">
        <v>46</v>
      </c>
      <c r="F132" s="523">
        <v>100</v>
      </c>
      <c r="G132" s="425">
        <v>0</v>
      </c>
      <c r="H132" s="425">
        <v>0</v>
      </c>
      <c r="I132" s="425">
        <v>0</v>
      </c>
      <c r="J132" s="523">
        <v>0</v>
      </c>
      <c r="K132" s="425">
        <v>0</v>
      </c>
      <c r="L132" s="425">
        <v>46</v>
      </c>
      <c r="M132" s="425">
        <v>46</v>
      </c>
      <c r="N132" s="523">
        <v>100</v>
      </c>
    </row>
    <row r="133" spans="1:14" x14ac:dyDescent="0.25">
      <c r="A133" s="524"/>
      <c r="B133" s="424" t="s">
        <v>477</v>
      </c>
      <c r="C133" s="425">
        <v>0</v>
      </c>
      <c r="D133" s="425">
        <v>69</v>
      </c>
      <c r="E133" s="425">
        <v>69</v>
      </c>
      <c r="F133" s="523">
        <v>100</v>
      </c>
      <c r="G133" s="425">
        <v>0</v>
      </c>
      <c r="H133" s="425">
        <v>0</v>
      </c>
      <c r="I133" s="425">
        <v>0</v>
      </c>
      <c r="J133" s="523">
        <v>0</v>
      </c>
      <c r="K133" s="425">
        <v>0</v>
      </c>
      <c r="L133" s="425">
        <v>69</v>
      </c>
      <c r="M133" s="425">
        <v>69</v>
      </c>
      <c r="N133" s="523">
        <v>100</v>
      </c>
    </row>
    <row r="134" spans="1:14" x14ac:dyDescent="0.25">
      <c r="A134" s="524"/>
      <c r="B134" s="424" t="s">
        <v>914</v>
      </c>
      <c r="C134" s="425">
        <v>0</v>
      </c>
      <c r="D134" s="425">
        <v>1407</v>
      </c>
      <c r="E134" s="425">
        <v>1407</v>
      </c>
      <c r="F134" s="523">
        <v>100</v>
      </c>
      <c r="G134" s="425">
        <v>0</v>
      </c>
      <c r="H134" s="425">
        <v>0</v>
      </c>
      <c r="I134" s="425">
        <v>0</v>
      </c>
      <c r="J134" s="523">
        <v>0</v>
      </c>
      <c r="K134" s="425">
        <v>0</v>
      </c>
      <c r="L134" s="425">
        <v>1407</v>
      </c>
      <c r="M134" s="425">
        <v>1407</v>
      </c>
      <c r="N134" s="523">
        <v>100</v>
      </c>
    </row>
    <row r="135" spans="1:14" x14ac:dyDescent="0.25">
      <c r="A135" s="424" t="s">
        <v>983</v>
      </c>
      <c r="B135" s="424" t="s">
        <v>180</v>
      </c>
      <c r="C135" s="425">
        <v>1773751</v>
      </c>
      <c r="D135" s="425">
        <v>1495434</v>
      </c>
      <c r="E135" s="425">
        <v>1490370</v>
      </c>
      <c r="F135" s="523">
        <v>99.7</v>
      </c>
      <c r="G135" s="425">
        <v>319036</v>
      </c>
      <c r="H135" s="425">
        <v>563153</v>
      </c>
      <c r="I135" s="425">
        <v>559880</v>
      </c>
      <c r="J135" s="523">
        <v>99.4</v>
      </c>
      <c r="K135" s="425">
        <v>2092787</v>
      </c>
      <c r="L135" s="425">
        <v>2058587</v>
      </c>
      <c r="M135" s="425">
        <v>2050250</v>
      </c>
      <c r="N135" s="523">
        <v>99.6</v>
      </c>
    </row>
    <row r="136" spans="1:14" x14ac:dyDescent="0.25">
      <c r="A136" s="524"/>
      <c r="B136" s="424" t="s">
        <v>472</v>
      </c>
      <c r="C136" s="425">
        <v>0</v>
      </c>
      <c r="D136" s="425">
        <v>390</v>
      </c>
      <c r="E136" s="425">
        <v>390</v>
      </c>
      <c r="F136" s="523">
        <v>100</v>
      </c>
      <c r="G136" s="425">
        <v>0</v>
      </c>
      <c r="H136" s="425">
        <v>0</v>
      </c>
      <c r="I136" s="425">
        <v>0</v>
      </c>
      <c r="J136" s="523">
        <v>0</v>
      </c>
      <c r="K136" s="425">
        <v>0</v>
      </c>
      <c r="L136" s="425">
        <v>390</v>
      </c>
      <c r="M136" s="425">
        <v>390</v>
      </c>
      <c r="N136" s="523">
        <v>100</v>
      </c>
    </row>
    <row r="137" spans="1:14" x14ac:dyDescent="0.25">
      <c r="A137" s="524"/>
      <c r="B137" s="424" t="s">
        <v>189</v>
      </c>
      <c r="C137" s="425">
        <v>0</v>
      </c>
      <c r="D137" s="425">
        <v>0</v>
      </c>
      <c r="E137" s="425">
        <v>0</v>
      </c>
      <c r="F137" s="523">
        <v>0</v>
      </c>
      <c r="G137" s="425">
        <v>0</v>
      </c>
      <c r="H137" s="425">
        <v>52128</v>
      </c>
      <c r="I137" s="425">
        <v>52103</v>
      </c>
      <c r="J137" s="523">
        <v>100</v>
      </c>
      <c r="K137" s="425">
        <v>0</v>
      </c>
      <c r="L137" s="425">
        <v>52128</v>
      </c>
      <c r="M137" s="425">
        <v>52103</v>
      </c>
      <c r="N137" s="523">
        <v>100</v>
      </c>
    </row>
    <row r="138" spans="1:14" x14ac:dyDescent="0.25">
      <c r="A138" s="524"/>
      <c r="B138" s="424" t="s">
        <v>194</v>
      </c>
      <c r="C138" s="425">
        <v>0</v>
      </c>
      <c r="D138" s="425">
        <v>1</v>
      </c>
      <c r="E138" s="425">
        <v>1</v>
      </c>
      <c r="F138" s="523">
        <v>100</v>
      </c>
      <c r="G138" s="425">
        <v>0</v>
      </c>
      <c r="H138" s="425">
        <v>10975</v>
      </c>
      <c r="I138" s="425">
        <v>10975</v>
      </c>
      <c r="J138" s="523">
        <v>100</v>
      </c>
      <c r="K138" s="425">
        <v>0</v>
      </c>
      <c r="L138" s="425">
        <v>10976</v>
      </c>
      <c r="M138" s="425">
        <v>10976</v>
      </c>
      <c r="N138" s="523">
        <v>100</v>
      </c>
    </row>
    <row r="139" spans="1:14" x14ac:dyDescent="0.25">
      <c r="A139" s="524"/>
      <c r="B139" s="424" t="s">
        <v>195</v>
      </c>
      <c r="C139" s="425">
        <v>0</v>
      </c>
      <c r="D139" s="425">
        <v>0</v>
      </c>
      <c r="E139" s="425">
        <v>0</v>
      </c>
      <c r="F139" s="523">
        <v>0</v>
      </c>
      <c r="G139" s="425">
        <v>0</v>
      </c>
      <c r="H139" s="425">
        <v>1937</v>
      </c>
      <c r="I139" s="425">
        <v>1937</v>
      </c>
      <c r="J139" s="523">
        <v>100</v>
      </c>
      <c r="K139" s="425">
        <v>0</v>
      </c>
      <c r="L139" s="425">
        <v>1937</v>
      </c>
      <c r="M139" s="425">
        <v>1937</v>
      </c>
      <c r="N139" s="523">
        <v>100</v>
      </c>
    </row>
    <row r="140" spans="1:14" x14ac:dyDescent="0.25">
      <c r="A140" s="524"/>
      <c r="B140" s="424" t="s">
        <v>197</v>
      </c>
      <c r="C140" s="425">
        <v>0</v>
      </c>
      <c r="D140" s="425">
        <v>84</v>
      </c>
      <c r="E140" s="425">
        <v>84</v>
      </c>
      <c r="F140" s="523">
        <v>100</v>
      </c>
      <c r="G140" s="425">
        <v>0</v>
      </c>
      <c r="H140" s="425">
        <v>0</v>
      </c>
      <c r="I140" s="425">
        <v>0</v>
      </c>
      <c r="J140" s="523">
        <v>0</v>
      </c>
      <c r="K140" s="425">
        <v>0</v>
      </c>
      <c r="L140" s="425">
        <v>84</v>
      </c>
      <c r="M140" s="425">
        <v>84</v>
      </c>
      <c r="N140" s="523">
        <v>100</v>
      </c>
    </row>
    <row r="141" spans="1:14" x14ac:dyDescent="0.25">
      <c r="A141" s="524"/>
      <c r="B141" s="424" t="s">
        <v>198</v>
      </c>
      <c r="C141" s="425">
        <v>0</v>
      </c>
      <c r="D141" s="425">
        <v>39</v>
      </c>
      <c r="E141" s="425">
        <v>38</v>
      </c>
      <c r="F141" s="523">
        <v>97.4</v>
      </c>
      <c r="G141" s="425">
        <v>0</v>
      </c>
      <c r="H141" s="425">
        <v>0</v>
      </c>
      <c r="I141" s="425">
        <v>0</v>
      </c>
      <c r="J141" s="523">
        <v>0</v>
      </c>
      <c r="K141" s="425">
        <v>0</v>
      </c>
      <c r="L141" s="425">
        <v>39</v>
      </c>
      <c r="M141" s="425">
        <v>38</v>
      </c>
      <c r="N141" s="523">
        <v>97.4</v>
      </c>
    </row>
    <row r="142" spans="1:14" x14ac:dyDescent="0.25">
      <c r="A142" s="524"/>
      <c r="B142" s="424" t="s">
        <v>984</v>
      </c>
      <c r="C142" s="425">
        <v>0</v>
      </c>
      <c r="D142" s="425">
        <v>376</v>
      </c>
      <c r="E142" s="425">
        <v>376</v>
      </c>
      <c r="F142" s="523">
        <v>100</v>
      </c>
      <c r="G142" s="425">
        <v>0</v>
      </c>
      <c r="H142" s="425">
        <v>0</v>
      </c>
      <c r="I142" s="425">
        <v>0</v>
      </c>
      <c r="J142" s="523">
        <v>0</v>
      </c>
      <c r="K142" s="425">
        <v>0</v>
      </c>
      <c r="L142" s="425">
        <v>376</v>
      </c>
      <c r="M142" s="425">
        <v>376</v>
      </c>
      <c r="N142" s="523">
        <v>100</v>
      </c>
    </row>
    <row r="143" spans="1:14" x14ac:dyDescent="0.25">
      <c r="A143" s="524"/>
      <c r="B143" s="424" t="s">
        <v>219</v>
      </c>
      <c r="C143" s="425">
        <v>0</v>
      </c>
      <c r="D143" s="425">
        <v>0</v>
      </c>
      <c r="E143" s="425">
        <v>0</v>
      </c>
      <c r="F143" s="523">
        <v>0</v>
      </c>
      <c r="G143" s="425">
        <v>0</v>
      </c>
      <c r="H143" s="425">
        <v>576</v>
      </c>
      <c r="I143" s="425">
        <v>576</v>
      </c>
      <c r="J143" s="523">
        <v>100</v>
      </c>
      <c r="K143" s="425">
        <v>0</v>
      </c>
      <c r="L143" s="425">
        <v>576</v>
      </c>
      <c r="M143" s="425">
        <v>576</v>
      </c>
      <c r="N143" s="523">
        <v>100</v>
      </c>
    </row>
    <row r="144" spans="1:14" x14ac:dyDescent="0.25">
      <c r="A144" s="524"/>
      <c r="B144" s="424" t="s">
        <v>475</v>
      </c>
      <c r="C144" s="425">
        <v>0</v>
      </c>
      <c r="D144" s="425">
        <v>1</v>
      </c>
      <c r="E144" s="425">
        <v>1</v>
      </c>
      <c r="F144" s="523">
        <v>100</v>
      </c>
      <c r="G144" s="425">
        <v>0</v>
      </c>
      <c r="H144" s="425">
        <v>576</v>
      </c>
      <c r="I144" s="425">
        <v>576</v>
      </c>
      <c r="J144" s="523">
        <v>100</v>
      </c>
      <c r="K144" s="425">
        <v>0</v>
      </c>
      <c r="L144" s="425">
        <v>577</v>
      </c>
      <c r="M144" s="425">
        <v>577</v>
      </c>
      <c r="N144" s="523">
        <v>100</v>
      </c>
    </row>
    <row r="145" spans="1:14" x14ac:dyDescent="0.25">
      <c r="A145" s="524"/>
      <c r="B145" s="424" t="s">
        <v>220</v>
      </c>
      <c r="C145" s="425">
        <v>0</v>
      </c>
      <c r="D145" s="425">
        <v>1179</v>
      </c>
      <c r="E145" s="425">
        <v>1166</v>
      </c>
      <c r="F145" s="523">
        <v>98.9</v>
      </c>
      <c r="G145" s="425">
        <v>0</v>
      </c>
      <c r="H145" s="425">
        <v>0</v>
      </c>
      <c r="I145" s="425">
        <v>0</v>
      </c>
      <c r="J145" s="523">
        <v>0</v>
      </c>
      <c r="K145" s="425">
        <v>0</v>
      </c>
      <c r="L145" s="425">
        <v>1179</v>
      </c>
      <c r="M145" s="425">
        <v>1166</v>
      </c>
      <c r="N145" s="523">
        <v>98.9</v>
      </c>
    </row>
    <row r="146" spans="1:14" x14ac:dyDescent="0.25">
      <c r="A146" s="524"/>
      <c r="B146" s="424" t="s">
        <v>486</v>
      </c>
      <c r="C146" s="425">
        <v>0</v>
      </c>
      <c r="D146" s="425">
        <v>184</v>
      </c>
      <c r="E146" s="425">
        <v>179</v>
      </c>
      <c r="F146" s="523">
        <v>97.3</v>
      </c>
      <c r="G146" s="425">
        <v>0</v>
      </c>
      <c r="H146" s="425">
        <v>0</v>
      </c>
      <c r="I146" s="425">
        <v>0</v>
      </c>
      <c r="J146" s="523">
        <v>0</v>
      </c>
      <c r="K146" s="425">
        <v>0</v>
      </c>
      <c r="L146" s="425">
        <v>184</v>
      </c>
      <c r="M146" s="425">
        <v>179</v>
      </c>
      <c r="N146" s="523">
        <v>97.3</v>
      </c>
    </row>
    <row r="147" spans="1:14" x14ac:dyDescent="0.25">
      <c r="A147" s="524"/>
      <c r="B147" s="424" t="s">
        <v>221</v>
      </c>
      <c r="C147" s="425">
        <v>0</v>
      </c>
      <c r="D147" s="425">
        <v>236</v>
      </c>
      <c r="E147" s="425">
        <v>236</v>
      </c>
      <c r="F147" s="523">
        <v>100</v>
      </c>
      <c r="G147" s="425">
        <v>0</v>
      </c>
      <c r="H147" s="425">
        <v>0</v>
      </c>
      <c r="I147" s="425">
        <v>0</v>
      </c>
      <c r="J147" s="523">
        <v>0</v>
      </c>
      <c r="K147" s="425">
        <v>0</v>
      </c>
      <c r="L147" s="425">
        <v>236</v>
      </c>
      <c r="M147" s="425">
        <v>236</v>
      </c>
      <c r="N147" s="523">
        <v>100</v>
      </c>
    </row>
    <row r="148" spans="1:14" x14ac:dyDescent="0.25">
      <c r="A148" s="524"/>
      <c r="B148" s="424" t="s">
        <v>222</v>
      </c>
      <c r="C148" s="425">
        <v>0</v>
      </c>
      <c r="D148" s="425">
        <v>42</v>
      </c>
      <c r="E148" s="425">
        <v>42</v>
      </c>
      <c r="F148" s="523">
        <v>100</v>
      </c>
      <c r="G148" s="425">
        <v>0</v>
      </c>
      <c r="H148" s="425">
        <v>0</v>
      </c>
      <c r="I148" s="425">
        <v>0</v>
      </c>
      <c r="J148" s="523">
        <v>0</v>
      </c>
      <c r="K148" s="425">
        <v>0</v>
      </c>
      <c r="L148" s="425">
        <v>42</v>
      </c>
      <c r="M148" s="425">
        <v>42</v>
      </c>
      <c r="N148" s="523">
        <v>100</v>
      </c>
    </row>
    <row r="149" spans="1:14" x14ac:dyDescent="0.25">
      <c r="A149" s="524"/>
      <c r="B149" s="424" t="s">
        <v>477</v>
      </c>
      <c r="C149" s="425">
        <v>0</v>
      </c>
      <c r="D149" s="425">
        <v>62</v>
      </c>
      <c r="E149" s="425">
        <v>62</v>
      </c>
      <c r="F149" s="523">
        <v>100</v>
      </c>
      <c r="G149" s="425">
        <v>0</v>
      </c>
      <c r="H149" s="425">
        <v>0</v>
      </c>
      <c r="I149" s="425">
        <v>0</v>
      </c>
      <c r="J149" s="523">
        <v>0</v>
      </c>
      <c r="K149" s="425">
        <v>0</v>
      </c>
      <c r="L149" s="425">
        <v>62</v>
      </c>
      <c r="M149" s="425">
        <v>62</v>
      </c>
      <c r="N149" s="523">
        <v>100</v>
      </c>
    </row>
    <row r="150" spans="1:14" x14ac:dyDescent="0.25">
      <c r="A150" s="524"/>
      <c r="B150" s="424" t="s">
        <v>233</v>
      </c>
      <c r="C150" s="425">
        <v>0</v>
      </c>
      <c r="D150" s="425">
        <v>10</v>
      </c>
      <c r="E150" s="425">
        <v>10</v>
      </c>
      <c r="F150" s="523">
        <v>100</v>
      </c>
      <c r="G150" s="425">
        <v>0</v>
      </c>
      <c r="H150" s="425">
        <v>0</v>
      </c>
      <c r="I150" s="425">
        <v>0</v>
      </c>
      <c r="J150" s="523">
        <v>0</v>
      </c>
      <c r="K150" s="425">
        <v>0</v>
      </c>
      <c r="L150" s="425">
        <v>10</v>
      </c>
      <c r="M150" s="425">
        <v>10</v>
      </c>
      <c r="N150" s="523">
        <v>100</v>
      </c>
    </row>
    <row r="151" spans="1:14" x14ac:dyDescent="0.25">
      <c r="A151" s="524"/>
      <c r="B151" s="424" t="s">
        <v>914</v>
      </c>
      <c r="C151" s="425">
        <v>0</v>
      </c>
      <c r="D151" s="425">
        <v>150</v>
      </c>
      <c r="E151" s="425">
        <v>150</v>
      </c>
      <c r="F151" s="523">
        <v>100</v>
      </c>
      <c r="G151" s="425">
        <v>0</v>
      </c>
      <c r="H151" s="425">
        <v>14093</v>
      </c>
      <c r="I151" s="425">
        <v>14093</v>
      </c>
      <c r="J151" s="523">
        <v>100</v>
      </c>
      <c r="K151" s="425">
        <v>0</v>
      </c>
      <c r="L151" s="425">
        <v>14243</v>
      </c>
      <c r="M151" s="425">
        <v>14243</v>
      </c>
      <c r="N151" s="523">
        <v>100</v>
      </c>
    </row>
    <row r="152" spans="1:14" x14ac:dyDescent="0.25">
      <c r="A152" s="524"/>
      <c r="B152" s="424" t="s">
        <v>473</v>
      </c>
      <c r="C152" s="425">
        <v>47</v>
      </c>
      <c r="D152" s="425">
        <v>59</v>
      </c>
      <c r="E152" s="425">
        <v>58</v>
      </c>
      <c r="F152" s="523">
        <v>98.3</v>
      </c>
      <c r="G152" s="425">
        <v>0</v>
      </c>
      <c r="H152" s="425">
        <v>0</v>
      </c>
      <c r="I152" s="425">
        <v>0</v>
      </c>
      <c r="J152" s="523">
        <v>0</v>
      </c>
      <c r="K152" s="425">
        <v>47</v>
      </c>
      <c r="L152" s="425">
        <v>59</v>
      </c>
      <c r="M152" s="425">
        <v>58</v>
      </c>
      <c r="N152" s="523">
        <v>98.3</v>
      </c>
    </row>
    <row r="153" spans="1:14" x14ac:dyDescent="0.25">
      <c r="A153" s="424" t="s">
        <v>985</v>
      </c>
      <c r="B153" s="424" t="s">
        <v>180</v>
      </c>
      <c r="C153" s="425">
        <v>1569424</v>
      </c>
      <c r="D153" s="425">
        <v>1703264</v>
      </c>
      <c r="E153" s="425">
        <v>1700840</v>
      </c>
      <c r="F153" s="523">
        <v>99.9</v>
      </c>
      <c r="G153" s="425">
        <v>9271</v>
      </c>
      <c r="H153" s="425">
        <v>15522</v>
      </c>
      <c r="I153" s="425">
        <v>15522</v>
      </c>
      <c r="J153" s="523">
        <v>100</v>
      </c>
      <c r="K153" s="425">
        <v>1578695</v>
      </c>
      <c r="L153" s="425">
        <v>1718786</v>
      </c>
      <c r="M153" s="425">
        <v>1716362</v>
      </c>
      <c r="N153" s="523">
        <v>99.9</v>
      </c>
    </row>
    <row r="154" spans="1:14" x14ac:dyDescent="0.25">
      <c r="A154" s="524"/>
      <c r="B154" s="424" t="s">
        <v>487</v>
      </c>
      <c r="C154" s="425">
        <v>350</v>
      </c>
      <c r="D154" s="425">
        <v>300</v>
      </c>
      <c r="E154" s="425">
        <v>300</v>
      </c>
      <c r="F154" s="523">
        <v>100</v>
      </c>
      <c r="G154" s="425">
        <v>0</v>
      </c>
      <c r="H154" s="425">
        <v>0</v>
      </c>
      <c r="I154" s="425">
        <v>0</v>
      </c>
      <c r="J154" s="523">
        <v>0</v>
      </c>
      <c r="K154" s="425">
        <v>350</v>
      </c>
      <c r="L154" s="425">
        <v>300</v>
      </c>
      <c r="M154" s="425">
        <v>300</v>
      </c>
      <c r="N154" s="523">
        <v>100</v>
      </c>
    </row>
    <row r="155" spans="1:14" x14ac:dyDescent="0.25">
      <c r="A155" s="524"/>
      <c r="B155" s="424" t="s">
        <v>472</v>
      </c>
      <c r="C155" s="425">
        <v>0</v>
      </c>
      <c r="D155" s="425">
        <v>22658</v>
      </c>
      <c r="E155" s="425">
        <v>18100</v>
      </c>
      <c r="F155" s="523">
        <v>79.900000000000006</v>
      </c>
      <c r="G155" s="425">
        <v>0</v>
      </c>
      <c r="H155" s="425">
        <v>0</v>
      </c>
      <c r="I155" s="425">
        <v>0</v>
      </c>
      <c r="J155" s="523">
        <v>0</v>
      </c>
      <c r="K155" s="425">
        <v>0</v>
      </c>
      <c r="L155" s="425">
        <v>22658</v>
      </c>
      <c r="M155" s="425">
        <v>18100</v>
      </c>
      <c r="N155" s="523">
        <v>79.900000000000006</v>
      </c>
    </row>
    <row r="156" spans="1:14" x14ac:dyDescent="0.25">
      <c r="A156" s="524"/>
      <c r="B156" s="424" t="s">
        <v>189</v>
      </c>
      <c r="C156" s="425">
        <v>0</v>
      </c>
      <c r="D156" s="425">
        <v>0</v>
      </c>
      <c r="E156" s="425">
        <v>0</v>
      </c>
      <c r="F156" s="523">
        <v>0</v>
      </c>
      <c r="G156" s="425">
        <v>0</v>
      </c>
      <c r="H156" s="425">
        <v>43142</v>
      </c>
      <c r="I156" s="425">
        <v>43142</v>
      </c>
      <c r="J156" s="523">
        <v>100</v>
      </c>
      <c r="K156" s="425">
        <v>0</v>
      </c>
      <c r="L156" s="425">
        <v>43142</v>
      </c>
      <c r="M156" s="425">
        <v>43142</v>
      </c>
      <c r="N156" s="523">
        <v>100</v>
      </c>
    </row>
    <row r="157" spans="1:14" x14ac:dyDescent="0.25">
      <c r="A157" s="524"/>
      <c r="B157" s="424" t="s">
        <v>874</v>
      </c>
      <c r="C157" s="425">
        <v>0</v>
      </c>
      <c r="D157" s="425">
        <v>0</v>
      </c>
      <c r="E157" s="425">
        <v>0</v>
      </c>
      <c r="F157" s="523">
        <v>0</v>
      </c>
      <c r="G157" s="425">
        <v>0</v>
      </c>
      <c r="H157" s="425">
        <v>6172</v>
      </c>
      <c r="I157" s="425">
        <v>6172</v>
      </c>
      <c r="J157" s="523">
        <v>100</v>
      </c>
      <c r="K157" s="425">
        <v>0</v>
      </c>
      <c r="L157" s="425">
        <v>6172</v>
      </c>
      <c r="M157" s="425">
        <v>6172</v>
      </c>
      <c r="N157" s="523">
        <v>100</v>
      </c>
    </row>
    <row r="158" spans="1:14" x14ac:dyDescent="0.25">
      <c r="A158" s="524"/>
      <c r="B158" s="424" t="s">
        <v>488</v>
      </c>
      <c r="C158" s="425">
        <v>0</v>
      </c>
      <c r="D158" s="425">
        <v>23</v>
      </c>
      <c r="E158" s="425">
        <v>23</v>
      </c>
      <c r="F158" s="523">
        <v>100</v>
      </c>
      <c r="G158" s="425">
        <v>0</v>
      </c>
      <c r="H158" s="425">
        <v>3</v>
      </c>
      <c r="I158" s="425">
        <v>3</v>
      </c>
      <c r="J158" s="523">
        <v>100</v>
      </c>
      <c r="K158" s="425">
        <v>0</v>
      </c>
      <c r="L158" s="425">
        <v>26</v>
      </c>
      <c r="M158" s="425">
        <v>26</v>
      </c>
      <c r="N158" s="523">
        <v>100</v>
      </c>
    </row>
    <row r="159" spans="1:14" x14ac:dyDescent="0.25">
      <c r="A159" s="524"/>
      <c r="B159" s="424" t="s">
        <v>194</v>
      </c>
      <c r="C159" s="425">
        <v>85956</v>
      </c>
      <c r="D159" s="425">
        <v>128141</v>
      </c>
      <c r="E159" s="425">
        <v>128141</v>
      </c>
      <c r="F159" s="523">
        <v>100</v>
      </c>
      <c r="G159" s="425">
        <v>0</v>
      </c>
      <c r="H159" s="425">
        <v>82222</v>
      </c>
      <c r="I159" s="425">
        <v>82222</v>
      </c>
      <c r="J159" s="523">
        <v>100</v>
      </c>
      <c r="K159" s="425">
        <v>85956</v>
      </c>
      <c r="L159" s="425">
        <v>210363</v>
      </c>
      <c r="M159" s="425">
        <v>210363</v>
      </c>
      <c r="N159" s="523">
        <v>100</v>
      </c>
    </row>
    <row r="160" spans="1:14" x14ac:dyDescent="0.25">
      <c r="A160" s="524"/>
      <c r="B160" s="424" t="s">
        <v>195</v>
      </c>
      <c r="C160" s="425">
        <v>10797</v>
      </c>
      <c r="D160" s="425">
        <v>7013</v>
      </c>
      <c r="E160" s="425">
        <v>7013</v>
      </c>
      <c r="F160" s="523">
        <v>100</v>
      </c>
      <c r="G160" s="425">
        <v>0</v>
      </c>
      <c r="H160" s="425">
        <v>7893</v>
      </c>
      <c r="I160" s="425">
        <v>7893</v>
      </c>
      <c r="J160" s="523">
        <v>100</v>
      </c>
      <c r="K160" s="425">
        <v>10797</v>
      </c>
      <c r="L160" s="425">
        <v>14906</v>
      </c>
      <c r="M160" s="425">
        <v>14906</v>
      </c>
      <c r="N160" s="523">
        <v>100</v>
      </c>
    </row>
    <row r="161" spans="1:14" x14ac:dyDescent="0.25">
      <c r="A161" s="524"/>
      <c r="B161" s="424" t="s">
        <v>196</v>
      </c>
      <c r="C161" s="425">
        <v>0</v>
      </c>
      <c r="D161" s="425">
        <v>0</v>
      </c>
      <c r="E161" s="425">
        <v>0</v>
      </c>
      <c r="F161" s="523">
        <v>0</v>
      </c>
      <c r="G161" s="425">
        <v>0</v>
      </c>
      <c r="H161" s="425">
        <v>1510</v>
      </c>
      <c r="I161" s="425">
        <v>1510</v>
      </c>
      <c r="J161" s="523">
        <v>100</v>
      </c>
      <c r="K161" s="425">
        <v>0</v>
      </c>
      <c r="L161" s="425">
        <v>1510</v>
      </c>
      <c r="M161" s="425">
        <v>1510</v>
      </c>
      <c r="N161" s="523">
        <v>100</v>
      </c>
    </row>
    <row r="162" spans="1:14" x14ac:dyDescent="0.25">
      <c r="A162" s="524"/>
      <c r="B162" s="424" t="s">
        <v>199</v>
      </c>
      <c r="C162" s="425">
        <v>77679</v>
      </c>
      <c r="D162" s="425">
        <v>16108</v>
      </c>
      <c r="E162" s="425">
        <v>16108</v>
      </c>
      <c r="F162" s="523">
        <v>100</v>
      </c>
      <c r="G162" s="425">
        <v>0</v>
      </c>
      <c r="H162" s="425">
        <v>284</v>
      </c>
      <c r="I162" s="425">
        <v>284</v>
      </c>
      <c r="J162" s="523">
        <v>100</v>
      </c>
      <c r="K162" s="425">
        <v>77679</v>
      </c>
      <c r="L162" s="425">
        <v>16392</v>
      </c>
      <c r="M162" s="425">
        <v>16392</v>
      </c>
      <c r="N162" s="523">
        <v>100</v>
      </c>
    </row>
    <row r="163" spans="1:14" x14ac:dyDescent="0.25">
      <c r="A163" s="524"/>
      <c r="B163" s="424" t="s">
        <v>200</v>
      </c>
      <c r="C163" s="425">
        <v>13820</v>
      </c>
      <c r="D163" s="425">
        <v>2518</v>
      </c>
      <c r="E163" s="425">
        <v>2518</v>
      </c>
      <c r="F163" s="523">
        <v>100</v>
      </c>
      <c r="G163" s="425">
        <v>0</v>
      </c>
      <c r="H163" s="425">
        <v>31</v>
      </c>
      <c r="I163" s="425">
        <v>31</v>
      </c>
      <c r="J163" s="523">
        <v>100</v>
      </c>
      <c r="K163" s="425">
        <v>13820</v>
      </c>
      <c r="L163" s="425">
        <v>2549</v>
      </c>
      <c r="M163" s="425">
        <v>2549</v>
      </c>
      <c r="N163" s="523">
        <v>100</v>
      </c>
    </row>
    <row r="164" spans="1:14" x14ac:dyDescent="0.25">
      <c r="A164" s="524"/>
      <c r="B164" s="424" t="s">
        <v>201</v>
      </c>
      <c r="C164" s="425">
        <v>13939</v>
      </c>
      <c r="D164" s="425">
        <v>1056</v>
      </c>
      <c r="E164" s="425">
        <v>1056</v>
      </c>
      <c r="F164" s="523">
        <v>100</v>
      </c>
      <c r="G164" s="425">
        <v>0</v>
      </c>
      <c r="H164" s="425">
        <v>0</v>
      </c>
      <c r="I164" s="425">
        <v>0</v>
      </c>
      <c r="J164" s="523">
        <v>0</v>
      </c>
      <c r="K164" s="425">
        <v>13939</v>
      </c>
      <c r="L164" s="425">
        <v>1056</v>
      </c>
      <c r="M164" s="425">
        <v>1056</v>
      </c>
      <c r="N164" s="523">
        <v>100</v>
      </c>
    </row>
    <row r="165" spans="1:14" x14ac:dyDescent="0.25">
      <c r="A165" s="524"/>
      <c r="B165" s="424" t="s">
        <v>210</v>
      </c>
      <c r="C165" s="425">
        <v>557</v>
      </c>
      <c r="D165" s="425">
        <v>0</v>
      </c>
      <c r="E165" s="425">
        <v>0</v>
      </c>
      <c r="F165" s="523">
        <v>0</v>
      </c>
      <c r="G165" s="425">
        <v>0</v>
      </c>
      <c r="H165" s="425">
        <v>0</v>
      </c>
      <c r="I165" s="425">
        <v>0</v>
      </c>
      <c r="J165" s="523">
        <v>0</v>
      </c>
      <c r="K165" s="425">
        <v>557</v>
      </c>
      <c r="L165" s="425">
        <v>0</v>
      </c>
      <c r="M165" s="425">
        <v>0</v>
      </c>
      <c r="N165" s="523">
        <v>0</v>
      </c>
    </row>
    <row r="166" spans="1:14" x14ac:dyDescent="0.25">
      <c r="A166" s="524"/>
      <c r="B166" s="424" t="s">
        <v>489</v>
      </c>
      <c r="C166" s="425">
        <v>179</v>
      </c>
      <c r="D166" s="425">
        <v>0</v>
      </c>
      <c r="E166" s="425">
        <v>0</v>
      </c>
      <c r="F166" s="523">
        <v>0</v>
      </c>
      <c r="G166" s="425">
        <v>0</v>
      </c>
      <c r="H166" s="425">
        <v>0</v>
      </c>
      <c r="I166" s="425">
        <v>0</v>
      </c>
      <c r="J166" s="523">
        <v>0</v>
      </c>
      <c r="K166" s="425">
        <v>179</v>
      </c>
      <c r="L166" s="425">
        <v>0</v>
      </c>
      <c r="M166" s="425">
        <v>0</v>
      </c>
      <c r="N166" s="523">
        <v>0</v>
      </c>
    </row>
    <row r="167" spans="1:14" x14ac:dyDescent="0.25">
      <c r="A167" s="524"/>
      <c r="B167" s="424" t="s">
        <v>211</v>
      </c>
      <c r="C167" s="425">
        <v>22890</v>
      </c>
      <c r="D167" s="425">
        <v>11296</v>
      </c>
      <c r="E167" s="425">
        <v>11296</v>
      </c>
      <c r="F167" s="523">
        <v>100</v>
      </c>
      <c r="G167" s="425">
        <v>0</v>
      </c>
      <c r="H167" s="425">
        <v>0</v>
      </c>
      <c r="I167" s="425">
        <v>0</v>
      </c>
      <c r="J167" s="523">
        <v>0</v>
      </c>
      <c r="K167" s="425">
        <v>22890</v>
      </c>
      <c r="L167" s="425">
        <v>11296</v>
      </c>
      <c r="M167" s="425">
        <v>11296</v>
      </c>
      <c r="N167" s="523">
        <v>100</v>
      </c>
    </row>
    <row r="168" spans="1:14" x14ac:dyDescent="0.25">
      <c r="A168" s="524"/>
      <c r="B168" s="424" t="s">
        <v>213</v>
      </c>
      <c r="C168" s="425">
        <v>5000</v>
      </c>
      <c r="D168" s="425">
        <v>0</v>
      </c>
      <c r="E168" s="425">
        <v>0</v>
      </c>
      <c r="F168" s="523">
        <v>0</v>
      </c>
      <c r="G168" s="425">
        <v>0</v>
      </c>
      <c r="H168" s="425">
        <v>0</v>
      </c>
      <c r="I168" s="425">
        <v>0</v>
      </c>
      <c r="J168" s="523">
        <v>0</v>
      </c>
      <c r="K168" s="425">
        <v>5000</v>
      </c>
      <c r="L168" s="425">
        <v>0</v>
      </c>
      <c r="M168" s="425">
        <v>0</v>
      </c>
      <c r="N168" s="523">
        <v>0</v>
      </c>
    </row>
    <row r="169" spans="1:14" x14ac:dyDescent="0.25">
      <c r="A169" s="524"/>
      <c r="B169" s="424" t="s">
        <v>970</v>
      </c>
      <c r="C169" s="425">
        <v>824</v>
      </c>
      <c r="D169" s="425">
        <v>0</v>
      </c>
      <c r="E169" s="425">
        <v>0</v>
      </c>
      <c r="F169" s="523">
        <v>0</v>
      </c>
      <c r="G169" s="425">
        <v>0</v>
      </c>
      <c r="H169" s="425">
        <v>0</v>
      </c>
      <c r="I169" s="425">
        <v>0</v>
      </c>
      <c r="J169" s="523">
        <v>0</v>
      </c>
      <c r="K169" s="425">
        <v>824</v>
      </c>
      <c r="L169" s="425">
        <v>0</v>
      </c>
      <c r="M169" s="425">
        <v>0</v>
      </c>
      <c r="N169" s="523">
        <v>0</v>
      </c>
    </row>
    <row r="170" spans="1:14" x14ac:dyDescent="0.25">
      <c r="A170" s="524"/>
      <c r="B170" s="424" t="s">
        <v>906</v>
      </c>
      <c r="C170" s="425">
        <v>0</v>
      </c>
      <c r="D170" s="425">
        <v>0</v>
      </c>
      <c r="E170" s="425">
        <v>0</v>
      </c>
      <c r="F170" s="523">
        <v>0</v>
      </c>
      <c r="G170" s="425">
        <v>0</v>
      </c>
      <c r="H170" s="425">
        <v>1244</v>
      </c>
      <c r="I170" s="425">
        <v>1244</v>
      </c>
      <c r="J170" s="523">
        <v>100</v>
      </c>
      <c r="K170" s="425">
        <v>0</v>
      </c>
      <c r="L170" s="425">
        <v>1244</v>
      </c>
      <c r="M170" s="425">
        <v>1244</v>
      </c>
      <c r="N170" s="523">
        <v>100</v>
      </c>
    </row>
    <row r="171" spans="1:14" x14ac:dyDescent="0.25">
      <c r="A171" s="524"/>
      <c r="B171" s="424" t="s">
        <v>974</v>
      </c>
      <c r="C171" s="425">
        <v>0</v>
      </c>
      <c r="D171" s="425">
        <v>0</v>
      </c>
      <c r="E171" s="425">
        <v>0</v>
      </c>
      <c r="F171" s="523">
        <v>0</v>
      </c>
      <c r="G171" s="425">
        <v>0</v>
      </c>
      <c r="H171" s="425">
        <v>146</v>
      </c>
      <c r="I171" s="425">
        <v>146</v>
      </c>
      <c r="J171" s="523">
        <v>100</v>
      </c>
      <c r="K171" s="425">
        <v>0</v>
      </c>
      <c r="L171" s="425">
        <v>146</v>
      </c>
      <c r="M171" s="425">
        <v>146</v>
      </c>
      <c r="N171" s="523">
        <v>100</v>
      </c>
    </row>
    <row r="172" spans="1:14" x14ac:dyDescent="0.25">
      <c r="A172" s="524"/>
      <c r="B172" s="424" t="s">
        <v>218</v>
      </c>
      <c r="C172" s="425">
        <v>1918</v>
      </c>
      <c r="D172" s="425">
        <v>1224</v>
      </c>
      <c r="E172" s="425">
        <v>1224</v>
      </c>
      <c r="F172" s="523">
        <v>100</v>
      </c>
      <c r="G172" s="425">
        <v>48693</v>
      </c>
      <c r="H172" s="425">
        <v>2443</v>
      </c>
      <c r="I172" s="425">
        <v>2443</v>
      </c>
      <c r="J172" s="523">
        <v>100</v>
      </c>
      <c r="K172" s="425">
        <v>50611</v>
      </c>
      <c r="L172" s="425">
        <v>3667</v>
      </c>
      <c r="M172" s="425">
        <v>3667</v>
      </c>
      <c r="N172" s="523">
        <v>100</v>
      </c>
    </row>
    <row r="173" spans="1:14" x14ac:dyDescent="0.25">
      <c r="A173" s="524"/>
      <c r="B173" s="424" t="s">
        <v>474</v>
      </c>
      <c r="C173" s="425">
        <v>174</v>
      </c>
      <c r="D173" s="425">
        <v>27</v>
      </c>
      <c r="E173" s="425">
        <v>27</v>
      </c>
      <c r="F173" s="523">
        <v>100</v>
      </c>
      <c r="G173" s="425">
        <v>9515</v>
      </c>
      <c r="H173" s="425">
        <v>489</v>
      </c>
      <c r="I173" s="425">
        <v>489</v>
      </c>
      <c r="J173" s="523">
        <v>100</v>
      </c>
      <c r="K173" s="425">
        <v>9689</v>
      </c>
      <c r="L173" s="425">
        <v>516</v>
      </c>
      <c r="M173" s="425">
        <v>516</v>
      </c>
      <c r="N173" s="523">
        <v>100</v>
      </c>
    </row>
    <row r="174" spans="1:14" x14ac:dyDescent="0.25">
      <c r="A174" s="524"/>
      <c r="B174" s="424" t="s">
        <v>219</v>
      </c>
      <c r="C174" s="425">
        <v>0</v>
      </c>
      <c r="D174" s="425">
        <v>32779</v>
      </c>
      <c r="E174" s="425">
        <v>32779</v>
      </c>
      <c r="F174" s="523">
        <v>100</v>
      </c>
      <c r="G174" s="425">
        <v>0</v>
      </c>
      <c r="H174" s="425">
        <v>54080</v>
      </c>
      <c r="I174" s="425">
        <v>54080</v>
      </c>
      <c r="J174" s="523">
        <v>100</v>
      </c>
      <c r="K174" s="425">
        <v>0</v>
      </c>
      <c r="L174" s="425">
        <v>86859</v>
      </c>
      <c r="M174" s="425">
        <v>86859</v>
      </c>
      <c r="N174" s="523">
        <v>100</v>
      </c>
    </row>
    <row r="175" spans="1:14" x14ac:dyDescent="0.25">
      <c r="A175" s="524"/>
      <c r="B175" s="424" t="s">
        <v>475</v>
      </c>
      <c r="C175" s="425">
        <v>0</v>
      </c>
      <c r="D175" s="425">
        <v>199</v>
      </c>
      <c r="E175" s="425">
        <v>199</v>
      </c>
      <c r="F175" s="523">
        <v>100</v>
      </c>
      <c r="G175" s="425">
        <v>0</v>
      </c>
      <c r="H175" s="425">
        <v>13274</v>
      </c>
      <c r="I175" s="425">
        <v>13274</v>
      </c>
      <c r="J175" s="523">
        <v>100</v>
      </c>
      <c r="K175" s="425">
        <v>0</v>
      </c>
      <c r="L175" s="425">
        <v>13473</v>
      </c>
      <c r="M175" s="425">
        <v>13473</v>
      </c>
      <c r="N175" s="523">
        <v>100</v>
      </c>
    </row>
    <row r="176" spans="1:14" x14ac:dyDescent="0.25">
      <c r="A176" s="524"/>
      <c r="B176" s="424" t="s">
        <v>476</v>
      </c>
      <c r="C176" s="425">
        <v>0</v>
      </c>
      <c r="D176" s="425">
        <v>49</v>
      </c>
      <c r="E176" s="425">
        <v>49</v>
      </c>
      <c r="F176" s="523">
        <v>100</v>
      </c>
      <c r="G176" s="425">
        <v>0</v>
      </c>
      <c r="H176" s="425">
        <v>5790</v>
      </c>
      <c r="I176" s="425">
        <v>5790</v>
      </c>
      <c r="J176" s="523">
        <v>100</v>
      </c>
      <c r="K176" s="425">
        <v>0</v>
      </c>
      <c r="L176" s="425">
        <v>5839</v>
      </c>
      <c r="M176" s="425">
        <v>5839</v>
      </c>
      <c r="N176" s="523">
        <v>100</v>
      </c>
    </row>
    <row r="177" spans="1:14" x14ac:dyDescent="0.25">
      <c r="A177" s="524"/>
      <c r="B177" s="424" t="s">
        <v>221</v>
      </c>
      <c r="C177" s="425">
        <v>0</v>
      </c>
      <c r="D177" s="425">
        <v>4581</v>
      </c>
      <c r="E177" s="425">
        <v>4581</v>
      </c>
      <c r="F177" s="523">
        <v>100</v>
      </c>
      <c r="G177" s="425">
        <v>0</v>
      </c>
      <c r="H177" s="425">
        <v>0</v>
      </c>
      <c r="I177" s="425">
        <v>0</v>
      </c>
      <c r="J177" s="523">
        <v>0</v>
      </c>
      <c r="K177" s="425">
        <v>0</v>
      </c>
      <c r="L177" s="425">
        <v>4581</v>
      </c>
      <c r="M177" s="425">
        <v>4581</v>
      </c>
      <c r="N177" s="523">
        <v>100</v>
      </c>
    </row>
    <row r="178" spans="1:14" x14ac:dyDescent="0.25">
      <c r="A178" s="524"/>
      <c r="B178" s="424" t="s">
        <v>222</v>
      </c>
      <c r="C178" s="425">
        <v>0</v>
      </c>
      <c r="D178" s="425">
        <v>975</v>
      </c>
      <c r="E178" s="425">
        <v>975</v>
      </c>
      <c r="F178" s="523">
        <v>100</v>
      </c>
      <c r="G178" s="425">
        <v>0</v>
      </c>
      <c r="H178" s="425">
        <v>4</v>
      </c>
      <c r="I178" s="425">
        <v>4</v>
      </c>
      <c r="J178" s="523">
        <v>100</v>
      </c>
      <c r="K178" s="425">
        <v>0</v>
      </c>
      <c r="L178" s="425">
        <v>979</v>
      </c>
      <c r="M178" s="425">
        <v>979</v>
      </c>
      <c r="N178" s="523">
        <v>100</v>
      </c>
    </row>
    <row r="179" spans="1:14" x14ac:dyDescent="0.25">
      <c r="A179" s="524"/>
      <c r="B179" s="424" t="s">
        <v>477</v>
      </c>
      <c r="C179" s="425">
        <v>0</v>
      </c>
      <c r="D179" s="425">
        <v>746</v>
      </c>
      <c r="E179" s="425">
        <v>746</v>
      </c>
      <c r="F179" s="523">
        <v>100</v>
      </c>
      <c r="G179" s="425">
        <v>0</v>
      </c>
      <c r="H179" s="425">
        <v>0</v>
      </c>
      <c r="I179" s="425">
        <v>0</v>
      </c>
      <c r="J179" s="523">
        <v>0</v>
      </c>
      <c r="K179" s="425">
        <v>0</v>
      </c>
      <c r="L179" s="425">
        <v>746</v>
      </c>
      <c r="M179" s="425">
        <v>746</v>
      </c>
      <c r="N179" s="523">
        <v>100</v>
      </c>
    </row>
    <row r="180" spans="1:14" x14ac:dyDescent="0.25">
      <c r="A180" s="524"/>
      <c r="B180" s="424" t="s">
        <v>231</v>
      </c>
      <c r="C180" s="425">
        <v>0</v>
      </c>
      <c r="D180" s="425">
        <v>4720</v>
      </c>
      <c r="E180" s="425">
        <v>4720</v>
      </c>
      <c r="F180" s="523">
        <v>100</v>
      </c>
      <c r="G180" s="425">
        <v>0</v>
      </c>
      <c r="H180" s="425">
        <v>0</v>
      </c>
      <c r="I180" s="425">
        <v>0</v>
      </c>
      <c r="J180" s="523">
        <v>0</v>
      </c>
      <c r="K180" s="425">
        <v>0</v>
      </c>
      <c r="L180" s="425">
        <v>4720</v>
      </c>
      <c r="M180" s="425">
        <v>4720</v>
      </c>
      <c r="N180" s="523">
        <v>100</v>
      </c>
    </row>
    <row r="181" spans="1:14" x14ac:dyDescent="0.25">
      <c r="A181" s="524"/>
      <c r="B181" s="424" t="s">
        <v>495</v>
      </c>
      <c r="C181" s="425">
        <v>0</v>
      </c>
      <c r="D181" s="425">
        <v>107</v>
      </c>
      <c r="E181" s="425">
        <v>107</v>
      </c>
      <c r="F181" s="523">
        <v>100</v>
      </c>
      <c r="G181" s="425">
        <v>0</v>
      </c>
      <c r="H181" s="425">
        <v>0</v>
      </c>
      <c r="I181" s="425">
        <v>0</v>
      </c>
      <c r="J181" s="523">
        <v>0</v>
      </c>
      <c r="K181" s="425">
        <v>0</v>
      </c>
      <c r="L181" s="425">
        <v>107</v>
      </c>
      <c r="M181" s="425">
        <v>107</v>
      </c>
      <c r="N181" s="523">
        <v>100</v>
      </c>
    </row>
    <row r="182" spans="1:14" x14ac:dyDescent="0.25">
      <c r="A182" s="524"/>
      <c r="B182" s="424" t="s">
        <v>233</v>
      </c>
      <c r="C182" s="425">
        <v>0</v>
      </c>
      <c r="D182" s="425">
        <v>1488</v>
      </c>
      <c r="E182" s="425">
        <v>1488</v>
      </c>
      <c r="F182" s="523">
        <v>100</v>
      </c>
      <c r="G182" s="425">
        <v>0</v>
      </c>
      <c r="H182" s="425">
        <v>36060</v>
      </c>
      <c r="I182" s="425">
        <v>36060</v>
      </c>
      <c r="J182" s="523">
        <v>100</v>
      </c>
      <c r="K182" s="425">
        <v>0</v>
      </c>
      <c r="L182" s="425">
        <v>37548</v>
      </c>
      <c r="M182" s="425">
        <v>37548</v>
      </c>
      <c r="N182" s="523">
        <v>100</v>
      </c>
    </row>
    <row r="183" spans="1:14" x14ac:dyDescent="0.25">
      <c r="A183" s="524"/>
      <c r="B183" s="424" t="s">
        <v>478</v>
      </c>
      <c r="C183" s="425">
        <v>0</v>
      </c>
      <c r="D183" s="425">
        <v>264</v>
      </c>
      <c r="E183" s="425">
        <v>264</v>
      </c>
      <c r="F183" s="523">
        <v>100</v>
      </c>
      <c r="G183" s="425">
        <v>0</v>
      </c>
      <c r="H183" s="425">
        <v>7251</v>
      </c>
      <c r="I183" s="425">
        <v>7251</v>
      </c>
      <c r="J183" s="523">
        <v>100</v>
      </c>
      <c r="K183" s="425">
        <v>0</v>
      </c>
      <c r="L183" s="425">
        <v>7515</v>
      </c>
      <c r="M183" s="425">
        <v>7515</v>
      </c>
      <c r="N183" s="523">
        <v>100</v>
      </c>
    </row>
    <row r="184" spans="1:14" x14ac:dyDescent="0.25">
      <c r="A184" s="524"/>
      <c r="B184" s="424" t="s">
        <v>914</v>
      </c>
      <c r="C184" s="425">
        <v>0</v>
      </c>
      <c r="D184" s="425">
        <v>0</v>
      </c>
      <c r="E184" s="425">
        <v>0</v>
      </c>
      <c r="F184" s="523">
        <v>0</v>
      </c>
      <c r="G184" s="425">
        <v>0</v>
      </c>
      <c r="H184" s="425">
        <v>5487</v>
      </c>
      <c r="I184" s="425">
        <v>5487</v>
      </c>
      <c r="J184" s="523">
        <v>100</v>
      </c>
      <c r="K184" s="425">
        <v>0</v>
      </c>
      <c r="L184" s="425">
        <v>5487</v>
      </c>
      <c r="M184" s="425">
        <v>5487</v>
      </c>
      <c r="N184" s="523">
        <v>100</v>
      </c>
    </row>
    <row r="185" spans="1:14" x14ac:dyDescent="0.25">
      <c r="A185" s="524"/>
      <c r="B185" s="424" t="s">
        <v>473</v>
      </c>
      <c r="C185" s="425">
        <v>2021</v>
      </c>
      <c r="D185" s="425">
        <v>1484</v>
      </c>
      <c r="E185" s="425">
        <v>1482</v>
      </c>
      <c r="F185" s="523">
        <v>99.9</v>
      </c>
      <c r="G185" s="425">
        <v>0</v>
      </c>
      <c r="H185" s="425">
        <v>24</v>
      </c>
      <c r="I185" s="425">
        <v>24</v>
      </c>
      <c r="J185" s="523">
        <v>100</v>
      </c>
      <c r="K185" s="425">
        <v>2021</v>
      </c>
      <c r="L185" s="425">
        <v>1508</v>
      </c>
      <c r="M185" s="425">
        <v>1506</v>
      </c>
      <c r="N185" s="523">
        <v>99.9</v>
      </c>
    </row>
    <row r="186" spans="1:14" x14ac:dyDescent="0.25">
      <c r="A186" s="424" t="s">
        <v>986</v>
      </c>
      <c r="B186" s="424" t="s">
        <v>180</v>
      </c>
      <c r="C186" s="425">
        <v>605827</v>
      </c>
      <c r="D186" s="425">
        <v>626262</v>
      </c>
      <c r="E186" s="425">
        <v>625947</v>
      </c>
      <c r="F186" s="523">
        <v>99.9</v>
      </c>
      <c r="G186" s="425">
        <v>11066</v>
      </c>
      <c r="H186" s="425">
        <v>15456</v>
      </c>
      <c r="I186" s="425">
        <v>15427</v>
      </c>
      <c r="J186" s="523">
        <v>99.8</v>
      </c>
      <c r="K186" s="425">
        <v>616893</v>
      </c>
      <c r="L186" s="425">
        <v>641718</v>
      </c>
      <c r="M186" s="425">
        <v>641374</v>
      </c>
      <c r="N186" s="523">
        <v>99.9</v>
      </c>
    </row>
    <row r="187" spans="1:14" x14ac:dyDescent="0.25">
      <c r="A187" s="524"/>
      <c r="B187" s="424" t="s">
        <v>472</v>
      </c>
      <c r="C187" s="425">
        <v>0</v>
      </c>
      <c r="D187" s="425">
        <v>300</v>
      </c>
      <c r="E187" s="425">
        <v>300</v>
      </c>
      <c r="F187" s="523">
        <v>100</v>
      </c>
      <c r="G187" s="425">
        <v>0</v>
      </c>
      <c r="H187" s="425">
        <v>0</v>
      </c>
      <c r="I187" s="425">
        <v>0</v>
      </c>
      <c r="J187" s="523">
        <v>0</v>
      </c>
      <c r="K187" s="425">
        <v>0</v>
      </c>
      <c r="L187" s="425">
        <v>300</v>
      </c>
      <c r="M187" s="425">
        <v>300</v>
      </c>
      <c r="N187" s="523">
        <v>100</v>
      </c>
    </row>
    <row r="188" spans="1:14" x14ac:dyDescent="0.25">
      <c r="A188" s="524"/>
      <c r="B188" s="424" t="s">
        <v>189</v>
      </c>
      <c r="C188" s="425">
        <v>0</v>
      </c>
      <c r="D188" s="425">
        <v>0</v>
      </c>
      <c r="E188" s="425">
        <v>0</v>
      </c>
      <c r="F188" s="523">
        <v>0</v>
      </c>
      <c r="G188" s="425">
        <v>0</v>
      </c>
      <c r="H188" s="425">
        <v>15164</v>
      </c>
      <c r="I188" s="425">
        <v>14978</v>
      </c>
      <c r="J188" s="523">
        <v>98.8</v>
      </c>
      <c r="K188" s="425">
        <v>0</v>
      </c>
      <c r="L188" s="425">
        <v>15164</v>
      </c>
      <c r="M188" s="425">
        <v>14978</v>
      </c>
      <c r="N188" s="523">
        <v>98.8</v>
      </c>
    </row>
    <row r="189" spans="1:14" x14ac:dyDescent="0.25">
      <c r="A189" s="524"/>
      <c r="B189" s="424" t="s">
        <v>874</v>
      </c>
      <c r="C189" s="425">
        <v>0</v>
      </c>
      <c r="D189" s="425">
        <v>0</v>
      </c>
      <c r="E189" s="425">
        <v>0</v>
      </c>
      <c r="F189" s="523">
        <v>0</v>
      </c>
      <c r="G189" s="425">
        <v>0</v>
      </c>
      <c r="H189" s="425">
        <v>3195</v>
      </c>
      <c r="I189" s="425">
        <v>3186</v>
      </c>
      <c r="J189" s="523">
        <v>99.7</v>
      </c>
      <c r="K189" s="425">
        <v>0</v>
      </c>
      <c r="L189" s="425">
        <v>3195</v>
      </c>
      <c r="M189" s="425">
        <v>3186</v>
      </c>
      <c r="N189" s="523">
        <v>99.7</v>
      </c>
    </row>
    <row r="190" spans="1:14" x14ac:dyDescent="0.25">
      <c r="A190" s="524"/>
      <c r="B190" s="424" t="s">
        <v>194</v>
      </c>
      <c r="C190" s="425">
        <v>0</v>
      </c>
      <c r="D190" s="425">
        <v>219</v>
      </c>
      <c r="E190" s="425">
        <v>219</v>
      </c>
      <c r="F190" s="523">
        <v>100</v>
      </c>
      <c r="G190" s="425">
        <v>0</v>
      </c>
      <c r="H190" s="425">
        <v>492</v>
      </c>
      <c r="I190" s="425">
        <v>492</v>
      </c>
      <c r="J190" s="523">
        <v>100</v>
      </c>
      <c r="K190" s="425">
        <v>0</v>
      </c>
      <c r="L190" s="425">
        <v>711</v>
      </c>
      <c r="M190" s="425">
        <v>711</v>
      </c>
      <c r="N190" s="523">
        <v>100</v>
      </c>
    </row>
    <row r="191" spans="1:14" x14ac:dyDescent="0.25">
      <c r="A191" s="524"/>
      <c r="B191" s="424" t="s">
        <v>195</v>
      </c>
      <c r="C191" s="425">
        <v>0</v>
      </c>
      <c r="D191" s="425">
        <v>9</v>
      </c>
      <c r="E191" s="425">
        <v>9</v>
      </c>
      <c r="F191" s="523">
        <v>100</v>
      </c>
      <c r="G191" s="425">
        <v>0</v>
      </c>
      <c r="H191" s="425">
        <v>64</v>
      </c>
      <c r="I191" s="425">
        <v>64</v>
      </c>
      <c r="J191" s="523">
        <v>100</v>
      </c>
      <c r="K191" s="425">
        <v>0</v>
      </c>
      <c r="L191" s="425">
        <v>73</v>
      </c>
      <c r="M191" s="425">
        <v>73</v>
      </c>
      <c r="N191" s="523">
        <v>100</v>
      </c>
    </row>
    <row r="192" spans="1:14" x14ac:dyDescent="0.25">
      <c r="A192" s="524"/>
      <c r="B192" s="424" t="s">
        <v>199</v>
      </c>
      <c r="C192" s="425">
        <v>0</v>
      </c>
      <c r="D192" s="425">
        <v>2660</v>
      </c>
      <c r="E192" s="425">
        <v>2660</v>
      </c>
      <c r="F192" s="523">
        <v>100</v>
      </c>
      <c r="G192" s="425">
        <v>0</v>
      </c>
      <c r="H192" s="425">
        <v>0</v>
      </c>
      <c r="I192" s="425">
        <v>0</v>
      </c>
      <c r="J192" s="523">
        <v>0</v>
      </c>
      <c r="K192" s="425">
        <v>0</v>
      </c>
      <c r="L192" s="425">
        <v>2660</v>
      </c>
      <c r="M192" s="425">
        <v>2660</v>
      </c>
      <c r="N192" s="523">
        <v>100</v>
      </c>
    </row>
    <row r="193" spans="1:14" x14ac:dyDescent="0.25">
      <c r="A193" s="524"/>
      <c r="B193" s="424" t="s">
        <v>200</v>
      </c>
      <c r="C193" s="425">
        <v>0</v>
      </c>
      <c r="D193" s="425">
        <v>600</v>
      </c>
      <c r="E193" s="425">
        <v>600</v>
      </c>
      <c r="F193" s="523">
        <v>100</v>
      </c>
      <c r="G193" s="425">
        <v>0</v>
      </c>
      <c r="H193" s="425">
        <v>0</v>
      </c>
      <c r="I193" s="425">
        <v>0</v>
      </c>
      <c r="J193" s="523">
        <v>0</v>
      </c>
      <c r="K193" s="425">
        <v>0</v>
      </c>
      <c r="L193" s="425">
        <v>600</v>
      </c>
      <c r="M193" s="425">
        <v>600</v>
      </c>
      <c r="N193" s="523">
        <v>100</v>
      </c>
    </row>
    <row r="194" spans="1:14" x14ac:dyDescent="0.25">
      <c r="A194" s="524"/>
      <c r="B194" s="424" t="s">
        <v>201</v>
      </c>
      <c r="C194" s="425">
        <v>0</v>
      </c>
      <c r="D194" s="425">
        <v>832</v>
      </c>
      <c r="E194" s="425">
        <v>832</v>
      </c>
      <c r="F194" s="523">
        <v>100</v>
      </c>
      <c r="G194" s="425">
        <v>0</v>
      </c>
      <c r="H194" s="425">
        <v>0</v>
      </c>
      <c r="I194" s="425">
        <v>0</v>
      </c>
      <c r="J194" s="523">
        <v>0</v>
      </c>
      <c r="K194" s="425">
        <v>0</v>
      </c>
      <c r="L194" s="425">
        <v>832</v>
      </c>
      <c r="M194" s="425">
        <v>832</v>
      </c>
      <c r="N194" s="523">
        <v>100</v>
      </c>
    </row>
    <row r="195" spans="1:14" x14ac:dyDescent="0.25">
      <c r="A195" s="524"/>
      <c r="B195" s="424" t="s">
        <v>984</v>
      </c>
      <c r="C195" s="425">
        <v>0</v>
      </c>
      <c r="D195" s="425">
        <v>0</v>
      </c>
      <c r="E195" s="425">
        <v>0</v>
      </c>
      <c r="F195" s="523">
        <v>0</v>
      </c>
      <c r="G195" s="425">
        <v>0</v>
      </c>
      <c r="H195" s="425">
        <v>0</v>
      </c>
      <c r="I195" s="425">
        <v>0</v>
      </c>
      <c r="J195" s="523">
        <v>0</v>
      </c>
      <c r="K195" s="425">
        <v>0</v>
      </c>
      <c r="L195" s="425">
        <v>0</v>
      </c>
      <c r="M195" s="425">
        <v>0</v>
      </c>
      <c r="N195" s="523">
        <v>0</v>
      </c>
    </row>
    <row r="196" spans="1:14" x14ac:dyDescent="0.25">
      <c r="A196" s="524"/>
      <c r="B196" s="424" t="s">
        <v>214</v>
      </c>
      <c r="C196" s="425">
        <v>0</v>
      </c>
      <c r="D196" s="425">
        <v>233</v>
      </c>
      <c r="E196" s="425">
        <v>233</v>
      </c>
      <c r="F196" s="523">
        <v>100</v>
      </c>
      <c r="G196" s="425">
        <v>0</v>
      </c>
      <c r="H196" s="425">
        <v>0</v>
      </c>
      <c r="I196" s="425">
        <v>0</v>
      </c>
      <c r="J196" s="523">
        <v>0</v>
      </c>
      <c r="K196" s="425">
        <v>0</v>
      </c>
      <c r="L196" s="425">
        <v>233</v>
      </c>
      <c r="M196" s="425">
        <v>233</v>
      </c>
      <c r="N196" s="523">
        <v>100</v>
      </c>
    </row>
    <row r="197" spans="1:14" x14ac:dyDescent="0.25">
      <c r="A197" s="524"/>
      <c r="B197" s="424" t="s">
        <v>966</v>
      </c>
      <c r="C197" s="425">
        <v>0</v>
      </c>
      <c r="D197" s="425">
        <v>41</v>
      </c>
      <c r="E197" s="425">
        <v>41</v>
      </c>
      <c r="F197" s="523">
        <v>100</v>
      </c>
      <c r="G197" s="425">
        <v>0</v>
      </c>
      <c r="H197" s="425">
        <v>0</v>
      </c>
      <c r="I197" s="425">
        <v>0</v>
      </c>
      <c r="J197" s="523">
        <v>0</v>
      </c>
      <c r="K197" s="425">
        <v>0</v>
      </c>
      <c r="L197" s="425">
        <v>41</v>
      </c>
      <c r="M197" s="425">
        <v>41</v>
      </c>
      <c r="N197" s="523">
        <v>100</v>
      </c>
    </row>
    <row r="198" spans="1:14" x14ac:dyDescent="0.25">
      <c r="A198" s="524"/>
      <c r="B198" s="424" t="s">
        <v>218</v>
      </c>
      <c r="C198" s="425">
        <v>4125</v>
      </c>
      <c r="D198" s="425">
        <v>86</v>
      </c>
      <c r="E198" s="425">
        <v>86</v>
      </c>
      <c r="F198" s="523">
        <v>100</v>
      </c>
      <c r="G198" s="425">
        <v>153577</v>
      </c>
      <c r="H198" s="425">
        <v>79</v>
      </c>
      <c r="I198" s="425">
        <v>79</v>
      </c>
      <c r="J198" s="523">
        <v>100</v>
      </c>
      <c r="K198" s="425">
        <v>157702</v>
      </c>
      <c r="L198" s="425">
        <v>165</v>
      </c>
      <c r="M198" s="425">
        <v>165</v>
      </c>
      <c r="N198" s="523">
        <v>100</v>
      </c>
    </row>
    <row r="199" spans="1:14" x14ac:dyDescent="0.25">
      <c r="A199" s="524"/>
      <c r="B199" s="424" t="s">
        <v>474</v>
      </c>
      <c r="C199" s="425">
        <v>391</v>
      </c>
      <c r="D199" s="425">
        <v>12</v>
      </c>
      <c r="E199" s="425">
        <v>12</v>
      </c>
      <c r="F199" s="523">
        <v>100</v>
      </c>
      <c r="G199" s="425">
        <v>31277</v>
      </c>
      <c r="H199" s="425">
        <v>16</v>
      </c>
      <c r="I199" s="425">
        <v>16</v>
      </c>
      <c r="J199" s="523">
        <v>100</v>
      </c>
      <c r="K199" s="425">
        <v>31668</v>
      </c>
      <c r="L199" s="425">
        <v>28</v>
      </c>
      <c r="M199" s="425">
        <v>28</v>
      </c>
      <c r="N199" s="523">
        <v>100</v>
      </c>
    </row>
    <row r="200" spans="1:14" x14ac:dyDescent="0.25">
      <c r="A200" s="524"/>
      <c r="B200" s="424" t="s">
        <v>219</v>
      </c>
      <c r="C200" s="425">
        <v>0</v>
      </c>
      <c r="D200" s="425">
        <v>209</v>
      </c>
      <c r="E200" s="425">
        <v>209</v>
      </c>
      <c r="F200" s="523">
        <v>100</v>
      </c>
      <c r="G200" s="425">
        <v>0</v>
      </c>
      <c r="H200" s="425">
        <v>2813</v>
      </c>
      <c r="I200" s="425">
        <v>2813</v>
      </c>
      <c r="J200" s="523">
        <v>100</v>
      </c>
      <c r="K200" s="425">
        <v>0</v>
      </c>
      <c r="L200" s="425">
        <v>3022</v>
      </c>
      <c r="M200" s="425">
        <v>3022</v>
      </c>
      <c r="N200" s="523">
        <v>100</v>
      </c>
    </row>
    <row r="201" spans="1:14" x14ac:dyDescent="0.25">
      <c r="A201" s="524"/>
      <c r="B201" s="424" t="s">
        <v>475</v>
      </c>
      <c r="C201" s="425">
        <v>0</v>
      </c>
      <c r="D201" s="425">
        <v>67</v>
      </c>
      <c r="E201" s="425">
        <v>67</v>
      </c>
      <c r="F201" s="523">
        <v>100</v>
      </c>
      <c r="G201" s="425">
        <v>0</v>
      </c>
      <c r="H201" s="425">
        <v>519</v>
      </c>
      <c r="I201" s="425">
        <v>519</v>
      </c>
      <c r="J201" s="523">
        <v>100</v>
      </c>
      <c r="K201" s="425">
        <v>0</v>
      </c>
      <c r="L201" s="425">
        <v>586</v>
      </c>
      <c r="M201" s="425">
        <v>586</v>
      </c>
      <c r="N201" s="523">
        <v>100</v>
      </c>
    </row>
    <row r="202" spans="1:14" x14ac:dyDescent="0.25">
      <c r="A202" s="524"/>
      <c r="B202" s="424" t="s">
        <v>476</v>
      </c>
      <c r="C202" s="425">
        <v>0</v>
      </c>
      <c r="D202" s="425">
        <v>57</v>
      </c>
      <c r="E202" s="425">
        <v>57</v>
      </c>
      <c r="F202" s="523">
        <v>100</v>
      </c>
      <c r="G202" s="425">
        <v>0</v>
      </c>
      <c r="H202" s="425">
        <v>439</v>
      </c>
      <c r="I202" s="425">
        <v>439</v>
      </c>
      <c r="J202" s="523">
        <v>100</v>
      </c>
      <c r="K202" s="425">
        <v>0</v>
      </c>
      <c r="L202" s="425">
        <v>496</v>
      </c>
      <c r="M202" s="425">
        <v>496</v>
      </c>
      <c r="N202" s="523">
        <v>100</v>
      </c>
    </row>
    <row r="203" spans="1:14" x14ac:dyDescent="0.25">
      <c r="A203" s="524"/>
      <c r="B203" s="424" t="s">
        <v>221</v>
      </c>
      <c r="C203" s="425">
        <v>0</v>
      </c>
      <c r="D203" s="425">
        <v>4105</v>
      </c>
      <c r="E203" s="425">
        <v>4105</v>
      </c>
      <c r="F203" s="523">
        <v>100</v>
      </c>
      <c r="G203" s="425">
        <v>0</v>
      </c>
      <c r="H203" s="425">
        <v>368</v>
      </c>
      <c r="I203" s="425">
        <v>368</v>
      </c>
      <c r="J203" s="523">
        <v>100</v>
      </c>
      <c r="K203" s="425">
        <v>0</v>
      </c>
      <c r="L203" s="425">
        <v>4473</v>
      </c>
      <c r="M203" s="425">
        <v>4473</v>
      </c>
      <c r="N203" s="523">
        <v>100</v>
      </c>
    </row>
    <row r="204" spans="1:14" x14ac:dyDescent="0.25">
      <c r="A204" s="524"/>
      <c r="B204" s="424" t="s">
        <v>222</v>
      </c>
      <c r="C204" s="425">
        <v>0</v>
      </c>
      <c r="D204" s="425">
        <v>596</v>
      </c>
      <c r="E204" s="425">
        <v>596</v>
      </c>
      <c r="F204" s="523">
        <v>100</v>
      </c>
      <c r="G204" s="425">
        <v>0</v>
      </c>
      <c r="H204" s="425">
        <v>65</v>
      </c>
      <c r="I204" s="425">
        <v>65</v>
      </c>
      <c r="J204" s="523">
        <v>100</v>
      </c>
      <c r="K204" s="425">
        <v>0</v>
      </c>
      <c r="L204" s="425">
        <v>661</v>
      </c>
      <c r="M204" s="425">
        <v>661</v>
      </c>
      <c r="N204" s="523">
        <v>100</v>
      </c>
    </row>
    <row r="205" spans="1:14" x14ac:dyDescent="0.25">
      <c r="A205" s="524"/>
      <c r="B205" s="424" t="s">
        <v>477</v>
      </c>
      <c r="C205" s="425">
        <v>0</v>
      </c>
      <c r="D205" s="425">
        <v>306</v>
      </c>
      <c r="E205" s="425">
        <v>306</v>
      </c>
      <c r="F205" s="523">
        <v>100</v>
      </c>
      <c r="G205" s="425">
        <v>0</v>
      </c>
      <c r="H205" s="425">
        <v>0</v>
      </c>
      <c r="I205" s="425">
        <v>0</v>
      </c>
      <c r="J205" s="523">
        <v>0</v>
      </c>
      <c r="K205" s="425">
        <v>0</v>
      </c>
      <c r="L205" s="425">
        <v>306</v>
      </c>
      <c r="M205" s="425">
        <v>306</v>
      </c>
      <c r="N205" s="523">
        <v>100</v>
      </c>
    </row>
    <row r="206" spans="1:14" x14ac:dyDescent="0.25">
      <c r="A206" s="524"/>
      <c r="B206" s="424" t="s">
        <v>223</v>
      </c>
      <c r="C206" s="425">
        <v>0</v>
      </c>
      <c r="D206" s="425">
        <v>22</v>
      </c>
      <c r="E206" s="425">
        <v>22</v>
      </c>
      <c r="F206" s="523">
        <v>100</v>
      </c>
      <c r="G206" s="425">
        <v>0</v>
      </c>
      <c r="H206" s="425">
        <v>0</v>
      </c>
      <c r="I206" s="425">
        <v>0</v>
      </c>
      <c r="J206" s="523">
        <v>0</v>
      </c>
      <c r="K206" s="425">
        <v>0</v>
      </c>
      <c r="L206" s="425">
        <v>22</v>
      </c>
      <c r="M206" s="425">
        <v>22</v>
      </c>
      <c r="N206" s="523">
        <v>100</v>
      </c>
    </row>
    <row r="207" spans="1:14" x14ac:dyDescent="0.25">
      <c r="A207" s="524"/>
      <c r="B207" s="424" t="s">
        <v>233</v>
      </c>
      <c r="C207" s="425">
        <v>0</v>
      </c>
      <c r="D207" s="425">
        <v>7256</v>
      </c>
      <c r="E207" s="425">
        <v>7256</v>
      </c>
      <c r="F207" s="523">
        <v>100</v>
      </c>
      <c r="G207" s="425">
        <v>0</v>
      </c>
      <c r="H207" s="425">
        <v>16215</v>
      </c>
      <c r="I207" s="425">
        <v>16215</v>
      </c>
      <c r="J207" s="523">
        <v>100</v>
      </c>
      <c r="K207" s="425">
        <v>0</v>
      </c>
      <c r="L207" s="425">
        <v>23471</v>
      </c>
      <c r="M207" s="425">
        <v>23471</v>
      </c>
      <c r="N207" s="523">
        <v>100</v>
      </c>
    </row>
    <row r="208" spans="1:14" x14ac:dyDescent="0.25">
      <c r="A208" s="524"/>
      <c r="B208" s="424" t="s">
        <v>478</v>
      </c>
      <c r="C208" s="425">
        <v>0</v>
      </c>
      <c r="D208" s="425">
        <v>1356</v>
      </c>
      <c r="E208" s="425">
        <v>1356</v>
      </c>
      <c r="F208" s="523">
        <v>100</v>
      </c>
      <c r="G208" s="425">
        <v>0</v>
      </c>
      <c r="H208" s="425">
        <v>352</v>
      </c>
      <c r="I208" s="425">
        <v>352</v>
      </c>
      <c r="J208" s="523">
        <v>100</v>
      </c>
      <c r="K208" s="425">
        <v>0</v>
      </c>
      <c r="L208" s="425">
        <v>1708</v>
      </c>
      <c r="M208" s="425">
        <v>1708</v>
      </c>
      <c r="N208" s="523">
        <v>100</v>
      </c>
    </row>
    <row r="209" spans="1:14" x14ac:dyDescent="0.25">
      <c r="A209" s="524"/>
      <c r="B209" s="424" t="s">
        <v>473</v>
      </c>
      <c r="C209" s="425">
        <v>0</v>
      </c>
      <c r="D209" s="425">
        <v>5</v>
      </c>
      <c r="E209" s="425">
        <v>5</v>
      </c>
      <c r="F209" s="523">
        <v>100</v>
      </c>
      <c r="G209" s="425">
        <v>0</v>
      </c>
      <c r="H209" s="425">
        <v>0</v>
      </c>
      <c r="I209" s="425">
        <v>0</v>
      </c>
      <c r="J209" s="523">
        <v>0</v>
      </c>
      <c r="K209" s="425">
        <v>0</v>
      </c>
      <c r="L209" s="425">
        <v>5</v>
      </c>
      <c r="M209" s="425">
        <v>5</v>
      </c>
      <c r="N209" s="523">
        <v>100</v>
      </c>
    </row>
    <row r="210" spans="1:14" x14ac:dyDescent="0.25">
      <c r="A210" s="424" t="s">
        <v>987</v>
      </c>
      <c r="B210" s="424" t="s">
        <v>180</v>
      </c>
      <c r="C210" s="425">
        <v>589452</v>
      </c>
      <c r="D210" s="425">
        <v>567258</v>
      </c>
      <c r="E210" s="425">
        <v>544246</v>
      </c>
      <c r="F210" s="523">
        <v>95.9</v>
      </c>
      <c r="G210" s="425">
        <v>26130</v>
      </c>
      <c r="H210" s="425">
        <v>14209</v>
      </c>
      <c r="I210" s="425">
        <v>14186</v>
      </c>
      <c r="J210" s="523">
        <v>99.8</v>
      </c>
      <c r="K210" s="425">
        <v>615582</v>
      </c>
      <c r="L210" s="425">
        <v>581467</v>
      </c>
      <c r="M210" s="425">
        <v>558432</v>
      </c>
      <c r="N210" s="523">
        <v>96</v>
      </c>
    </row>
    <row r="211" spans="1:14" x14ac:dyDescent="0.25">
      <c r="A211" s="524"/>
      <c r="B211" s="424" t="s">
        <v>472</v>
      </c>
      <c r="C211" s="425">
        <v>0</v>
      </c>
      <c r="D211" s="425">
        <v>98</v>
      </c>
      <c r="E211" s="425">
        <v>98</v>
      </c>
      <c r="F211" s="523">
        <v>100</v>
      </c>
      <c r="G211" s="425">
        <v>0</v>
      </c>
      <c r="H211" s="425">
        <v>0</v>
      </c>
      <c r="I211" s="425">
        <v>0</v>
      </c>
      <c r="J211" s="523">
        <v>0</v>
      </c>
      <c r="K211" s="425">
        <v>0</v>
      </c>
      <c r="L211" s="425">
        <v>98</v>
      </c>
      <c r="M211" s="425">
        <v>98</v>
      </c>
      <c r="N211" s="523">
        <v>100</v>
      </c>
    </row>
    <row r="212" spans="1:14" x14ac:dyDescent="0.25">
      <c r="A212" s="524"/>
      <c r="B212" s="424" t="s">
        <v>189</v>
      </c>
      <c r="C212" s="425">
        <v>0</v>
      </c>
      <c r="D212" s="425">
        <v>0</v>
      </c>
      <c r="E212" s="425">
        <v>0</v>
      </c>
      <c r="F212" s="523">
        <v>0</v>
      </c>
      <c r="G212" s="425">
        <v>0</v>
      </c>
      <c r="H212" s="425">
        <v>23237</v>
      </c>
      <c r="I212" s="425">
        <v>14107</v>
      </c>
      <c r="J212" s="523">
        <v>60.7</v>
      </c>
      <c r="K212" s="425">
        <v>0</v>
      </c>
      <c r="L212" s="425">
        <v>23237</v>
      </c>
      <c r="M212" s="425">
        <v>14107</v>
      </c>
      <c r="N212" s="523">
        <v>60.7</v>
      </c>
    </row>
    <row r="213" spans="1:14" x14ac:dyDescent="0.25">
      <c r="A213" s="524"/>
      <c r="B213" s="424" t="s">
        <v>874</v>
      </c>
      <c r="C213" s="425">
        <v>0</v>
      </c>
      <c r="D213" s="425">
        <v>5579</v>
      </c>
      <c r="E213" s="425">
        <v>5579</v>
      </c>
      <c r="F213" s="523">
        <v>100</v>
      </c>
      <c r="G213" s="425">
        <v>0</v>
      </c>
      <c r="H213" s="425">
        <v>22692</v>
      </c>
      <c r="I213" s="425">
        <v>22475</v>
      </c>
      <c r="J213" s="523">
        <v>99</v>
      </c>
      <c r="K213" s="425">
        <v>0</v>
      </c>
      <c r="L213" s="425">
        <v>28271</v>
      </c>
      <c r="M213" s="425">
        <v>28054</v>
      </c>
      <c r="N213" s="523">
        <v>99.2</v>
      </c>
    </row>
    <row r="214" spans="1:14" x14ac:dyDescent="0.25">
      <c r="A214" s="524"/>
      <c r="B214" s="424" t="s">
        <v>479</v>
      </c>
      <c r="C214" s="425">
        <v>0</v>
      </c>
      <c r="D214" s="425">
        <v>11383</v>
      </c>
      <c r="E214" s="425">
        <v>11383</v>
      </c>
      <c r="F214" s="523">
        <v>100</v>
      </c>
      <c r="G214" s="425">
        <v>0</v>
      </c>
      <c r="H214" s="425">
        <v>0</v>
      </c>
      <c r="I214" s="425">
        <v>0</v>
      </c>
      <c r="J214" s="523">
        <v>0</v>
      </c>
      <c r="K214" s="425">
        <v>0</v>
      </c>
      <c r="L214" s="425">
        <v>11383</v>
      </c>
      <c r="M214" s="425">
        <v>11383</v>
      </c>
      <c r="N214" s="523">
        <v>100</v>
      </c>
    </row>
    <row r="215" spans="1:14" x14ac:dyDescent="0.25">
      <c r="A215" s="524"/>
      <c r="B215" s="424" t="s">
        <v>194</v>
      </c>
      <c r="C215" s="425">
        <v>0</v>
      </c>
      <c r="D215" s="425">
        <v>139</v>
      </c>
      <c r="E215" s="425">
        <v>139</v>
      </c>
      <c r="F215" s="523">
        <v>100</v>
      </c>
      <c r="G215" s="425">
        <v>0</v>
      </c>
      <c r="H215" s="425">
        <v>19419</v>
      </c>
      <c r="I215" s="425">
        <v>19419</v>
      </c>
      <c r="J215" s="523">
        <v>100</v>
      </c>
      <c r="K215" s="425">
        <v>0</v>
      </c>
      <c r="L215" s="425">
        <v>19558</v>
      </c>
      <c r="M215" s="425">
        <v>19558</v>
      </c>
      <c r="N215" s="523">
        <v>100</v>
      </c>
    </row>
    <row r="216" spans="1:14" x14ac:dyDescent="0.25">
      <c r="A216" s="524"/>
      <c r="B216" s="424" t="s">
        <v>199</v>
      </c>
      <c r="C216" s="425">
        <v>0</v>
      </c>
      <c r="D216" s="425">
        <v>42</v>
      </c>
      <c r="E216" s="425">
        <v>42</v>
      </c>
      <c r="F216" s="523">
        <v>100</v>
      </c>
      <c r="G216" s="425">
        <v>0</v>
      </c>
      <c r="H216" s="425">
        <v>0</v>
      </c>
      <c r="I216" s="425">
        <v>0</v>
      </c>
      <c r="J216" s="523">
        <v>0</v>
      </c>
      <c r="K216" s="425">
        <v>0</v>
      </c>
      <c r="L216" s="425">
        <v>42</v>
      </c>
      <c r="M216" s="425">
        <v>42</v>
      </c>
      <c r="N216" s="523">
        <v>100</v>
      </c>
    </row>
    <row r="217" spans="1:14" x14ac:dyDescent="0.25">
      <c r="A217" s="524"/>
      <c r="B217" s="424" t="s">
        <v>200</v>
      </c>
      <c r="C217" s="425">
        <v>0</v>
      </c>
      <c r="D217" s="425">
        <v>6</v>
      </c>
      <c r="E217" s="425">
        <v>6</v>
      </c>
      <c r="F217" s="523">
        <v>100</v>
      </c>
      <c r="G217" s="425">
        <v>0</v>
      </c>
      <c r="H217" s="425">
        <v>0</v>
      </c>
      <c r="I217" s="425">
        <v>0</v>
      </c>
      <c r="J217" s="523">
        <v>0</v>
      </c>
      <c r="K217" s="425">
        <v>0</v>
      </c>
      <c r="L217" s="425">
        <v>6</v>
      </c>
      <c r="M217" s="425">
        <v>6</v>
      </c>
      <c r="N217" s="523">
        <v>100</v>
      </c>
    </row>
    <row r="218" spans="1:14" x14ac:dyDescent="0.25">
      <c r="A218" s="524"/>
      <c r="B218" s="424" t="s">
        <v>201</v>
      </c>
      <c r="C218" s="425">
        <v>0</v>
      </c>
      <c r="D218" s="425">
        <v>10</v>
      </c>
      <c r="E218" s="425">
        <v>10</v>
      </c>
      <c r="F218" s="523">
        <v>100</v>
      </c>
      <c r="G218" s="425">
        <v>0</v>
      </c>
      <c r="H218" s="425">
        <v>0</v>
      </c>
      <c r="I218" s="425">
        <v>0</v>
      </c>
      <c r="J218" s="523">
        <v>0</v>
      </c>
      <c r="K218" s="425">
        <v>0</v>
      </c>
      <c r="L218" s="425">
        <v>10</v>
      </c>
      <c r="M218" s="425">
        <v>10</v>
      </c>
      <c r="N218" s="523">
        <v>100</v>
      </c>
    </row>
    <row r="219" spans="1:14" x14ac:dyDescent="0.25">
      <c r="A219" s="524"/>
      <c r="B219" s="424" t="s">
        <v>219</v>
      </c>
      <c r="C219" s="425">
        <v>0</v>
      </c>
      <c r="D219" s="425">
        <v>7865</v>
      </c>
      <c r="E219" s="425">
        <v>7865</v>
      </c>
      <c r="F219" s="523">
        <v>100</v>
      </c>
      <c r="G219" s="425">
        <v>0</v>
      </c>
      <c r="H219" s="425">
        <v>16251</v>
      </c>
      <c r="I219" s="425">
        <v>16251</v>
      </c>
      <c r="J219" s="523">
        <v>100</v>
      </c>
      <c r="K219" s="425">
        <v>0</v>
      </c>
      <c r="L219" s="425">
        <v>24116</v>
      </c>
      <c r="M219" s="425">
        <v>24116</v>
      </c>
      <c r="N219" s="523">
        <v>100</v>
      </c>
    </row>
    <row r="220" spans="1:14" x14ac:dyDescent="0.25">
      <c r="A220" s="524"/>
      <c r="B220" s="424" t="s">
        <v>475</v>
      </c>
      <c r="C220" s="425">
        <v>0</v>
      </c>
      <c r="D220" s="425">
        <v>1736</v>
      </c>
      <c r="E220" s="425">
        <v>1736</v>
      </c>
      <c r="F220" s="523">
        <v>100</v>
      </c>
      <c r="G220" s="425">
        <v>0</v>
      </c>
      <c r="H220" s="425">
        <v>6295</v>
      </c>
      <c r="I220" s="425">
        <v>6295</v>
      </c>
      <c r="J220" s="523">
        <v>100</v>
      </c>
      <c r="K220" s="425">
        <v>0</v>
      </c>
      <c r="L220" s="425">
        <v>8031</v>
      </c>
      <c r="M220" s="425">
        <v>8031</v>
      </c>
      <c r="N220" s="523">
        <v>100</v>
      </c>
    </row>
    <row r="221" spans="1:14" x14ac:dyDescent="0.25">
      <c r="A221" s="524"/>
      <c r="B221" s="424" t="s">
        <v>476</v>
      </c>
      <c r="C221" s="425">
        <v>0</v>
      </c>
      <c r="D221" s="425">
        <v>468</v>
      </c>
      <c r="E221" s="425">
        <v>468</v>
      </c>
      <c r="F221" s="523">
        <v>100</v>
      </c>
      <c r="G221" s="425">
        <v>0</v>
      </c>
      <c r="H221" s="425">
        <v>6413</v>
      </c>
      <c r="I221" s="425">
        <v>6413</v>
      </c>
      <c r="J221" s="523">
        <v>100</v>
      </c>
      <c r="K221" s="425">
        <v>0</v>
      </c>
      <c r="L221" s="425">
        <v>6881</v>
      </c>
      <c r="M221" s="425">
        <v>6881</v>
      </c>
      <c r="N221" s="523">
        <v>100</v>
      </c>
    </row>
    <row r="222" spans="1:14" x14ac:dyDescent="0.25">
      <c r="A222" s="524"/>
      <c r="B222" s="424" t="s">
        <v>221</v>
      </c>
      <c r="C222" s="425">
        <v>0</v>
      </c>
      <c r="D222" s="425">
        <v>341</v>
      </c>
      <c r="E222" s="425">
        <v>341</v>
      </c>
      <c r="F222" s="523">
        <v>100</v>
      </c>
      <c r="G222" s="425">
        <v>0</v>
      </c>
      <c r="H222" s="425">
        <v>0</v>
      </c>
      <c r="I222" s="425">
        <v>0</v>
      </c>
      <c r="J222" s="523">
        <v>0</v>
      </c>
      <c r="K222" s="425">
        <v>0</v>
      </c>
      <c r="L222" s="425">
        <v>341</v>
      </c>
      <c r="M222" s="425">
        <v>341</v>
      </c>
      <c r="N222" s="523">
        <v>100</v>
      </c>
    </row>
    <row r="223" spans="1:14" x14ac:dyDescent="0.25">
      <c r="A223" s="524"/>
      <c r="B223" s="424" t="s">
        <v>222</v>
      </c>
      <c r="C223" s="425">
        <v>0</v>
      </c>
      <c r="D223" s="425">
        <v>62</v>
      </c>
      <c r="E223" s="425">
        <v>62</v>
      </c>
      <c r="F223" s="523">
        <v>100</v>
      </c>
      <c r="G223" s="425">
        <v>0</v>
      </c>
      <c r="H223" s="425">
        <v>0</v>
      </c>
      <c r="I223" s="425">
        <v>0</v>
      </c>
      <c r="J223" s="523">
        <v>0</v>
      </c>
      <c r="K223" s="425">
        <v>0</v>
      </c>
      <c r="L223" s="425">
        <v>62</v>
      </c>
      <c r="M223" s="425">
        <v>62</v>
      </c>
      <c r="N223" s="523">
        <v>100</v>
      </c>
    </row>
    <row r="224" spans="1:14" x14ac:dyDescent="0.25">
      <c r="A224" s="524"/>
      <c r="B224" s="424" t="s">
        <v>477</v>
      </c>
      <c r="C224" s="425">
        <v>0</v>
      </c>
      <c r="D224" s="425">
        <v>88</v>
      </c>
      <c r="E224" s="425">
        <v>88</v>
      </c>
      <c r="F224" s="523">
        <v>100</v>
      </c>
      <c r="G224" s="425">
        <v>0</v>
      </c>
      <c r="H224" s="425">
        <v>0</v>
      </c>
      <c r="I224" s="425">
        <v>0</v>
      </c>
      <c r="J224" s="523">
        <v>0</v>
      </c>
      <c r="K224" s="425">
        <v>0</v>
      </c>
      <c r="L224" s="425">
        <v>88</v>
      </c>
      <c r="M224" s="425">
        <v>88</v>
      </c>
      <c r="N224" s="523">
        <v>100</v>
      </c>
    </row>
    <row r="225" spans="1:14" x14ac:dyDescent="0.25">
      <c r="A225" s="524"/>
      <c r="B225" s="424" t="s">
        <v>473</v>
      </c>
      <c r="C225" s="425">
        <v>0</v>
      </c>
      <c r="D225" s="425">
        <v>89</v>
      </c>
      <c r="E225" s="425">
        <v>89</v>
      </c>
      <c r="F225" s="523">
        <v>100</v>
      </c>
      <c r="G225" s="425">
        <v>0</v>
      </c>
      <c r="H225" s="425">
        <v>0</v>
      </c>
      <c r="I225" s="425">
        <v>0</v>
      </c>
      <c r="J225" s="523">
        <v>0</v>
      </c>
      <c r="K225" s="425">
        <v>0</v>
      </c>
      <c r="L225" s="425">
        <v>89</v>
      </c>
      <c r="M225" s="425">
        <v>89</v>
      </c>
      <c r="N225" s="523">
        <v>100</v>
      </c>
    </row>
    <row r="226" spans="1:14" x14ac:dyDescent="0.25">
      <c r="A226" s="424" t="s">
        <v>988</v>
      </c>
      <c r="B226" s="424" t="s">
        <v>180</v>
      </c>
      <c r="C226" s="425">
        <v>70204</v>
      </c>
      <c r="D226" s="425">
        <v>111762</v>
      </c>
      <c r="E226" s="425">
        <v>111450</v>
      </c>
      <c r="F226" s="523">
        <v>99.7</v>
      </c>
      <c r="G226" s="425">
        <v>942</v>
      </c>
      <c r="H226" s="425">
        <v>1594</v>
      </c>
      <c r="I226" s="425">
        <v>1591</v>
      </c>
      <c r="J226" s="523">
        <v>99.8</v>
      </c>
      <c r="K226" s="425">
        <v>71146</v>
      </c>
      <c r="L226" s="425">
        <v>113356</v>
      </c>
      <c r="M226" s="425">
        <v>113041</v>
      </c>
      <c r="N226" s="523">
        <v>99.7</v>
      </c>
    </row>
    <row r="227" spans="1:14" x14ac:dyDescent="0.25">
      <c r="A227" s="524"/>
      <c r="B227" s="424" t="s">
        <v>491</v>
      </c>
      <c r="C227" s="425">
        <v>3500</v>
      </c>
      <c r="D227" s="425">
        <v>0</v>
      </c>
      <c r="E227" s="425">
        <v>0</v>
      </c>
      <c r="F227" s="523">
        <v>0</v>
      </c>
      <c r="G227" s="425">
        <v>0</v>
      </c>
      <c r="H227" s="425">
        <v>0</v>
      </c>
      <c r="I227" s="425">
        <v>0</v>
      </c>
      <c r="J227" s="523">
        <v>0</v>
      </c>
      <c r="K227" s="425">
        <v>3500</v>
      </c>
      <c r="L227" s="425">
        <v>0</v>
      </c>
      <c r="M227" s="425">
        <v>0</v>
      </c>
      <c r="N227" s="523">
        <v>0</v>
      </c>
    </row>
    <row r="228" spans="1:14" x14ac:dyDescent="0.25">
      <c r="A228" s="524"/>
      <c r="B228" s="424" t="s">
        <v>189</v>
      </c>
      <c r="C228" s="425">
        <v>0</v>
      </c>
      <c r="D228" s="425">
        <v>0</v>
      </c>
      <c r="E228" s="425">
        <v>0</v>
      </c>
      <c r="F228" s="523">
        <v>0</v>
      </c>
      <c r="G228" s="425">
        <v>0</v>
      </c>
      <c r="H228" s="425">
        <v>190</v>
      </c>
      <c r="I228" s="425">
        <v>146</v>
      </c>
      <c r="J228" s="523">
        <v>76.8</v>
      </c>
      <c r="K228" s="425">
        <v>0</v>
      </c>
      <c r="L228" s="425">
        <v>190</v>
      </c>
      <c r="M228" s="425">
        <v>146</v>
      </c>
      <c r="N228" s="523">
        <v>76.8</v>
      </c>
    </row>
    <row r="229" spans="1:14" x14ac:dyDescent="0.25">
      <c r="A229" s="524"/>
      <c r="B229" s="424" t="s">
        <v>874</v>
      </c>
      <c r="C229" s="425">
        <v>0</v>
      </c>
      <c r="D229" s="425">
        <v>0</v>
      </c>
      <c r="E229" s="425">
        <v>0</v>
      </c>
      <c r="F229" s="523">
        <v>0</v>
      </c>
      <c r="G229" s="425">
        <v>0</v>
      </c>
      <c r="H229" s="425">
        <v>8</v>
      </c>
      <c r="I229" s="425">
        <v>8</v>
      </c>
      <c r="J229" s="523">
        <v>100</v>
      </c>
      <c r="K229" s="425">
        <v>0</v>
      </c>
      <c r="L229" s="425">
        <v>8</v>
      </c>
      <c r="M229" s="425">
        <v>8</v>
      </c>
      <c r="N229" s="523">
        <v>100</v>
      </c>
    </row>
    <row r="230" spans="1:14" x14ac:dyDescent="0.25">
      <c r="A230" s="524"/>
      <c r="B230" s="424" t="s">
        <v>479</v>
      </c>
      <c r="C230" s="425">
        <v>0</v>
      </c>
      <c r="D230" s="425">
        <v>1476</v>
      </c>
      <c r="E230" s="425">
        <v>1476</v>
      </c>
      <c r="F230" s="523">
        <v>100</v>
      </c>
      <c r="G230" s="425">
        <v>0</v>
      </c>
      <c r="H230" s="425">
        <v>0</v>
      </c>
      <c r="I230" s="425">
        <v>0</v>
      </c>
      <c r="J230" s="523">
        <v>0</v>
      </c>
      <c r="K230" s="425">
        <v>0</v>
      </c>
      <c r="L230" s="425">
        <v>1476</v>
      </c>
      <c r="M230" s="425">
        <v>1476</v>
      </c>
      <c r="N230" s="523">
        <v>100</v>
      </c>
    </row>
    <row r="231" spans="1:14" x14ac:dyDescent="0.25">
      <c r="A231" s="524"/>
      <c r="B231" s="424" t="s">
        <v>492</v>
      </c>
      <c r="C231" s="425">
        <v>0</v>
      </c>
      <c r="D231" s="425">
        <v>2599</v>
      </c>
      <c r="E231" s="425">
        <v>2599</v>
      </c>
      <c r="F231" s="523">
        <v>100</v>
      </c>
      <c r="G231" s="425">
        <v>0</v>
      </c>
      <c r="H231" s="425">
        <v>0</v>
      </c>
      <c r="I231" s="425">
        <v>0</v>
      </c>
      <c r="J231" s="523">
        <v>0</v>
      </c>
      <c r="K231" s="425">
        <v>0</v>
      </c>
      <c r="L231" s="425">
        <v>2599</v>
      </c>
      <c r="M231" s="425">
        <v>2599</v>
      </c>
      <c r="N231" s="523">
        <v>100</v>
      </c>
    </row>
    <row r="232" spans="1:14" x14ac:dyDescent="0.25">
      <c r="A232" s="524"/>
      <c r="B232" s="424" t="s">
        <v>194</v>
      </c>
      <c r="C232" s="425">
        <v>0</v>
      </c>
      <c r="D232" s="425">
        <v>33047</v>
      </c>
      <c r="E232" s="425">
        <v>33047</v>
      </c>
      <c r="F232" s="523">
        <v>100</v>
      </c>
      <c r="G232" s="425">
        <v>291096</v>
      </c>
      <c r="H232" s="425">
        <v>126589</v>
      </c>
      <c r="I232" s="425">
        <v>126589</v>
      </c>
      <c r="J232" s="523">
        <v>100</v>
      </c>
      <c r="K232" s="425">
        <v>291096</v>
      </c>
      <c r="L232" s="425">
        <v>159636</v>
      </c>
      <c r="M232" s="425">
        <v>159636</v>
      </c>
      <c r="N232" s="523">
        <v>100</v>
      </c>
    </row>
    <row r="233" spans="1:14" x14ac:dyDescent="0.25">
      <c r="A233" s="524"/>
      <c r="B233" s="424" t="s">
        <v>195</v>
      </c>
      <c r="C233" s="425">
        <v>0</v>
      </c>
      <c r="D233" s="425">
        <v>6067</v>
      </c>
      <c r="E233" s="425">
        <v>6067</v>
      </c>
      <c r="F233" s="523">
        <v>100</v>
      </c>
      <c r="G233" s="425">
        <v>28295</v>
      </c>
      <c r="H233" s="425">
        <v>9017</v>
      </c>
      <c r="I233" s="425">
        <v>9017</v>
      </c>
      <c r="J233" s="523">
        <v>100</v>
      </c>
      <c r="K233" s="425">
        <v>28295</v>
      </c>
      <c r="L233" s="425">
        <v>15084</v>
      </c>
      <c r="M233" s="425">
        <v>15084</v>
      </c>
      <c r="N233" s="523">
        <v>100</v>
      </c>
    </row>
    <row r="234" spans="1:14" x14ac:dyDescent="0.25">
      <c r="A234" s="524"/>
      <c r="B234" s="424" t="s">
        <v>196</v>
      </c>
      <c r="C234" s="425">
        <v>0</v>
      </c>
      <c r="D234" s="425">
        <v>61</v>
      </c>
      <c r="E234" s="425">
        <v>61</v>
      </c>
      <c r="F234" s="523">
        <v>100</v>
      </c>
      <c r="G234" s="425">
        <v>3567</v>
      </c>
      <c r="H234" s="425">
        <v>91</v>
      </c>
      <c r="I234" s="425">
        <v>91</v>
      </c>
      <c r="J234" s="523">
        <v>100</v>
      </c>
      <c r="K234" s="425">
        <v>3567</v>
      </c>
      <c r="L234" s="425">
        <v>152</v>
      </c>
      <c r="M234" s="425">
        <v>152</v>
      </c>
      <c r="N234" s="523">
        <v>100</v>
      </c>
    </row>
    <row r="235" spans="1:14" x14ac:dyDescent="0.25">
      <c r="A235" s="524"/>
      <c r="B235" s="424" t="s">
        <v>197</v>
      </c>
      <c r="C235" s="425">
        <v>0</v>
      </c>
      <c r="D235" s="425">
        <v>7086</v>
      </c>
      <c r="E235" s="425">
        <v>7086</v>
      </c>
      <c r="F235" s="523">
        <v>100</v>
      </c>
      <c r="G235" s="425">
        <v>587874</v>
      </c>
      <c r="H235" s="425">
        <v>112639</v>
      </c>
      <c r="I235" s="425">
        <v>112639</v>
      </c>
      <c r="J235" s="523">
        <v>100</v>
      </c>
      <c r="K235" s="425">
        <v>587874</v>
      </c>
      <c r="L235" s="425">
        <v>119725</v>
      </c>
      <c r="M235" s="425">
        <v>119725</v>
      </c>
      <c r="N235" s="523">
        <v>100</v>
      </c>
    </row>
    <row r="236" spans="1:14" x14ac:dyDescent="0.25">
      <c r="A236" s="524"/>
      <c r="B236" s="424" t="s">
        <v>198</v>
      </c>
      <c r="C236" s="425">
        <v>0</v>
      </c>
      <c r="D236" s="425">
        <v>2687</v>
      </c>
      <c r="E236" s="425">
        <v>2687</v>
      </c>
      <c r="F236" s="523">
        <v>100</v>
      </c>
      <c r="G236" s="425">
        <v>68890</v>
      </c>
      <c r="H236" s="425">
        <v>21641</v>
      </c>
      <c r="I236" s="425">
        <v>21641</v>
      </c>
      <c r="J236" s="523">
        <v>100</v>
      </c>
      <c r="K236" s="425">
        <v>68890</v>
      </c>
      <c r="L236" s="425">
        <v>24328</v>
      </c>
      <c r="M236" s="425">
        <v>24328</v>
      </c>
      <c r="N236" s="523">
        <v>100</v>
      </c>
    </row>
    <row r="237" spans="1:14" x14ac:dyDescent="0.25">
      <c r="A237" s="524"/>
      <c r="B237" s="424" t="s">
        <v>199</v>
      </c>
      <c r="C237" s="425">
        <v>0</v>
      </c>
      <c r="D237" s="425">
        <v>299</v>
      </c>
      <c r="E237" s="425">
        <v>299</v>
      </c>
      <c r="F237" s="523">
        <v>100</v>
      </c>
      <c r="G237" s="425">
        <v>0</v>
      </c>
      <c r="H237" s="425">
        <v>0</v>
      </c>
      <c r="I237" s="425">
        <v>0</v>
      </c>
      <c r="J237" s="523">
        <v>0</v>
      </c>
      <c r="K237" s="425">
        <v>0</v>
      </c>
      <c r="L237" s="425">
        <v>299</v>
      </c>
      <c r="M237" s="425">
        <v>299</v>
      </c>
      <c r="N237" s="523">
        <v>100</v>
      </c>
    </row>
    <row r="238" spans="1:14" x14ac:dyDescent="0.25">
      <c r="A238" s="524"/>
      <c r="B238" s="424" t="s">
        <v>200</v>
      </c>
      <c r="C238" s="425">
        <v>0</v>
      </c>
      <c r="D238" s="425">
        <v>47</v>
      </c>
      <c r="E238" s="425">
        <v>47</v>
      </c>
      <c r="F238" s="523">
        <v>100</v>
      </c>
      <c r="G238" s="425">
        <v>0</v>
      </c>
      <c r="H238" s="425">
        <v>0</v>
      </c>
      <c r="I238" s="425">
        <v>0</v>
      </c>
      <c r="J238" s="523">
        <v>0</v>
      </c>
      <c r="K238" s="425">
        <v>0</v>
      </c>
      <c r="L238" s="425">
        <v>47</v>
      </c>
      <c r="M238" s="425">
        <v>47</v>
      </c>
      <c r="N238" s="523">
        <v>100</v>
      </c>
    </row>
    <row r="239" spans="1:14" x14ac:dyDescent="0.25">
      <c r="A239" s="524"/>
      <c r="B239" s="424" t="s">
        <v>201</v>
      </c>
      <c r="C239" s="425">
        <v>0</v>
      </c>
      <c r="D239" s="425">
        <v>70</v>
      </c>
      <c r="E239" s="425">
        <v>70</v>
      </c>
      <c r="F239" s="523">
        <v>100</v>
      </c>
      <c r="G239" s="425">
        <v>0</v>
      </c>
      <c r="H239" s="425">
        <v>0</v>
      </c>
      <c r="I239" s="425">
        <v>0</v>
      </c>
      <c r="J239" s="523">
        <v>0</v>
      </c>
      <c r="K239" s="425">
        <v>0</v>
      </c>
      <c r="L239" s="425">
        <v>70</v>
      </c>
      <c r="M239" s="425">
        <v>70</v>
      </c>
      <c r="N239" s="523">
        <v>100</v>
      </c>
    </row>
    <row r="240" spans="1:14" x14ac:dyDescent="0.25">
      <c r="A240" s="524"/>
      <c r="B240" s="424" t="s">
        <v>213</v>
      </c>
      <c r="C240" s="425">
        <v>0</v>
      </c>
      <c r="D240" s="425">
        <v>0</v>
      </c>
      <c r="E240" s="425">
        <v>0</v>
      </c>
      <c r="F240" s="523">
        <v>0</v>
      </c>
      <c r="G240" s="425">
        <v>3000</v>
      </c>
      <c r="H240" s="425">
        <v>0</v>
      </c>
      <c r="I240" s="425">
        <v>0</v>
      </c>
      <c r="J240" s="523">
        <v>0</v>
      </c>
      <c r="K240" s="425">
        <v>3000</v>
      </c>
      <c r="L240" s="425">
        <v>0</v>
      </c>
      <c r="M240" s="425">
        <v>0</v>
      </c>
      <c r="N240" s="523">
        <v>0</v>
      </c>
    </row>
    <row r="241" spans="1:14" x14ac:dyDescent="0.25">
      <c r="A241" s="524"/>
      <c r="B241" s="424" t="s">
        <v>970</v>
      </c>
      <c r="C241" s="425">
        <v>0</v>
      </c>
      <c r="D241" s="425">
        <v>0</v>
      </c>
      <c r="E241" s="425">
        <v>0</v>
      </c>
      <c r="F241" s="523">
        <v>0</v>
      </c>
      <c r="G241" s="425">
        <v>404</v>
      </c>
      <c r="H241" s="425">
        <v>0</v>
      </c>
      <c r="I241" s="425">
        <v>0</v>
      </c>
      <c r="J241" s="523">
        <v>0</v>
      </c>
      <c r="K241" s="425">
        <v>404</v>
      </c>
      <c r="L241" s="425">
        <v>0</v>
      </c>
      <c r="M241" s="425">
        <v>0</v>
      </c>
      <c r="N241" s="523">
        <v>0</v>
      </c>
    </row>
    <row r="242" spans="1:14" x14ac:dyDescent="0.25">
      <c r="A242" s="524"/>
      <c r="B242" s="424" t="s">
        <v>215</v>
      </c>
      <c r="C242" s="425">
        <v>0</v>
      </c>
      <c r="D242" s="425">
        <v>0</v>
      </c>
      <c r="E242" s="425">
        <v>0</v>
      </c>
      <c r="F242" s="523">
        <v>0</v>
      </c>
      <c r="G242" s="425">
        <v>2300</v>
      </c>
      <c r="H242" s="425">
        <v>0</v>
      </c>
      <c r="I242" s="425">
        <v>0</v>
      </c>
      <c r="J242" s="523">
        <v>0</v>
      </c>
      <c r="K242" s="425">
        <v>2300</v>
      </c>
      <c r="L242" s="425">
        <v>0</v>
      </c>
      <c r="M242" s="425">
        <v>0</v>
      </c>
      <c r="N242" s="523">
        <v>0</v>
      </c>
    </row>
    <row r="243" spans="1:14" x14ac:dyDescent="0.25">
      <c r="A243" s="524"/>
      <c r="B243" s="424" t="s">
        <v>971</v>
      </c>
      <c r="C243" s="425">
        <v>0</v>
      </c>
      <c r="D243" s="425">
        <v>0</v>
      </c>
      <c r="E243" s="425">
        <v>0</v>
      </c>
      <c r="F243" s="523">
        <v>0</v>
      </c>
      <c r="G243" s="425">
        <v>310</v>
      </c>
      <c r="H243" s="425">
        <v>0</v>
      </c>
      <c r="I243" s="425">
        <v>0</v>
      </c>
      <c r="J243" s="523">
        <v>0</v>
      </c>
      <c r="K243" s="425">
        <v>310</v>
      </c>
      <c r="L243" s="425">
        <v>0</v>
      </c>
      <c r="M243" s="425">
        <v>0</v>
      </c>
      <c r="N243" s="523">
        <v>0</v>
      </c>
    </row>
    <row r="244" spans="1:14" x14ac:dyDescent="0.25">
      <c r="A244" s="524"/>
      <c r="B244" s="424" t="s">
        <v>906</v>
      </c>
      <c r="C244" s="425">
        <v>0</v>
      </c>
      <c r="D244" s="425">
        <v>0</v>
      </c>
      <c r="E244" s="425">
        <v>0</v>
      </c>
      <c r="F244" s="523">
        <v>0</v>
      </c>
      <c r="G244" s="425">
        <v>0</v>
      </c>
      <c r="H244" s="425">
        <v>1548</v>
      </c>
      <c r="I244" s="425">
        <v>1548</v>
      </c>
      <c r="J244" s="523">
        <v>100</v>
      </c>
      <c r="K244" s="425">
        <v>0</v>
      </c>
      <c r="L244" s="425">
        <v>1548</v>
      </c>
      <c r="M244" s="425">
        <v>1548</v>
      </c>
      <c r="N244" s="523">
        <v>100</v>
      </c>
    </row>
    <row r="245" spans="1:14" x14ac:dyDescent="0.25">
      <c r="A245" s="524"/>
      <c r="B245" s="424" t="s">
        <v>974</v>
      </c>
      <c r="C245" s="425">
        <v>0</v>
      </c>
      <c r="D245" s="425">
        <v>0</v>
      </c>
      <c r="E245" s="425">
        <v>0</v>
      </c>
      <c r="F245" s="523">
        <v>0</v>
      </c>
      <c r="G245" s="425">
        <v>0</v>
      </c>
      <c r="H245" s="425">
        <v>100</v>
      </c>
      <c r="I245" s="425">
        <v>100</v>
      </c>
      <c r="J245" s="523">
        <v>100</v>
      </c>
      <c r="K245" s="425">
        <v>0</v>
      </c>
      <c r="L245" s="425">
        <v>100</v>
      </c>
      <c r="M245" s="425">
        <v>100</v>
      </c>
      <c r="N245" s="523">
        <v>100</v>
      </c>
    </row>
    <row r="246" spans="1:14" x14ac:dyDescent="0.25">
      <c r="A246" s="524"/>
      <c r="B246" s="424" t="s">
        <v>218</v>
      </c>
      <c r="C246" s="425">
        <v>5828</v>
      </c>
      <c r="D246" s="425">
        <v>5217</v>
      </c>
      <c r="E246" s="425">
        <v>5217</v>
      </c>
      <c r="F246" s="523">
        <v>100</v>
      </c>
      <c r="G246" s="425">
        <v>521917</v>
      </c>
      <c r="H246" s="425">
        <v>116651</v>
      </c>
      <c r="I246" s="425">
        <v>116651</v>
      </c>
      <c r="J246" s="523">
        <v>100</v>
      </c>
      <c r="K246" s="425">
        <v>527745</v>
      </c>
      <c r="L246" s="425">
        <v>121868</v>
      </c>
      <c r="M246" s="425">
        <v>121868</v>
      </c>
      <c r="N246" s="523">
        <v>100</v>
      </c>
    </row>
    <row r="247" spans="1:14" x14ac:dyDescent="0.25">
      <c r="A247" s="524"/>
      <c r="B247" s="424" t="s">
        <v>474</v>
      </c>
      <c r="C247" s="425">
        <v>223</v>
      </c>
      <c r="D247" s="425">
        <v>9</v>
      </c>
      <c r="E247" s="425">
        <v>9</v>
      </c>
      <c r="F247" s="523">
        <v>100</v>
      </c>
      <c r="G247" s="425">
        <v>92785</v>
      </c>
      <c r="H247" s="425">
        <v>125</v>
      </c>
      <c r="I247" s="425">
        <v>125</v>
      </c>
      <c r="J247" s="523">
        <v>100</v>
      </c>
      <c r="K247" s="425">
        <v>93008</v>
      </c>
      <c r="L247" s="425">
        <v>134</v>
      </c>
      <c r="M247" s="425">
        <v>134</v>
      </c>
      <c r="N247" s="523">
        <v>100</v>
      </c>
    </row>
    <row r="248" spans="1:14" x14ac:dyDescent="0.25">
      <c r="A248" s="524"/>
      <c r="B248" s="424" t="s">
        <v>219</v>
      </c>
      <c r="C248" s="425">
        <v>0</v>
      </c>
      <c r="D248" s="425">
        <v>2401</v>
      </c>
      <c r="E248" s="425">
        <v>2401</v>
      </c>
      <c r="F248" s="523">
        <v>100</v>
      </c>
      <c r="G248" s="425">
        <v>0</v>
      </c>
      <c r="H248" s="425">
        <v>1431</v>
      </c>
      <c r="I248" s="425">
        <v>1431</v>
      </c>
      <c r="J248" s="523">
        <v>100</v>
      </c>
      <c r="K248" s="425">
        <v>0</v>
      </c>
      <c r="L248" s="425">
        <v>3832</v>
      </c>
      <c r="M248" s="425">
        <v>3832</v>
      </c>
      <c r="N248" s="523">
        <v>100</v>
      </c>
    </row>
    <row r="249" spans="1:14" x14ac:dyDescent="0.25">
      <c r="A249" s="524"/>
      <c r="B249" s="424" t="s">
        <v>475</v>
      </c>
      <c r="C249" s="425">
        <v>0</v>
      </c>
      <c r="D249" s="425">
        <v>197</v>
      </c>
      <c r="E249" s="425">
        <v>197</v>
      </c>
      <c r="F249" s="523">
        <v>100</v>
      </c>
      <c r="G249" s="425">
        <v>0</v>
      </c>
      <c r="H249" s="425">
        <v>639</v>
      </c>
      <c r="I249" s="425">
        <v>639</v>
      </c>
      <c r="J249" s="523">
        <v>100</v>
      </c>
      <c r="K249" s="425">
        <v>0</v>
      </c>
      <c r="L249" s="425">
        <v>836</v>
      </c>
      <c r="M249" s="425">
        <v>836</v>
      </c>
      <c r="N249" s="523">
        <v>100</v>
      </c>
    </row>
    <row r="250" spans="1:14" x14ac:dyDescent="0.25">
      <c r="A250" s="524"/>
      <c r="B250" s="424" t="s">
        <v>476</v>
      </c>
      <c r="C250" s="425">
        <v>0</v>
      </c>
      <c r="D250" s="425">
        <v>865</v>
      </c>
      <c r="E250" s="425">
        <v>865</v>
      </c>
      <c r="F250" s="523">
        <v>100</v>
      </c>
      <c r="G250" s="425">
        <v>0</v>
      </c>
      <c r="H250" s="425">
        <v>326</v>
      </c>
      <c r="I250" s="425">
        <v>326</v>
      </c>
      <c r="J250" s="523">
        <v>100</v>
      </c>
      <c r="K250" s="425">
        <v>0</v>
      </c>
      <c r="L250" s="425">
        <v>1191</v>
      </c>
      <c r="M250" s="425">
        <v>1191</v>
      </c>
      <c r="N250" s="523">
        <v>100</v>
      </c>
    </row>
    <row r="251" spans="1:14" x14ac:dyDescent="0.25">
      <c r="A251" s="524"/>
      <c r="B251" s="424" t="s">
        <v>220</v>
      </c>
      <c r="C251" s="425">
        <v>0</v>
      </c>
      <c r="D251" s="425">
        <v>35881</v>
      </c>
      <c r="E251" s="425">
        <v>35880</v>
      </c>
      <c r="F251" s="523">
        <v>100</v>
      </c>
      <c r="G251" s="425">
        <v>0</v>
      </c>
      <c r="H251" s="425">
        <v>165526</v>
      </c>
      <c r="I251" s="425">
        <v>165526</v>
      </c>
      <c r="J251" s="523">
        <v>100</v>
      </c>
      <c r="K251" s="425">
        <v>0</v>
      </c>
      <c r="L251" s="425">
        <v>201407</v>
      </c>
      <c r="M251" s="425">
        <v>201406</v>
      </c>
      <c r="N251" s="523">
        <v>100</v>
      </c>
    </row>
    <row r="252" spans="1:14" x14ac:dyDescent="0.25">
      <c r="A252" s="524"/>
      <c r="B252" s="424" t="s">
        <v>486</v>
      </c>
      <c r="C252" s="425">
        <v>0</v>
      </c>
      <c r="D252" s="425">
        <v>4703</v>
      </c>
      <c r="E252" s="425">
        <v>4703</v>
      </c>
      <c r="F252" s="523">
        <v>100</v>
      </c>
      <c r="G252" s="425">
        <v>0</v>
      </c>
      <c r="H252" s="425">
        <v>10023</v>
      </c>
      <c r="I252" s="425">
        <v>10023</v>
      </c>
      <c r="J252" s="523">
        <v>100</v>
      </c>
      <c r="K252" s="425">
        <v>0</v>
      </c>
      <c r="L252" s="425">
        <v>14726</v>
      </c>
      <c r="M252" s="425">
        <v>14726</v>
      </c>
      <c r="N252" s="523">
        <v>100</v>
      </c>
    </row>
    <row r="253" spans="1:14" x14ac:dyDescent="0.25">
      <c r="A253" s="524"/>
      <c r="B253" s="424" t="s">
        <v>221</v>
      </c>
      <c r="C253" s="425">
        <v>0</v>
      </c>
      <c r="D253" s="425">
        <v>249</v>
      </c>
      <c r="E253" s="425">
        <v>249</v>
      </c>
      <c r="F253" s="523">
        <v>100</v>
      </c>
      <c r="G253" s="425">
        <v>0</v>
      </c>
      <c r="H253" s="425">
        <v>0</v>
      </c>
      <c r="I253" s="425">
        <v>0</v>
      </c>
      <c r="J253" s="523">
        <v>0</v>
      </c>
      <c r="K253" s="425">
        <v>0</v>
      </c>
      <c r="L253" s="425">
        <v>249</v>
      </c>
      <c r="M253" s="425">
        <v>249</v>
      </c>
      <c r="N253" s="523">
        <v>100</v>
      </c>
    </row>
    <row r="254" spans="1:14" x14ac:dyDescent="0.25">
      <c r="A254" s="524"/>
      <c r="B254" s="424" t="s">
        <v>222</v>
      </c>
      <c r="C254" s="425">
        <v>0</v>
      </c>
      <c r="D254" s="425">
        <v>50</v>
      </c>
      <c r="E254" s="425">
        <v>50</v>
      </c>
      <c r="F254" s="523">
        <v>100</v>
      </c>
      <c r="G254" s="425">
        <v>0</v>
      </c>
      <c r="H254" s="425">
        <v>0</v>
      </c>
      <c r="I254" s="425">
        <v>0</v>
      </c>
      <c r="J254" s="523">
        <v>0</v>
      </c>
      <c r="K254" s="425">
        <v>0</v>
      </c>
      <c r="L254" s="425">
        <v>50</v>
      </c>
      <c r="M254" s="425">
        <v>50</v>
      </c>
      <c r="N254" s="523">
        <v>100</v>
      </c>
    </row>
    <row r="255" spans="1:14" x14ac:dyDescent="0.25">
      <c r="A255" s="524"/>
      <c r="B255" s="424" t="s">
        <v>477</v>
      </c>
      <c r="C255" s="425">
        <v>0</v>
      </c>
      <c r="D255" s="425">
        <v>74</v>
      </c>
      <c r="E255" s="425">
        <v>74</v>
      </c>
      <c r="F255" s="523">
        <v>100</v>
      </c>
      <c r="G255" s="425">
        <v>0</v>
      </c>
      <c r="H255" s="425">
        <v>0</v>
      </c>
      <c r="I255" s="425">
        <v>0</v>
      </c>
      <c r="J255" s="523">
        <v>0</v>
      </c>
      <c r="K255" s="425">
        <v>0</v>
      </c>
      <c r="L255" s="425">
        <v>74</v>
      </c>
      <c r="M255" s="425">
        <v>74</v>
      </c>
      <c r="N255" s="523">
        <v>100</v>
      </c>
    </row>
    <row r="256" spans="1:14" x14ac:dyDescent="0.25">
      <c r="A256" s="524"/>
      <c r="B256" s="424" t="s">
        <v>233</v>
      </c>
      <c r="C256" s="425">
        <v>0</v>
      </c>
      <c r="D256" s="425">
        <v>3224</v>
      </c>
      <c r="E256" s="425">
        <v>3224</v>
      </c>
      <c r="F256" s="523">
        <v>100</v>
      </c>
      <c r="G256" s="425">
        <v>0</v>
      </c>
      <c r="H256" s="425">
        <v>68625</v>
      </c>
      <c r="I256" s="425">
        <v>68625</v>
      </c>
      <c r="J256" s="523">
        <v>100</v>
      </c>
      <c r="K256" s="425">
        <v>0</v>
      </c>
      <c r="L256" s="425">
        <v>71849</v>
      </c>
      <c r="M256" s="425">
        <v>71849</v>
      </c>
      <c r="N256" s="523">
        <v>100</v>
      </c>
    </row>
    <row r="257" spans="1:14" x14ac:dyDescent="0.25">
      <c r="A257" s="524"/>
      <c r="B257" s="424" t="s">
        <v>478</v>
      </c>
      <c r="C257" s="425">
        <v>0</v>
      </c>
      <c r="D257" s="425">
        <v>103</v>
      </c>
      <c r="E257" s="425">
        <v>103</v>
      </c>
      <c r="F257" s="523">
        <v>100</v>
      </c>
      <c r="G257" s="425">
        <v>0</v>
      </c>
      <c r="H257" s="425">
        <v>812</v>
      </c>
      <c r="I257" s="425">
        <v>812</v>
      </c>
      <c r="J257" s="523">
        <v>100</v>
      </c>
      <c r="K257" s="425">
        <v>0</v>
      </c>
      <c r="L257" s="425">
        <v>915</v>
      </c>
      <c r="M257" s="425">
        <v>915</v>
      </c>
      <c r="N257" s="523">
        <v>100</v>
      </c>
    </row>
    <row r="258" spans="1:14" x14ac:dyDescent="0.25">
      <c r="A258" s="524"/>
      <c r="B258" s="424" t="s">
        <v>473</v>
      </c>
      <c r="C258" s="425">
        <v>7</v>
      </c>
      <c r="D258" s="425">
        <v>7</v>
      </c>
      <c r="E258" s="425">
        <v>5</v>
      </c>
      <c r="F258" s="523">
        <v>71.400000000000006</v>
      </c>
      <c r="G258" s="425">
        <v>0</v>
      </c>
      <c r="H258" s="425">
        <v>0</v>
      </c>
      <c r="I258" s="425">
        <v>0</v>
      </c>
      <c r="J258" s="523">
        <v>0</v>
      </c>
      <c r="K258" s="425">
        <v>7</v>
      </c>
      <c r="L258" s="425">
        <v>7</v>
      </c>
      <c r="M258" s="425">
        <v>5</v>
      </c>
      <c r="N258" s="523">
        <v>71.400000000000006</v>
      </c>
    </row>
    <row r="259" spans="1:14" x14ac:dyDescent="0.25">
      <c r="A259" s="424" t="s">
        <v>989</v>
      </c>
      <c r="B259" s="424" t="s">
        <v>180</v>
      </c>
      <c r="C259" s="425">
        <v>3343610</v>
      </c>
      <c r="D259" s="425">
        <v>3586552</v>
      </c>
      <c r="E259" s="425">
        <v>3585429</v>
      </c>
      <c r="F259" s="523">
        <v>100</v>
      </c>
      <c r="G259" s="425">
        <v>16626</v>
      </c>
      <c r="H259" s="425">
        <v>32192</v>
      </c>
      <c r="I259" s="425">
        <v>32187</v>
      </c>
      <c r="J259" s="523">
        <v>100</v>
      </c>
      <c r="K259" s="425">
        <v>3360236</v>
      </c>
      <c r="L259" s="425">
        <v>3618744</v>
      </c>
      <c r="M259" s="425">
        <v>3617616</v>
      </c>
      <c r="N259" s="523">
        <v>100</v>
      </c>
    </row>
    <row r="260" spans="1:14" x14ac:dyDescent="0.25">
      <c r="A260" s="524"/>
      <c r="B260" s="424" t="s">
        <v>472</v>
      </c>
      <c r="C260" s="425">
        <v>0</v>
      </c>
      <c r="D260" s="425">
        <v>24301</v>
      </c>
      <c r="E260" s="425">
        <v>24238</v>
      </c>
      <c r="F260" s="523">
        <v>99.7</v>
      </c>
      <c r="G260" s="425">
        <v>0</v>
      </c>
      <c r="H260" s="425">
        <v>0</v>
      </c>
      <c r="I260" s="425">
        <v>0</v>
      </c>
      <c r="J260" s="523">
        <v>0</v>
      </c>
      <c r="K260" s="425">
        <v>0</v>
      </c>
      <c r="L260" s="425">
        <v>24301</v>
      </c>
      <c r="M260" s="425">
        <v>24238</v>
      </c>
      <c r="N260" s="523">
        <v>99.7</v>
      </c>
    </row>
    <row r="261" spans="1:14" x14ac:dyDescent="0.25">
      <c r="A261" s="524"/>
      <c r="B261" s="424" t="s">
        <v>189</v>
      </c>
      <c r="C261" s="425">
        <v>0</v>
      </c>
      <c r="D261" s="425">
        <v>0</v>
      </c>
      <c r="E261" s="425">
        <v>0</v>
      </c>
      <c r="F261" s="523">
        <v>0</v>
      </c>
      <c r="G261" s="425">
        <v>0</v>
      </c>
      <c r="H261" s="425">
        <v>2163</v>
      </c>
      <c r="I261" s="425">
        <v>1901</v>
      </c>
      <c r="J261" s="523">
        <v>87.9</v>
      </c>
      <c r="K261" s="425">
        <v>0</v>
      </c>
      <c r="L261" s="425">
        <v>2163</v>
      </c>
      <c r="M261" s="425">
        <v>1901</v>
      </c>
      <c r="N261" s="523">
        <v>87.9</v>
      </c>
    </row>
    <row r="262" spans="1:14" x14ac:dyDescent="0.25">
      <c r="A262" s="524"/>
      <c r="B262" s="424" t="s">
        <v>874</v>
      </c>
      <c r="C262" s="425">
        <v>0</v>
      </c>
      <c r="D262" s="425">
        <v>3509</v>
      </c>
      <c r="E262" s="425">
        <v>3509</v>
      </c>
      <c r="F262" s="523">
        <v>100</v>
      </c>
      <c r="G262" s="425">
        <v>0</v>
      </c>
      <c r="H262" s="425">
        <v>6595</v>
      </c>
      <c r="I262" s="425">
        <v>6594</v>
      </c>
      <c r="J262" s="523">
        <v>100</v>
      </c>
      <c r="K262" s="425">
        <v>0</v>
      </c>
      <c r="L262" s="425">
        <v>10104</v>
      </c>
      <c r="M262" s="425">
        <v>10103</v>
      </c>
      <c r="N262" s="523">
        <v>100</v>
      </c>
    </row>
    <row r="263" spans="1:14" x14ac:dyDescent="0.25">
      <c r="A263" s="524"/>
      <c r="B263" s="424" t="s">
        <v>194</v>
      </c>
      <c r="C263" s="425">
        <v>99604</v>
      </c>
      <c r="D263" s="425">
        <v>29140</v>
      </c>
      <c r="E263" s="425">
        <v>29140</v>
      </c>
      <c r="F263" s="523">
        <v>100</v>
      </c>
      <c r="G263" s="425">
        <v>58000</v>
      </c>
      <c r="H263" s="425">
        <v>48119</v>
      </c>
      <c r="I263" s="425">
        <v>48119</v>
      </c>
      <c r="J263" s="523">
        <v>100</v>
      </c>
      <c r="K263" s="425">
        <v>157604</v>
      </c>
      <c r="L263" s="425">
        <v>77259</v>
      </c>
      <c r="M263" s="425">
        <v>77259</v>
      </c>
      <c r="N263" s="523">
        <v>100</v>
      </c>
    </row>
    <row r="264" spans="1:14" x14ac:dyDescent="0.25">
      <c r="A264" s="524"/>
      <c r="B264" s="424" t="s">
        <v>195</v>
      </c>
      <c r="C264" s="425">
        <v>14125</v>
      </c>
      <c r="D264" s="425">
        <v>4839</v>
      </c>
      <c r="E264" s="425">
        <v>4839</v>
      </c>
      <c r="F264" s="523">
        <v>100</v>
      </c>
      <c r="G264" s="425">
        <v>7800</v>
      </c>
      <c r="H264" s="425">
        <v>33058</v>
      </c>
      <c r="I264" s="425">
        <v>33058</v>
      </c>
      <c r="J264" s="523">
        <v>100</v>
      </c>
      <c r="K264" s="425">
        <v>21925</v>
      </c>
      <c r="L264" s="425">
        <v>37897</v>
      </c>
      <c r="M264" s="425">
        <v>37897</v>
      </c>
      <c r="N264" s="523">
        <v>100</v>
      </c>
    </row>
    <row r="265" spans="1:14" x14ac:dyDescent="0.25">
      <c r="A265" s="524"/>
      <c r="B265" s="424" t="s">
        <v>196</v>
      </c>
      <c r="C265" s="425">
        <v>6800</v>
      </c>
      <c r="D265" s="425">
        <v>2964</v>
      </c>
      <c r="E265" s="425">
        <v>2964</v>
      </c>
      <c r="F265" s="523">
        <v>100</v>
      </c>
      <c r="G265" s="425">
        <v>0</v>
      </c>
      <c r="H265" s="425">
        <v>1551</v>
      </c>
      <c r="I265" s="425">
        <v>1551</v>
      </c>
      <c r="J265" s="523">
        <v>100</v>
      </c>
      <c r="K265" s="425">
        <v>6800</v>
      </c>
      <c r="L265" s="425">
        <v>4515</v>
      </c>
      <c r="M265" s="425">
        <v>4515</v>
      </c>
      <c r="N265" s="523">
        <v>100</v>
      </c>
    </row>
    <row r="266" spans="1:14" x14ac:dyDescent="0.25">
      <c r="A266" s="524"/>
      <c r="B266" s="424" t="s">
        <v>199</v>
      </c>
      <c r="C266" s="425">
        <v>36172</v>
      </c>
      <c r="D266" s="425">
        <v>38556</v>
      </c>
      <c r="E266" s="425">
        <v>38556</v>
      </c>
      <c r="F266" s="523">
        <v>100</v>
      </c>
      <c r="G266" s="425">
        <v>0</v>
      </c>
      <c r="H266" s="425">
        <v>94</v>
      </c>
      <c r="I266" s="425">
        <v>94</v>
      </c>
      <c r="J266" s="523">
        <v>100</v>
      </c>
      <c r="K266" s="425">
        <v>36172</v>
      </c>
      <c r="L266" s="425">
        <v>38650</v>
      </c>
      <c r="M266" s="425">
        <v>38650</v>
      </c>
      <c r="N266" s="523">
        <v>100</v>
      </c>
    </row>
    <row r="267" spans="1:14" x14ac:dyDescent="0.25">
      <c r="A267" s="524"/>
      <c r="B267" s="424" t="s">
        <v>200</v>
      </c>
      <c r="C267" s="425">
        <v>8335</v>
      </c>
      <c r="D267" s="425">
        <v>7722</v>
      </c>
      <c r="E267" s="425">
        <v>7722</v>
      </c>
      <c r="F267" s="523">
        <v>100</v>
      </c>
      <c r="G267" s="425">
        <v>0</v>
      </c>
      <c r="H267" s="425">
        <v>10</v>
      </c>
      <c r="I267" s="425">
        <v>10</v>
      </c>
      <c r="J267" s="523">
        <v>100</v>
      </c>
      <c r="K267" s="425">
        <v>8335</v>
      </c>
      <c r="L267" s="425">
        <v>7732</v>
      </c>
      <c r="M267" s="425">
        <v>7732</v>
      </c>
      <c r="N267" s="523">
        <v>100</v>
      </c>
    </row>
    <row r="268" spans="1:14" x14ac:dyDescent="0.25">
      <c r="A268" s="524"/>
      <c r="B268" s="424" t="s">
        <v>201</v>
      </c>
      <c r="C268" s="425">
        <v>5646</v>
      </c>
      <c r="D268" s="425">
        <v>586</v>
      </c>
      <c r="E268" s="425">
        <v>586</v>
      </c>
      <c r="F268" s="523">
        <v>100</v>
      </c>
      <c r="G268" s="425">
        <v>0</v>
      </c>
      <c r="H268" s="425">
        <v>0</v>
      </c>
      <c r="I268" s="425">
        <v>0</v>
      </c>
      <c r="J268" s="523">
        <v>0</v>
      </c>
      <c r="K268" s="425">
        <v>5646</v>
      </c>
      <c r="L268" s="425">
        <v>586</v>
      </c>
      <c r="M268" s="425">
        <v>586</v>
      </c>
      <c r="N268" s="523">
        <v>100</v>
      </c>
    </row>
    <row r="269" spans="1:14" x14ac:dyDescent="0.25">
      <c r="A269" s="524"/>
      <c r="B269" s="424" t="s">
        <v>211</v>
      </c>
      <c r="C269" s="425">
        <v>6617</v>
      </c>
      <c r="D269" s="425">
        <v>0</v>
      </c>
      <c r="E269" s="425">
        <v>0</v>
      </c>
      <c r="F269" s="523">
        <v>0</v>
      </c>
      <c r="G269" s="425">
        <v>0</v>
      </c>
      <c r="H269" s="425">
        <v>0</v>
      </c>
      <c r="I269" s="425">
        <v>0</v>
      </c>
      <c r="J269" s="523">
        <v>0</v>
      </c>
      <c r="K269" s="425">
        <v>6617</v>
      </c>
      <c r="L269" s="425">
        <v>0</v>
      </c>
      <c r="M269" s="425">
        <v>0</v>
      </c>
      <c r="N269" s="523">
        <v>0</v>
      </c>
    </row>
    <row r="270" spans="1:14" x14ac:dyDescent="0.25">
      <c r="A270" s="524"/>
      <c r="B270" s="424" t="s">
        <v>213</v>
      </c>
      <c r="C270" s="425">
        <v>27064</v>
      </c>
      <c r="D270" s="425">
        <v>0</v>
      </c>
      <c r="E270" s="425">
        <v>0</v>
      </c>
      <c r="F270" s="523">
        <v>0</v>
      </c>
      <c r="G270" s="425">
        <v>0</v>
      </c>
      <c r="H270" s="425">
        <v>0</v>
      </c>
      <c r="I270" s="425">
        <v>0</v>
      </c>
      <c r="J270" s="523">
        <v>0</v>
      </c>
      <c r="K270" s="425">
        <v>27064</v>
      </c>
      <c r="L270" s="425">
        <v>0</v>
      </c>
      <c r="M270" s="425">
        <v>0</v>
      </c>
      <c r="N270" s="523">
        <v>0</v>
      </c>
    </row>
    <row r="271" spans="1:14" x14ac:dyDescent="0.25">
      <c r="A271" s="524"/>
      <c r="B271" s="424" t="s">
        <v>970</v>
      </c>
      <c r="C271" s="425">
        <v>8231</v>
      </c>
      <c r="D271" s="425">
        <v>0</v>
      </c>
      <c r="E271" s="425">
        <v>0</v>
      </c>
      <c r="F271" s="523">
        <v>0</v>
      </c>
      <c r="G271" s="425">
        <v>0</v>
      </c>
      <c r="H271" s="425">
        <v>0</v>
      </c>
      <c r="I271" s="425">
        <v>0</v>
      </c>
      <c r="J271" s="523">
        <v>0</v>
      </c>
      <c r="K271" s="425">
        <v>8231</v>
      </c>
      <c r="L271" s="425">
        <v>0</v>
      </c>
      <c r="M271" s="425">
        <v>0</v>
      </c>
      <c r="N271" s="523">
        <v>0</v>
      </c>
    </row>
    <row r="272" spans="1:14" x14ac:dyDescent="0.25">
      <c r="A272" s="524"/>
      <c r="B272" s="424" t="s">
        <v>214</v>
      </c>
      <c r="C272" s="425">
        <v>23752</v>
      </c>
      <c r="D272" s="425">
        <v>34425</v>
      </c>
      <c r="E272" s="425">
        <v>34425</v>
      </c>
      <c r="F272" s="523">
        <v>100</v>
      </c>
      <c r="G272" s="425">
        <v>0</v>
      </c>
      <c r="H272" s="425">
        <v>0</v>
      </c>
      <c r="I272" s="425">
        <v>0</v>
      </c>
      <c r="J272" s="523">
        <v>0</v>
      </c>
      <c r="K272" s="425">
        <v>23752</v>
      </c>
      <c r="L272" s="425">
        <v>34425</v>
      </c>
      <c r="M272" s="425">
        <v>34425</v>
      </c>
      <c r="N272" s="523">
        <v>100</v>
      </c>
    </row>
    <row r="273" spans="1:14" x14ac:dyDescent="0.25">
      <c r="A273" s="524"/>
      <c r="B273" s="424" t="s">
        <v>966</v>
      </c>
      <c r="C273" s="425">
        <v>6832</v>
      </c>
      <c r="D273" s="425">
        <v>6075</v>
      </c>
      <c r="E273" s="425">
        <v>6075</v>
      </c>
      <c r="F273" s="523">
        <v>100</v>
      </c>
      <c r="G273" s="425">
        <v>0</v>
      </c>
      <c r="H273" s="425">
        <v>0</v>
      </c>
      <c r="I273" s="425">
        <v>0</v>
      </c>
      <c r="J273" s="523">
        <v>0</v>
      </c>
      <c r="K273" s="425">
        <v>6832</v>
      </c>
      <c r="L273" s="425">
        <v>6075</v>
      </c>
      <c r="M273" s="425">
        <v>6075</v>
      </c>
      <c r="N273" s="523">
        <v>100</v>
      </c>
    </row>
    <row r="274" spans="1:14" x14ac:dyDescent="0.25">
      <c r="A274" s="524"/>
      <c r="B274" s="424" t="s">
        <v>906</v>
      </c>
      <c r="C274" s="425">
        <v>0</v>
      </c>
      <c r="D274" s="425">
        <v>0</v>
      </c>
      <c r="E274" s="425">
        <v>0</v>
      </c>
      <c r="F274" s="523">
        <v>0</v>
      </c>
      <c r="G274" s="425">
        <v>0</v>
      </c>
      <c r="H274" s="425">
        <v>24</v>
      </c>
      <c r="I274" s="425">
        <v>24</v>
      </c>
      <c r="J274" s="523">
        <v>100</v>
      </c>
      <c r="K274" s="425">
        <v>0</v>
      </c>
      <c r="L274" s="425">
        <v>24</v>
      </c>
      <c r="M274" s="425">
        <v>24</v>
      </c>
      <c r="N274" s="523">
        <v>100</v>
      </c>
    </row>
    <row r="275" spans="1:14" x14ac:dyDescent="0.25">
      <c r="A275" s="524"/>
      <c r="B275" s="424" t="s">
        <v>974</v>
      </c>
      <c r="C275" s="425">
        <v>0</v>
      </c>
      <c r="D275" s="425">
        <v>0</v>
      </c>
      <c r="E275" s="425">
        <v>0</v>
      </c>
      <c r="F275" s="523">
        <v>0</v>
      </c>
      <c r="G275" s="425">
        <v>0</v>
      </c>
      <c r="H275" s="425">
        <v>4</v>
      </c>
      <c r="I275" s="425">
        <v>4</v>
      </c>
      <c r="J275" s="523">
        <v>100</v>
      </c>
      <c r="K275" s="425">
        <v>0</v>
      </c>
      <c r="L275" s="425">
        <v>4</v>
      </c>
      <c r="M275" s="425">
        <v>4</v>
      </c>
      <c r="N275" s="523">
        <v>100</v>
      </c>
    </row>
    <row r="276" spans="1:14" x14ac:dyDescent="0.25">
      <c r="A276" s="524"/>
      <c r="B276" s="424" t="s">
        <v>218</v>
      </c>
      <c r="C276" s="425">
        <v>67598</v>
      </c>
      <c r="D276" s="425">
        <v>15612</v>
      </c>
      <c r="E276" s="425">
        <v>15612</v>
      </c>
      <c r="F276" s="523">
        <v>100</v>
      </c>
      <c r="G276" s="425">
        <v>239614</v>
      </c>
      <c r="H276" s="425">
        <v>0</v>
      </c>
      <c r="I276" s="425">
        <v>0</v>
      </c>
      <c r="J276" s="523">
        <v>0</v>
      </c>
      <c r="K276" s="425">
        <v>307212</v>
      </c>
      <c r="L276" s="425">
        <v>15612</v>
      </c>
      <c r="M276" s="425">
        <v>15612</v>
      </c>
      <c r="N276" s="523">
        <v>100</v>
      </c>
    </row>
    <row r="277" spans="1:14" x14ac:dyDescent="0.25">
      <c r="A277" s="524"/>
      <c r="B277" s="424" t="s">
        <v>474</v>
      </c>
      <c r="C277" s="425">
        <v>3730</v>
      </c>
      <c r="D277" s="425">
        <v>235</v>
      </c>
      <c r="E277" s="425">
        <v>235</v>
      </c>
      <c r="F277" s="523">
        <v>100</v>
      </c>
      <c r="G277" s="425">
        <v>50429</v>
      </c>
      <c r="H277" s="425">
        <v>0</v>
      </c>
      <c r="I277" s="425">
        <v>0</v>
      </c>
      <c r="J277" s="523">
        <v>0</v>
      </c>
      <c r="K277" s="425">
        <v>54159</v>
      </c>
      <c r="L277" s="425">
        <v>235</v>
      </c>
      <c r="M277" s="425">
        <v>235</v>
      </c>
      <c r="N277" s="523">
        <v>100</v>
      </c>
    </row>
    <row r="278" spans="1:14" x14ac:dyDescent="0.25">
      <c r="A278" s="524"/>
      <c r="B278" s="424" t="s">
        <v>219</v>
      </c>
      <c r="C278" s="425">
        <v>0</v>
      </c>
      <c r="D278" s="425">
        <v>72986</v>
      </c>
      <c r="E278" s="425">
        <v>72986</v>
      </c>
      <c r="F278" s="523">
        <v>100</v>
      </c>
      <c r="G278" s="425">
        <v>0</v>
      </c>
      <c r="H278" s="425">
        <v>46177</v>
      </c>
      <c r="I278" s="425">
        <v>46177</v>
      </c>
      <c r="J278" s="523">
        <v>100</v>
      </c>
      <c r="K278" s="425">
        <v>0</v>
      </c>
      <c r="L278" s="425">
        <v>119163</v>
      </c>
      <c r="M278" s="425">
        <v>119163</v>
      </c>
      <c r="N278" s="523">
        <v>100</v>
      </c>
    </row>
    <row r="279" spans="1:14" x14ac:dyDescent="0.25">
      <c r="A279" s="524"/>
      <c r="B279" s="424" t="s">
        <v>475</v>
      </c>
      <c r="C279" s="425">
        <v>0</v>
      </c>
      <c r="D279" s="425">
        <v>11147</v>
      </c>
      <c r="E279" s="425">
        <v>11147</v>
      </c>
      <c r="F279" s="523">
        <v>100</v>
      </c>
      <c r="G279" s="425">
        <v>0</v>
      </c>
      <c r="H279" s="425">
        <v>11957</v>
      </c>
      <c r="I279" s="425">
        <v>11957</v>
      </c>
      <c r="J279" s="523">
        <v>100</v>
      </c>
      <c r="K279" s="425">
        <v>0</v>
      </c>
      <c r="L279" s="425">
        <v>23104</v>
      </c>
      <c r="M279" s="425">
        <v>23104</v>
      </c>
      <c r="N279" s="523">
        <v>100</v>
      </c>
    </row>
    <row r="280" spans="1:14" x14ac:dyDescent="0.25">
      <c r="A280" s="524"/>
      <c r="B280" s="424" t="s">
        <v>476</v>
      </c>
      <c r="C280" s="425">
        <v>0</v>
      </c>
      <c r="D280" s="425">
        <v>4695</v>
      </c>
      <c r="E280" s="425">
        <v>4695</v>
      </c>
      <c r="F280" s="523">
        <v>100</v>
      </c>
      <c r="G280" s="425">
        <v>0</v>
      </c>
      <c r="H280" s="425">
        <v>412</v>
      </c>
      <c r="I280" s="425">
        <v>412</v>
      </c>
      <c r="J280" s="523">
        <v>100</v>
      </c>
      <c r="K280" s="425">
        <v>0</v>
      </c>
      <c r="L280" s="425">
        <v>5107</v>
      </c>
      <c r="M280" s="425">
        <v>5107</v>
      </c>
      <c r="N280" s="523">
        <v>100</v>
      </c>
    </row>
    <row r="281" spans="1:14" x14ac:dyDescent="0.25">
      <c r="A281" s="524"/>
      <c r="B281" s="424" t="s">
        <v>221</v>
      </c>
      <c r="C281" s="425">
        <v>0</v>
      </c>
      <c r="D281" s="425">
        <v>33114</v>
      </c>
      <c r="E281" s="425">
        <v>33114</v>
      </c>
      <c r="F281" s="523">
        <v>100</v>
      </c>
      <c r="G281" s="425">
        <v>0</v>
      </c>
      <c r="H281" s="425">
        <v>43</v>
      </c>
      <c r="I281" s="425">
        <v>43</v>
      </c>
      <c r="J281" s="523">
        <v>100</v>
      </c>
      <c r="K281" s="425">
        <v>0</v>
      </c>
      <c r="L281" s="425">
        <v>33157</v>
      </c>
      <c r="M281" s="425">
        <v>33157</v>
      </c>
      <c r="N281" s="523">
        <v>100</v>
      </c>
    </row>
    <row r="282" spans="1:14" x14ac:dyDescent="0.25">
      <c r="A282" s="524"/>
      <c r="B282" s="424" t="s">
        <v>222</v>
      </c>
      <c r="C282" s="425">
        <v>0</v>
      </c>
      <c r="D282" s="425">
        <v>7229</v>
      </c>
      <c r="E282" s="425">
        <v>7229</v>
      </c>
      <c r="F282" s="523">
        <v>100</v>
      </c>
      <c r="G282" s="425">
        <v>0</v>
      </c>
      <c r="H282" s="425">
        <v>6</v>
      </c>
      <c r="I282" s="425">
        <v>6</v>
      </c>
      <c r="J282" s="523">
        <v>100</v>
      </c>
      <c r="K282" s="425">
        <v>0</v>
      </c>
      <c r="L282" s="425">
        <v>7235</v>
      </c>
      <c r="M282" s="425">
        <v>7235</v>
      </c>
      <c r="N282" s="523">
        <v>100</v>
      </c>
    </row>
    <row r="283" spans="1:14" x14ac:dyDescent="0.25">
      <c r="A283" s="524"/>
      <c r="B283" s="424" t="s">
        <v>477</v>
      </c>
      <c r="C283" s="425">
        <v>0</v>
      </c>
      <c r="D283" s="425">
        <v>1801</v>
      </c>
      <c r="E283" s="425">
        <v>1801</v>
      </c>
      <c r="F283" s="523">
        <v>100</v>
      </c>
      <c r="G283" s="425">
        <v>0</v>
      </c>
      <c r="H283" s="425">
        <v>0</v>
      </c>
      <c r="I283" s="425">
        <v>0</v>
      </c>
      <c r="J283" s="523">
        <v>0</v>
      </c>
      <c r="K283" s="425">
        <v>0</v>
      </c>
      <c r="L283" s="425">
        <v>1801</v>
      </c>
      <c r="M283" s="425">
        <v>1801</v>
      </c>
      <c r="N283" s="523">
        <v>100</v>
      </c>
    </row>
    <row r="284" spans="1:14" x14ac:dyDescent="0.25">
      <c r="A284" s="524"/>
      <c r="B284" s="424" t="s">
        <v>231</v>
      </c>
      <c r="C284" s="425">
        <v>0</v>
      </c>
      <c r="D284" s="425">
        <v>14002</v>
      </c>
      <c r="E284" s="425">
        <v>14002</v>
      </c>
      <c r="F284" s="523">
        <v>100</v>
      </c>
      <c r="G284" s="425">
        <v>0</v>
      </c>
      <c r="H284" s="425">
        <v>0</v>
      </c>
      <c r="I284" s="425">
        <v>0</v>
      </c>
      <c r="J284" s="523">
        <v>0</v>
      </c>
      <c r="K284" s="425">
        <v>0</v>
      </c>
      <c r="L284" s="425">
        <v>14002</v>
      </c>
      <c r="M284" s="425">
        <v>14002</v>
      </c>
      <c r="N284" s="523">
        <v>100</v>
      </c>
    </row>
    <row r="285" spans="1:14" x14ac:dyDescent="0.25">
      <c r="A285" s="524"/>
      <c r="B285" s="424" t="s">
        <v>233</v>
      </c>
      <c r="C285" s="425">
        <v>0</v>
      </c>
      <c r="D285" s="425">
        <v>22853</v>
      </c>
      <c r="E285" s="425">
        <v>22849</v>
      </c>
      <c r="F285" s="523">
        <v>100</v>
      </c>
      <c r="G285" s="425">
        <v>0</v>
      </c>
      <c r="H285" s="425">
        <v>1673</v>
      </c>
      <c r="I285" s="425">
        <v>1673</v>
      </c>
      <c r="J285" s="523">
        <v>100</v>
      </c>
      <c r="K285" s="425">
        <v>0</v>
      </c>
      <c r="L285" s="425">
        <v>24526</v>
      </c>
      <c r="M285" s="425">
        <v>24522</v>
      </c>
      <c r="N285" s="523">
        <v>100</v>
      </c>
    </row>
    <row r="286" spans="1:14" x14ac:dyDescent="0.25">
      <c r="A286" s="524"/>
      <c r="B286" s="424" t="s">
        <v>478</v>
      </c>
      <c r="C286" s="425">
        <v>0</v>
      </c>
      <c r="D286" s="425">
        <v>129</v>
      </c>
      <c r="E286" s="425">
        <v>129</v>
      </c>
      <c r="F286" s="523">
        <v>100</v>
      </c>
      <c r="G286" s="425">
        <v>0</v>
      </c>
      <c r="H286" s="425">
        <v>293</v>
      </c>
      <c r="I286" s="425">
        <v>293</v>
      </c>
      <c r="J286" s="523">
        <v>100</v>
      </c>
      <c r="K286" s="425">
        <v>0</v>
      </c>
      <c r="L286" s="425">
        <v>422</v>
      </c>
      <c r="M286" s="425">
        <v>422</v>
      </c>
      <c r="N286" s="523">
        <v>100</v>
      </c>
    </row>
    <row r="287" spans="1:14" x14ac:dyDescent="0.25">
      <c r="A287" s="524"/>
      <c r="B287" s="424" t="s">
        <v>473</v>
      </c>
      <c r="C287" s="425">
        <v>489</v>
      </c>
      <c r="D287" s="425">
        <v>700</v>
      </c>
      <c r="E287" s="425">
        <v>651</v>
      </c>
      <c r="F287" s="523">
        <v>93</v>
      </c>
      <c r="G287" s="425">
        <v>0</v>
      </c>
      <c r="H287" s="425">
        <v>0</v>
      </c>
      <c r="I287" s="425">
        <v>0</v>
      </c>
      <c r="J287" s="523">
        <v>0</v>
      </c>
      <c r="K287" s="425">
        <v>489</v>
      </c>
      <c r="L287" s="425">
        <v>700</v>
      </c>
      <c r="M287" s="425">
        <v>651</v>
      </c>
      <c r="N287" s="523">
        <v>93</v>
      </c>
    </row>
    <row r="288" spans="1:14" x14ac:dyDescent="0.25">
      <c r="A288" s="424" t="s">
        <v>990</v>
      </c>
      <c r="B288" s="424" t="s">
        <v>180</v>
      </c>
      <c r="C288" s="425">
        <v>2054867</v>
      </c>
      <c r="D288" s="425">
        <v>2325642</v>
      </c>
      <c r="E288" s="425">
        <v>2322442</v>
      </c>
      <c r="F288" s="523">
        <v>99.9</v>
      </c>
      <c r="G288" s="425">
        <v>24</v>
      </c>
      <c r="H288" s="425">
        <v>20685</v>
      </c>
      <c r="I288" s="425">
        <v>20684</v>
      </c>
      <c r="J288" s="523">
        <v>100</v>
      </c>
      <c r="K288" s="425">
        <v>2054891</v>
      </c>
      <c r="L288" s="425">
        <v>2346327</v>
      </c>
      <c r="M288" s="425">
        <v>2343126</v>
      </c>
      <c r="N288" s="523">
        <v>99.9</v>
      </c>
    </row>
    <row r="289" spans="1:14" x14ac:dyDescent="0.25">
      <c r="A289" s="524"/>
      <c r="B289" s="424" t="s">
        <v>181</v>
      </c>
      <c r="C289" s="425">
        <v>43615</v>
      </c>
      <c r="D289" s="425">
        <v>36852</v>
      </c>
      <c r="E289" s="425">
        <v>36852</v>
      </c>
      <c r="F289" s="523">
        <v>100</v>
      </c>
      <c r="G289" s="425">
        <v>0</v>
      </c>
      <c r="H289" s="425">
        <v>6763</v>
      </c>
      <c r="I289" s="425">
        <v>6763</v>
      </c>
      <c r="J289" s="523">
        <v>100</v>
      </c>
      <c r="K289" s="425">
        <v>43615</v>
      </c>
      <c r="L289" s="425">
        <v>43615</v>
      </c>
      <c r="M289" s="425">
        <v>43615</v>
      </c>
      <c r="N289" s="523">
        <v>100</v>
      </c>
    </row>
    <row r="290" spans="1:14" x14ac:dyDescent="0.25">
      <c r="A290" s="524"/>
      <c r="B290" s="424" t="s">
        <v>472</v>
      </c>
      <c r="C290" s="425">
        <v>0</v>
      </c>
      <c r="D290" s="425">
        <v>11625</v>
      </c>
      <c r="E290" s="425">
        <v>11625</v>
      </c>
      <c r="F290" s="523">
        <v>100</v>
      </c>
      <c r="G290" s="425">
        <v>0</v>
      </c>
      <c r="H290" s="425">
        <v>0</v>
      </c>
      <c r="I290" s="425">
        <v>0</v>
      </c>
      <c r="J290" s="523">
        <v>0</v>
      </c>
      <c r="K290" s="425">
        <v>0</v>
      </c>
      <c r="L290" s="425">
        <v>11625</v>
      </c>
      <c r="M290" s="425">
        <v>11625</v>
      </c>
      <c r="N290" s="523">
        <v>100</v>
      </c>
    </row>
    <row r="291" spans="1:14" x14ac:dyDescent="0.25">
      <c r="A291" s="524"/>
      <c r="B291" s="424" t="s">
        <v>189</v>
      </c>
      <c r="C291" s="425">
        <v>0</v>
      </c>
      <c r="D291" s="425">
        <v>0</v>
      </c>
      <c r="E291" s="425">
        <v>0</v>
      </c>
      <c r="F291" s="523">
        <v>0</v>
      </c>
      <c r="G291" s="425">
        <v>0</v>
      </c>
      <c r="H291" s="425">
        <v>6319</v>
      </c>
      <c r="I291" s="425">
        <v>6097</v>
      </c>
      <c r="J291" s="523">
        <v>96.5</v>
      </c>
      <c r="K291" s="425">
        <v>0</v>
      </c>
      <c r="L291" s="425">
        <v>6319</v>
      </c>
      <c r="M291" s="425">
        <v>6097</v>
      </c>
      <c r="N291" s="523">
        <v>96.5</v>
      </c>
    </row>
    <row r="292" spans="1:14" x14ac:dyDescent="0.25">
      <c r="A292" s="524"/>
      <c r="B292" s="424" t="s">
        <v>874</v>
      </c>
      <c r="C292" s="425">
        <v>0</v>
      </c>
      <c r="D292" s="425">
        <v>0</v>
      </c>
      <c r="E292" s="425">
        <v>0</v>
      </c>
      <c r="F292" s="523">
        <v>0</v>
      </c>
      <c r="G292" s="425">
        <v>0</v>
      </c>
      <c r="H292" s="425">
        <v>2211</v>
      </c>
      <c r="I292" s="425">
        <v>2100</v>
      </c>
      <c r="J292" s="523">
        <v>95</v>
      </c>
      <c r="K292" s="425">
        <v>0</v>
      </c>
      <c r="L292" s="425">
        <v>2211</v>
      </c>
      <c r="M292" s="425">
        <v>2100</v>
      </c>
      <c r="N292" s="523">
        <v>95</v>
      </c>
    </row>
    <row r="293" spans="1:14" x14ac:dyDescent="0.25">
      <c r="A293" s="524"/>
      <c r="B293" s="424" t="s">
        <v>194</v>
      </c>
      <c r="C293" s="425">
        <v>0</v>
      </c>
      <c r="D293" s="425">
        <v>54</v>
      </c>
      <c r="E293" s="425">
        <v>54</v>
      </c>
      <c r="F293" s="523">
        <v>100</v>
      </c>
      <c r="G293" s="425">
        <v>0</v>
      </c>
      <c r="H293" s="425">
        <v>211</v>
      </c>
      <c r="I293" s="425">
        <v>211</v>
      </c>
      <c r="J293" s="523">
        <v>100</v>
      </c>
      <c r="K293" s="425">
        <v>0</v>
      </c>
      <c r="L293" s="425">
        <v>265</v>
      </c>
      <c r="M293" s="425">
        <v>265</v>
      </c>
      <c r="N293" s="523">
        <v>100</v>
      </c>
    </row>
    <row r="294" spans="1:14" x14ac:dyDescent="0.25">
      <c r="A294" s="524"/>
      <c r="B294" s="424" t="s">
        <v>195</v>
      </c>
      <c r="C294" s="425">
        <v>0</v>
      </c>
      <c r="D294" s="425">
        <v>2</v>
      </c>
      <c r="E294" s="425">
        <v>2</v>
      </c>
      <c r="F294" s="523">
        <v>100</v>
      </c>
      <c r="G294" s="425">
        <v>0</v>
      </c>
      <c r="H294" s="425">
        <v>0</v>
      </c>
      <c r="I294" s="425">
        <v>0</v>
      </c>
      <c r="J294" s="523">
        <v>0</v>
      </c>
      <c r="K294" s="425">
        <v>0</v>
      </c>
      <c r="L294" s="425">
        <v>2</v>
      </c>
      <c r="M294" s="425">
        <v>2</v>
      </c>
      <c r="N294" s="523">
        <v>100</v>
      </c>
    </row>
    <row r="295" spans="1:14" x14ac:dyDescent="0.25">
      <c r="A295" s="524"/>
      <c r="B295" s="424" t="s">
        <v>199</v>
      </c>
      <c r="C295" s="425">
        <v>0</v>
      </c>
      <c r="D295" s="425">
        <v>1670</v>
      </c>
      <c r="E295" s="425">
        <v>1670</v>
      </c>
      <c r="F295" s="523">
        <v>100</v>
      </c>
      <c r="G295" s="425">
        <v>0</v>
      </c>
      <c r="H295" s="425">
        <v>0</v>
      </c>
      <c r="I295" s="425">
        <v>0</v>
      </c>
      <c r="J295" s="523">
        <v>0</v>
      </c>
      <c r="K295" s="425">
        <v>0</v>
      </c>
      <c r="L295" s="425">
        <v>1670</v>
      </c>
      <c r="M295" s="425">
        <v>1670</v>
      </c>
      <c r="N295" s="523">
        <v>100</v>
      </c>
    </row>
    <row r="296" spans="1:14" x14ac:dyDescent="0.25">
      <c r="A296" s="524"/>
      <c r="B296" s="424" t="s">
        <v>200</v>
      </c>
      <c r="C296" s="425">
        <v>0</v>
      </c>
      <c r="D296" s="425">
        <v>279</v>
      </c>
      <c r="E296" s="425">
        <v>279</v>
      </c>
      <c r="F296" s="523">
        <v>100</v>
      </c>
      <c r="G296" s="425">
        <v>0</v>
      </c>
      <c r="H296" s="425">
        <v>0</v>
      </c>
      <c r="I296" s="425">
        <v>0</v>
      </c>
      <c r="J296" s="523">
        <v>0</v>
      </c>
      <c r="K296" s="425">
        <v>0</v>
      </c>
      <c r="L296" s="425">
        <v>279</v>
      </c>
      <c r="M296" s="425">
        <v>279</v>
      </c>
      <c r="N296" s="523">
        <v>100</v>
      </c>
    </row>
    <row r="297" spans="1:14" x14ac:dyDescent="0.25">
      <c r="A297" s="524"/>
      <c r="B297" s="424" t="s">
        <v>201</v>
      </c>
      <c r="C297" s="425">
        <v>0</v>
      </c>
      <c r="D297" s="425">
        <v>417</v>
      </c>
      <c r="E297" s="425">
        <v>417</v>
      </c>
      <c r="F297" s="523">
        <v>100</v>
      </c>
      <c r="G297" s="425">
        <v>0</v>
      </c>
      <c r="H297" s="425">
        <v>0</v>
      </c>
      <c r="I297" s="425">
        <v>0</v>
      </c>
      <c r="J297" s="523">
        <v>0</v>
      </c>
      <c r="K297" s="425">
        <v>0</v>
      </c>
      <c r="L297" s="425">
        <v>417</v>
      </c>
      <c r="M297" s="425">
        <v>417</v>
      </c>
      <c r="N297" s="523">
        <v>100</v>
      </c>
    </row>
    <row r="298" spans="1:14" x14ac:dyDescent="0.25">
      <c r="A298" s="524"/>
      <c r="B298" s="424" t="s">
        <v>211</v>
      </c>
      <c r="C298" s="425">
        <v>0</v>
      </c>
      <c r="D298" s="425">
        <v>2477</v>
      </c>
      <c r="E298" s="425">
        <v>2477</v>
      </c>
      <c r="F298" s="523">
        <v>100</v>
      </c>
      <c r="G298" s="425">
        <v>0</v>
      </c>
      <c r="H298" s="425">
        <v>0</v>
      </c>
      <c r="I298" s="425">
        <v>0</v>
      </c>
      <c r="J298" s="523">
        <v>0</v>
      </c>
      <c r="K298" s="425">
        <v>0</v>
      </c>
      <c r="L298" s="425">
        <v>2477</v>
      </c>
      <c r="M298" s="425">
        <v>2477</v>
      </c>
      <c r="N298" s="523">
        <v>100</v>
      </c>
    </row>
    <row r="299" spans="1:14" x14ac:dyDescent="0.25">
      <c r="A299" s="524"/>
      <c r="B299" s="424" t="s">
        <v>218</v>
      </c>
      <c r="C299" s="425">
        <v>12771</v>
      </c>
      <c r="D299" s="425">
        <v>1368</v>
      </c>
      <c r="E299" s="425">
        <v>1368</v>
      </c>
      <c r="F299" s="523">
        <v>100</v>
      </c>
      <c r="G299" s="425">
        <v>364658</v>
      </c>
      <c r="H299" s="425">
        <v>22</v>
      </c>
      <c r="I299" s="425">
        <v>22</v>
      </c>
      <c r="J299" s="523">
        <v>100</v>
      </c>
      <c r="K299" s="425">
        <v>377429</v>
      </c>
      <c r="L299" s="425">
        <v>1390</v>
      </c>
      <c r="M299" s="425">
        <v>1390</v>
      </c>
      <c r="N299" s="523">
        <v>100</v>
      </c>
    </row>
    <row r="300" spans="1:14" x14ac:dyDescent="0.25">
      <c r="A300" s="524"/>
      <c r="B300" s="424" t="s">
        <v>474</v>
      </c>
      <c r="C300" s="425">
        <v>1409</v>
      </c>
      <c r="D300" s="425">
        <v>0</v>
      </c>
      <c r="E300" s="425">
        <v>0</v>
      </c>
      <c r="F300" s="523">
        <v>0</v>
      </c>
      <c r="G300" s="425">
        <v>72932</v>
      </c>
      <c r="H300" s="425">
        <v>1</v>
      </c>
      <c r="I300" s="425">
        <v>1</v>
      </c>
      <c r="J300" s="523">
        <v>100</v>
      </c>
      <c r="K300" s="425">
        <v>74341</v>
      </c>
      <c r="L300" s="425">
        <v>1</v>
      </c>
      <c r="M300" s="425">
        <v>1</v>
      </c>
      <c r="N300" s="523">
        <v>100</v>
      </c>
    </row>
    <row r="301" spans="1:14" x14ac:dyDescent="0.25">
      <c r="A301" s="524"/>
      <c r="B301" s="424" t="s">
        <v>219</v>
      </c>
      <c r="C301" s="425">
        <v>0</v>
      </c>
      <c r="D301" s="425">
        <v>730</v>
      </c>
      <c r="E301" s="425">
        <v>730</v>
      </c>
      <c r="F301" s="523">
        <v>100</v>
      </c>
      <c r="G301" s="425">
        <v>0</v>
      </c>
      <c r="H301" s="425">
        <v>2178</v>
      </c>
      <c r="I301" s="425">
        <v>2178</v>
      </c>
      <c r="J301" s="523">
        <v>100</v>
      </c>
      <c r="K301" s="425">
        <v>0</v>
      </c>
      <c r="L301" s="425">
        <v>2908</v>
      </c>
      <c r="M301" s="425">
        <v>2908</v>
      </c>
      <c r="N301" s="523">
        <v>100</v>
      </c>
    </row>
    <row r="302" spans="1:14" x14ac:dyDescent="0.25">
      <c r="A302" s="524"/>
      <c r="B302" s="424" t="s">
        <v>475</v>
      </c>
      <c r="C302" s="425">
        <v>0</v>
      </c>
      <c r="D302" s="425">
        <v>174</v>
      </c>
      <c r="E302" s="425">
        <v>174</v>
      </c>
      <c r="F302" s="523">
        <v>100</v>
      </c>
      <c r="G302" s="425">
        <v>0</v>
      </c>
      <c r="H302" s="425">
        <v>422</v>
      </c>
      <c r="I302" s="425">
        <v>422</v>
      </c>
      <c r="J302" s="523">
        <v>100</v>
      </c>
      <c r="K302" s="425">
        <v>0</v>
      </c>
      <c r="L302" s="425">
        <v>596</v>
      </c>
      <c r="M302" s="425">
        <v>596</v>
      </c>
      <c r="N302" s="523">
        <v>100</v>
      </c>
    </row>
    <row r="303" spans="1:14" x14ac:dyDescent="0.25">
      <c r="A303" s="524"/>
      <c r="B303" s="424" t="s">
        <v>476</v>
      </c>
      <c r="C303" s="425">
        <v>0</v>
      </c>
      <c r="D303" s="425">
        <v>58</v>
      </c>
      <c r="E303" s="425">
        <v>58</v>
      </c>
      <c r="F303" s="523">
        <v>100</v>
      </c>
      <c r="G303" s="425">
        <v>0</v>
      </c>
      <c r="H303" s="425">
        <v>714</v>
      </c>
      <c r="I303" s="425">
        <v>714</v>
      </c>
      <c r="J303" s="523">
        <v>100</v>
      </c>
      <c r="K303" s="425">
        <v>0</v>
      </c>
      <c r="L303" s="425">
        <v>772</v>
      </c>
      <c r="M303" s="425">
        <v>772</v>
      </c>
      <c r="N303" s="523">
        <v>100</v>
      </c>
    </row>
    <row r="304" spans="1:14" x14ac:dyDescent="0.25">
      <c r="A304" s="524"/>
      <c r="B304" s="424" t="s">
        <v>221</v>
      </c>
      <c r="C304" s="425">
        <v>0</v>
      </c>
      <c r="D304" s="425">
        <v>2722</v>
      </c>
      <c r="E304" s="425">
        <v>2722</v>
      </c>
      <c r="F304" s="523">
        <v>100</v>
      </c>
      <c r="G304" s="425">
        <v>0</v>
      </c>
      <c r="H304" s="425">
        <v>0</v>
      </c>
      <c r="I304" s="425">
        <v>0</v>
      </c>
      <c r="J304" s="523">
        <v>0</v>
      </c>
      <c r="K304" s="425">
        <v>0</v>
      </c>
      <c r="L304" s="425">
        <v>2722</v>
      </c>
      <c r="M304" s="425">
        <v>2722</v>
      </c>
      <c r="N304" s="523">
        <v>100</v>
      </c>
    </row>
    <row r="305" spans="1:14" x14ac:dyDescent="0.25">
      <c r="A305" s="524"/>
      <c r="B305" s="424" t="s">
        <v>222</v>
      </c>
      <c r="C305" s="425">
        <v>0</v>
      </c>
      <c r="D305" s="425">
        <v>495</v>
      </c>
      <c r="E305" s="425">
        <v>495</v>
      </c>
      <c r="F305" s="523">
        <v>100</v>
      </c>
      <c r="G305" s="425">
        <v>0</v>
      </c>
      <c r="H305" s="425">
        <v>0</v>
      </c>
      <c r="I305" s="425">
        <v>0</v>
      </c>
      <c r="J305" s="523">
        <v>0</v>
      </c>
      <c r="K305" s="425">
        <v>0</v>
      </c>
      <c r="L305" s="425">
        <v>495</v>
      </c>
      <c r="M305" s="425">
        <v>495</v>
      </c>
      <c r="N305" s="523">
        <v>100</v>
      </c>
    </row>
    <row r="306" spans="1:14" x14ac:dyDescent="0.25">
      <c r="A306" s="524"/>
      <c r="B306" s="424" t="s">
        <v>477</v>
      </c>
      <c r="C306" s="425">
        <v>0</v>
      </c>
      <c r="D306" s="425">
        <v>556</v>
      </c>
      <c r="E306" s="425">
        <v>556</v>
      </c>
      <c r="F306" s="523">
        <v>100</v>
      </c>
      <c r="G306" s="425">
        <v>0</v>
      </c>
      <c r="H306" s="425">
        <v>0</v>
      </c>
      <c r="I306" s="425">
        <v>0</v>
      </c>
      <c r="J306" s="523">
        <v>0</v>
      </c>
      <c r="K306" s="425">
        <v>0</v>
      </c>
      <c r="L306" s="425">
        <v>556</v>
      </c>
      <c r="M306" s="425">
        <v>556</v>
      </c>
      <c r="N306" s="523">
        <v>100</v>
      </c>
    </row>
    <row r="307" spans="1:14" x14ac:dyDescent="0.25">
      <c r="A307" s="524"/>
      <c r="B307" s="424" t="s">
        <v>231</v>
      </c>
      <c r="C307" s="425">
        <v>0</v>
      </c>
      <c r="D307" s="425">
        <v>3867</v>
      </c>
      <c r="E307" s="425">
        <v>3867</v>
      </c>
      <c r="F307" s="523">
        <v>100</v>
      </c>
      <c r="G307" s="425">
        <v>0</v>
      </c>
      <c r="H307" s="425">
        <v>0</v>
      </c>
      <c r="I307" s="425">
        <v>0</v>
      </c>
      <c r="J307" s="523">
        <v>0</v>
      </c>
      <c r="K307" s="425">
        <v>0</v>
      </c>
      <c r="L307" s="425">
        <v>3867</v>
      </c>
      <c r="M307" s="425">
        <v>3867</v>
      </c>
      <c r="N307" s="523">
        <v>100</v>
      </c>
    </row>
    <row r="308" spans="1:14" x14ac:dyDescent="0.25">
      <c r="A308" s="524"/>
      <c r="B308" s="424" t="s">
        <v>233</v>
      </c>
      <c r="C308" s="425">
        <v>0</v>
      </c>
      <c r="D308" s="425">
        <v>6003</v>
      </c>
      <c r="E308" s="425">
        <v>6003</v>
      </c>
      <c r="F308" s="523">
        <v>100</v>
      </c>
      <c r="G308" s="425">
        <v>0</v>
      </c>
      <c r="H308" s="425">
        <v>11583</v>
      </c>
      <c r="I308" s="425">
        <v>11583</v>
      </c>
      <c r="J308" s="523">
        <v>100</v>
      </c>
      <c r="K308" s="425">
        <v>0</v>
      </c>
      <c r="L308" s="425">
        <v>17586</v>
      </c>
      <c r="M308" s="425">
        <v>17586</v>
      </c>
      <c r="N308" s="523">
        <v>100</v>
      </c>
    </row>
    <row r="309" spans="1:14" x14ac:dyDescent="0.25">
      <c r="A309" s="524"/>
      <c r="B309" s="424" t="s">
        <v>478</v>
      </c>
      <c r="C309" s="425">
        <v>0</v>
      </c>
      <c r="D309" s="425">
        <v>19</v>
      </c>
      <c r="E309" s="425">
        <v>19</v>
      </c>
      <c r="F309" s="523">
        <v>100</v>
      </c>
      <c r="G309" s="425">
        <v>0</v>
      </c>
      <c r="H309" s="425">
        <v>2266</v>
      </c>
      <c r="I309" s="425">
        <v>2266</v>
      </c>
      <c r="J309" s="523">
        <v>100</v>
      </c>
      <c r="K309" s="425">
        <v>0</v>
      </c>
      <c r="L309" s="425">
        <v>2285</v>
      </c>
      <c r="M309" s="425">
        <v>2285</v>
      </c>
      <c r="N309" s="523">
        <v>100</v>
      </c>
    </row>
    <row r="310" spans="1:14" x14ac:dyDescent="0.25">
      <c r="A310" s="524"/>
      <c r="B310" s="424" t="s">
        <v>914</v>
      </c>
      <c r="C310" s="425">
        <v>0</v>
      </c>
      <c r="D310" s="425">
        <v>0</v>
      </c>
      <c r="E310" s="425">
        <v>0</v>
      </c>
      <c r="F310" s="523">
        <v>0</v>
      </c>
      <c r="G310" s="425">
        <v>0</v>
      </c>
      <c r="H310" s="425">
        <v>150</v>
      </c>
      <c r="I310" s="425">
        <v>150</v>
      </c>
      <c r="J310" s="523">
        <v>100</v>
      </c>
      <c r="K310" s="425">
        <v>0</v>
      </c>
      <c r="L310" s="425">
        <v>150</v>
      </c>
      <c r="M310" s="425">
        <v>150</v>
      </c>
      <c r="N310" s="523">
        <v>100</v>
      </c>
    </row>
    <row r="311" spans="1:14" x14ac:dyDescent="0.25">
      <c r="A311" s="524"/>
      <c r="B311" s="424" t="s">
        <v>473</v>
      </c>
      <c r="C311" s="425">
        <v>0</v>
      </c>
      <c r="D311" s="425">
        <v>13</v>
      </c>
      <c r="E311" s="425">
        <v>13</v>
      </c>
      <c r="F311" s="523">
        <v>100</v>
      </c>
      <c r="G311" s="425">
        <v>0</v>
      </c>
      <c r="H311" s="425">
        <v>0</v>
      </c>
      <c r="I311" s="425">
        <v>0</v>
      </c>
      <c r="J311" s="523">
        <v>0</v>
      </c>
      <c r="K311" s="425">
        <v>0</v>
      </c>
      <c r="L311" s="425">
        <v>13</v>
      </c>
      <c r="M311" s="425">
        <v>13</v>
      </c>
      <c r="N311" s="523">
        <v>100</v>
      </c>
    </row>
    <row r="312" spans="1:14" x14ac:dyDescent="0.25">
      <c r="A312" s="424" t="s">
        <v>991</v>
      </c>
      <c r="B312" s="424" t="s">
        <v>180</v>
      </c>
      <c r="C312" s="425">
        <v>4458952</v>
      </c>
      <c r="D312" s="425">
        <v>4497006</v>
      </c>
      <c r="E312" s="425">
        <v>4483687</v>
      </c>
      <c r="F312" s="523">
        <v>99.7</v>
      </c>
      <c r="G312" s="425">
        <v>3918</v>
      </c>
      <c r="H312" s="425">
        <v>11043</v>
      </c>
      <c r="I312" s="425">
        <v>10980</v>
      </c>
      <c r="J312" s="523">
        <v>99.4</v>
      </c>
      <c r="K312" s="425">
        <v>4462870</v>
      </c>
      <c r="L312" s="425">
        <v>4508049</v>
      </c>
      <c r="M312" s="425">
        <v>4494667</v>
      </c>
      <c r="N312" s="523">
        <v>99.7</v>
      </c>
    </row>
    <row r="313" spans="1:14" x14ac:dyDescent="0.25">
      <c r="A313" s="524"/>
      <c r="B313" s="424" t="s">
        <v>472</v>
      </c>
      <c r="C313" s="425">
        <v>0</v>
      </c>
      <c r="D313" s="425">
        <v>17166</v>
      </c>
      <c r="E313" s="425">
        <v>16963</v>
      </c>
      <c r="F313" s="523">
        <v>98.8</v>
      </c>
      <c r="G313" s="425">
        <v>0</v>
      </c>
      <c r="H313" s="425">
        <v>0</v>
      </c>
      <c r="I313" s="425">
        <v>0</v>
      </c>
      <c r="J313" s="523">
        <v>0</v>
      </c>
      <c r="K313" s="425">
        <v>0</v>
      </c>
      <c r="L313" s="425">
        <v>17166</v>
      </c>
      <c r="M313" s="425">
        <v>16963</v>
      </c>
      <c r="N313" s="523">
        <v>98.8</v>
      </c>
    </row>
    <row r="314" spans="1:14" x14ac:dyDescent="0.25">
      <c r="A314" s="524"/>
      <c r="B314" s="424" t="s">
        <v>189</v>
      </c>
      <c r="C314" s="425">
        <v>0</v>
      </c>
      <c r="D314" s="425">
        <v>0</v>
      </c>
      <c r="E314" s="425">
        <v>0</v>
      </c>
      <c r="F314" s="523">
        <v>0</v>
      </c>
      <c r="G314" s="425">
        <v>0</v>
      </c>
      <c r="H314" s="425">
        <v>3056</v>
      </c>
      <c r="I314" s="425">
        <v>2949</v>
      </c>
      <c r="J314" s="523">
        <v>96.5</v>
      </c>
      <c r="K314" s="425">
        <v>0</v>
      </c>
      <c r="L314" s="425">
        <v>3056</v>
      </c>
      <c r="M314" s="425">
        <v>2949</v>
      </c>
      <c r="N314" s="523">
        <v>96.5</v>
      </c>
    </row>
    <row r="315" spans="1:14" x14ac:dyDescent="0.25">
      <c r="A315" s="524"/>
      <c r="B315" s="424" t="s">
        <v>874</v>
      </c>
      <c r="C315" s="425">
        <v>0</v>
      </c>
      <c r="D315" s="425">
        <v>0</v>
      </c>
      <c r="E315" s="425">
        <v>0</v>
      </c>
      <c r="F315" s="523">
        <v>0</v>
      </c>
      <c r="G315" s="425">
        <v>0</v>
      </c>
      <c r="H315" s="425">
        <v>2441</v>
      </c>
      <c r="I315" s="425">
        <v>2432</v>
      </c>
      <c r="J315" s="523">
        <v>99.6</v>
      </c>
      <c r="K315" s="425">
        <v>0</v>
      </c>
      <c r="L315" s="425">
        <v>2441</v>
      </c>
      <c r="M315" s="425">
        <v>2432</v>
      </c>
      <c r="N315" s="523">
        <v>99.6</v>
      </c>
    </row>
    <row r="316" spans="1:14" x14ac:dyDescent="0.25">
      <c r="A316" s="524"/>
      <c r="B316" s="424" t="s">
        <v>992</v>
      </c>
      <c r="C316" s="425">
        <v>0</v>
      </c>
      <c r="D316" s="425">
        <v>19</v>
      </c>
      <c r="E316" s="425">
        <v>19</v>
      </c>
      <c r="F316" s="523">
        <v>100</v>
      </c>
      <c r="G316" s="425">
        <v>0</v>
      </c>
      <c r="H316" s="425">
        <v>0</v>
      </c>
      <c r="I316" s="425">
        <v>0</v>
      </c>
      <c r="J316" s="523">
        <v>0</v>
      </c>
      <c r="K316" s="425">
        <v>0</v>
      </c>
      <c r="L316" s="425">
        <v>19</v>
      </c>
      <c r="M316" s="425">
        <v>19</v>
      </c>
      <c r="N316" s="523">
        <v>100</v>
      </c>
    </row>
    <row r="317" spans="1:14" x14ac:dyDescent="0.25">
      <c r="A317" s="524"/>
      <c r="B317" s="424" t="s">
        <v>194</v>
      </c>
      <c r="C317" s="425">
        <v>0</v>
      </c>
      <c r="D317" s="425">
        <v>23168</v>
      </c>
      <c r="E317" s="425">
        <v>23168</v>
      </c>
      <c r="F317" s="523">
        <v>100</v>
      </c>
      <c r="G317" s="425">
        <v>0</v>
      </c>
      <c r="H317" s="425">
        <v>1625</v>
      </c>
      <c r="I317" s="425">
        <v>1625</v>
      </c>
      <c r="J317" s="523">
        <v>100</v>
      </c>
      <c r="K317" s="425">
        <v>0</v>
      </c>
      <c r="L317" s="425">
        <v>24793</v>
      </c>
      <c r="M317" s="425">
        <v>24793</v>
      </c>
      <c r="N317" s="523">
        <v>100</v>
      </c>
    </row>
    <row r="318" spans="1:14" x14ac:dyDescent="0.25">
      <c r="A318" s="524"/>
      <c r="B318" s="424" t="s">
        <v>195</v>
      </c>
      <c r="C318" s="425">
        <v>0</v>
      </c>
      <c r="D318" s="425">
        <v>0</v>
      </c>
      <c r="E318" s="425">
        <v>0</v>
      </c>
      <c r="F318" s="523">
        <v>0</v>
      </c>
      <c r="G318" s="425">
        <v>0</v>
      </c>
      <c r="H318" s="425">
        <v>14</v>
      </c>
      <c r="I318" s="425">
        <v>14</v>
      </c>
      <c r="J318" s="523">
        <v>100</v>
      </c>
      <c r="K318" s="425">
        <v>0</v>
      </c>
      <c r="L318" s="425">
        <v>14</v>
      </c>
      <c r="M318" s="425">
        <v>14</v>
      </c>
      <c r="N318" s="523">
        <v>100</v>
      </c>
    </row>
    <row r="319" spans="1:14" x14ac:dyDescent="0.25">
      <c r="A319" s="524"/>
      <c r="B319" s="424" t="s">
        <v>199</v>
      </c>
      <c r="C319" s="425">
        <v>86556</v>
      </c>
      <c r="D319" s="425">
        <v>22988</v>
      </c>
      <c r="E319" s="425">
        <v>22988</v>
      </c>
      <c r="F319" s="523">
        <v>100</v>
      </c>
      <c r="G319" s="425">
        <v>0</v>
      </c>
      <c r="H319" s="425">
        <v>0</v>
      </c>
      <c r="I319" s="425">
        <v>0</v>
      </c>
      <c r="J319" s="523">
        <v>0</v>
      </c>
      <c r="K319" s="425">
        <v>86556</v>
      </c>
      <c r="L319" s="425">
        <v>22988</v>
      </c>
      <c r="M319" s="425">
        <v>22988</v>
      </c>
      <c r="N319" s="523">
        <v>100</v>
      </c>
    </row>
    <row r="320" spans="1:14" x14ac:dyDescent="0.25">
      <c r="A320" s="524"/>
      <c r="B320" s="424" t="s">
        <v>200</v>
      </c>
      <c r="C320" s="425">
        <v>20937</v>
      </c>
      <c r="D320" s="425">
        <v>2814</v>
      </c>
      <c r="E320" s="425">
        <v>2814</v>
      </c>
      <c r="F320" s="523">
        <v>100</v>
      </c>
      <c r="G320" s="425">
        <v>0</v>
      </c>
      <c r="H320" s="425">
        <v>0</v>
      </c>
      <c r="I320" s="425">
        <v>0</v>
      </c>
      <c r="J320" s="523">
        <v>0</v>
      </c>
      <c r="K320" s="425">
        <v>20937</v>
      </c>
      <c r="L320" s="425">
        <v>2814</v>
      </c>
      <c r="M320" s="425">
        <v>2814</v>
      </c>
      <c r="N320" s="523">
        <v>100</v>
      </c>
    </row>
    <row r="321" spans="1:14" x14ac:dyDescent="0.25">
      <c r="A321" s="524"/>
      <c r="B321" s="424" t="s">
        <v>206</v>
      </c>
      <c r="C321" s="425">
        <v>1897</v>
      </c>
      <c r="D321" s="425">
        <v>0</v>
      </c>
      <c r="E321" s="425">
        <v>0</v>
      </c>
      <c r="F321" s="523">
        <v>0</v>
      </c>
      <c r="G321" s="425">
        <v>0</v>
      </c>
      <c r="H321" s="425">
        <v>0</v>
      </c>
      <c r="I321" s="425">
        <v>0</v>
      </c>
      <c r="J321" s="523">
        <v>0</v>
      </c>
      <c r="K321" s="425">
        <v>1897</v>
      </c>
      <c r="L321" s="425">
        <v>0</v>
      </c>
      <c r="M321" s="425">
        <v>0</v>
      </c>
      <c r="N321" s="523">
        <v>0</v>
      </c>
    </row>
    <row r="322" spans="1:14" x14ac:dyDescent="0.25">
      <c r="A322" s="524"/>
      <c r="B322" s="424" t="s">
        <v>493</v>
      </c>
      <c r="C322" s="425">
        <v>335</v>
      </c>
      <c r="D322" s="425">
        <v>0</v>
      </c>
      <c r="E322" s="425">
        <v>0</v>
      </c>
      <c r="F322" s="523">
        <v>0</v>
      </c>
      <c r="G322" s="425">
        <v>0</v>
      </c>
      <c r="H322" s="425">
        <v>0</v>
      </c>
      <c r="I322" s="425">
        <v>0</v>
      </c>
      <c r="J322" s="523">
        <v>0</v>
      </c>
      <c r="K322" s="425">
        <v>335</v>
      </c>
      <c r="L322" s="425">
        <v>0</v>
      </c>
      <c r="M322" s="425">
        <v>0</v>
      </c>
      <c r="N322" s="523">
        <v>0</v>
      </c>
    </row>
    <row r="323" spans="1:14" x14ac:dyDescent="0.25">
      <c r="A323" s="524"/>
      <c r="B323" s="424" t="s">
        <v>895</v>
      </c>
      <c r="C323" s="425">
        <v>8729</v>
      </c>
      <c r="D323" s="425">
        <v>8229</v>
      </c>
      <c r="E323" s="425">
        <v>8229</v>
      </c>
      <c r="F323" s="523">
        <v>100</v>
      </c>
      <c r="G323" s="425">
        <v>0</v>
      </c>
      <c r="H323" s="425">
        <v>0</v>
      </c>
      <c r="I323" s="425">
        <v>0</v>
      </c>
      <c r="J323" s="523">
        <v>0</v>
      </c>
      <c r="K323" s="425">
        <v>8729</v>
      </c>
      <c r="L323" s="425">
        <v>8229</v>
      </c>
      <c r="M323" s="425">
        <v>8229</v>
      </c>
      <c r="N323" s="523">
        <v>100</v>
      </c>
    </row>
    <row r="324" spans="1:14" x14ac:dyDescent="0.25">
      <c r="A324" s="524"/>
      <c r="B324" s="424" t="s">
        <v>211</v>
      </c>
      <c r="C324" s="425">
        <v>103064</v>
      </c>
      <c r="D324" s="425">
        <v>40356</v>
      </c>
      <c r="E324" s="425">
        <v>40355</v>
      </c>
      <c r="F324" s="523">
        <v>100</v>
      </c>
      <c r="G324" s="425">
        <v>0</v>
      </c>
      <c r="H324" s="425">
        <v>0</v>
      </c>
      <c r="I324" s="425">
        <v>0</v>
      </c>
      <c r="J324" s="523">
        <v>0</v>
      </c>
      <c r="K324" s="425">
        <v>103064</v>
      </c>
      <c r="L324" s="425">
        <v>40356</v>
      </c>
      <c r="M324" s="425">
        <v>40355</v>
      </c>
      <c r="N324" s="523">
        <v>100</v>
      </c>
    </row>
    <row r="325" spans="1:14" x14ac:dyDescent="0.25">
      <c r="A325" s="524"/>
      <c r="B325" s="424" t="s">
        <v>490</v>
      </c>
      <c r="C325" s="425">
        <v>1323</v>
      </c>
      <c r="D325" s="425">
        <v>1098</v>
      </c>
      <c r="E325" s="425">
        <v>1098</v>
      </c>
      <c r="F325" s="523">
        <v>100</v>
      </c>
      <c r="G325" s="425">
        <v>0</v>
      </c>
      <c r="H325" s="425">
        <v>0</v>
      </c>
      <c r="I325" s="425">
        <v>0</v>
      </c>
      <c r="J325" s="523">
        <v>0</v>
      </c>
      <c r="K325" s="425">
        <v>1323</v>
      </c>
      <c r="L325" s="425">
        <v>1098</v>
      </c>
      <c r="M325" s="425">
        <v>1098</v>
      </c>
      <c r="N325" s="523">
        <v>100</v>
      </c>
    </row>
    <row r="326" spans="1:14" x14ac:dyDescent="0.25">
      <c r="A326" s="524"/>
      <c r="B326" s="424" t="s">
        <v>214</v>
      </c>
      <c r="C326" s="425">
        <v>303000</v>
      </c>
      <c r="D326" s="425">
        <v>4299</v>
      </c>
      <c r="E326" s="425">
        <v>4299</v>
      </c>
      <c r="F326" s="523">
        <v>100</v>
      </c>
      <c r="G326" s="425">
        <v>0</v>
      </c>
      <c r="H326" s="425">
        <v>0</v>
      </c>
      <c r="I326" s="425">
        <v>0</v>
      </c>
      <c r="J326" s="523">
        <v>0</v>
      </c>
      <c r="K326" s="425">
        <v>303000</v>
      </c>
      <c r="L326" s="425">
        <v>4299</v>
      </c>
      <c r="M326" s="425">
        <v>4299</v>
      </c>
      <c r="N326" s="523">
        <v>100</v>
      </c>
    </row>
    <row r="327" spans="1:14" x14ac:dyDescent="0.25">
      <c r="A327" s="524"/>
      <c r="B327" s="424" t="s">
        <v>966</v>
      </c>
      <c r="C327" s="425">
        <v>53672</v>
      </c>
      <c r="D327" s="425">
        <v>771</v>
      </c>
      <c r="E327" s="425">
        <v>771</v>
      </c>
      <c r="F327" s="523">
        <v>100</v>
      </c>
      <c r="G327" s="425">
        <v>0</v>
      </c>
      <c r="H327" s="425">
        <v>0</v>
      </c>
      <c r="I327" s="425">
        <v>0</v>
      </c>
      <c r="J327" s="523">
        <v>0</v>
      </c>
      <c r="K327" s="425">
        <v>53672</v>
      </c>
      <c r="L327" s="425">
        <v>771</v>
      </c>
      <c r="M327" s="425">
        <v>771</v>
      </c>
      <c r="N327" s="523">
        <v>100</v>
      </c>
    </row>
    <row r="328" spans="1:14" x14ac:dyDescent="0.25">
      <c r="A328" s="524"/>
      <c r="B328" s="424" t="s">
        <v>218</v>
      </c>
      <c r="C328" s="425">
        <v>2355</v>
      </c>
      <c r="D328" s="425">
        <v>41</v>
      </c>
      <c r="E328" s="425">
        <v>41</v>
      </c>
      <c r="F328" s="523">
        <v>100</v>
      </c>
      <c r="G328" s="425">
        <v>54715</v>
      </c>
      <c r="H328" s="425">
        <v>1745</v>
      </c>
      <c r="I328" s="425">
        <v>1745</v>
      </c>
      <c r="J328" s="523">
        <v>100</v>
      </c>
      <c r="K328" s="425">
        <v>57070</v>
      </c>
      <c r="L328" s="425">
        <v>1786</v>
      </c>
      <c r="M328" s="425">
        <v>1786</v>
      </c>
      <c r="N328" s="523">
        <v>100</v>
      </c>
    </row>
    <row r="329" spans="1:14" x14ac:dyDescent="0.25">
      <c r="A329" s="524"/>
      <c r="B329" s="424" t="s">
        <v>474</v>
      </c>
      <c r="C329" s="425">
        <v>59</v>
      </c>
      <c r="D329" s="425">
        <v>8</v>
      </c>
      <c r="E329" s="425">
        <v>8</v>
      </c>
      <c r="F329" s="523">
        <v>100</v>
      </c>
      <c r="G329" s="425">
        <v>10943</v>
      </c>
      <c r="H329" s="425">
        <v>26</v>
      </c>
      <c r="I329" s="425">
        <v>26</v>
      </c>
      <c r="J329" s="523">
        <v>100</v>
      </c>
      <c r="K329" s="425">
        <v>11002</v>
      </c>
      <c r="L329" s="425">
        <v>34</v>
      </c>
      <c r="M329" s="425">
        <v>34</v>
      </c>
      <c r="N329" s="523">
        <v>100</v>
      </c>
    </row>
    <row r="330" spans="1:14" x14ac:dyDescent="0.25">
      <c r="A330" s="524"/>
      <c r="B330" s="424" t="s">
        <v>219</v>
      </c>
      <c r="C330" s="425">
        <v>0</v>
      </c>
      <c r="D330" s="425">
        <v>206</v>
      </c>
      <c r="E330" s="425">
        <v>206</v>
      </c>
      <c r="F330" s="523">
        <v>100</v>
      </c>
      <c r="G330" s="425">
        <v>0</v>
      </c>
      <c r="H330" s="425">
        <v>1297</v>
      </c>
      <c r="I330" s="425">
        <v>1297</v>
      </c>
      <c r="J330" s="523">
        <v>100</v>
      </c>
      <c r="K330" s="425">
        <v>0</v>
      </c>
      <c r="L330" s="425">
        <v>1503</v>
      </c>
      <c r="M330" s="425">
        <v>1503</v>
      </c>
      <c r="N330" s="523">
        <v>100</v>
      </c>
    </row>
    <row r="331" spans="1:14" x14ac:dyDescent="0.25">
      <c r="A331" s="524"/>
      <c r="B331" s="424" t="s">
        <v>475</v>
      </c>
      <c r="C331" s="425">
        <v>0</v>
      </c>
      <c r="D331" s="425">
        <v>40</v>
      </c>
      <c r="E331" s="425">
        <v>40</v>
      </c>
      <c r="F331" s="523">
        <v>100</v>
      </c>
      <c r="G331" s="425">
        <v>0</v>
      </c>
      <c r="H331" s="425">
        <v>495</v>
      </c>
      <c r="I331" s="425">
        <v>495</v>
      </c>
      <c r="J331" s="523">
        <v>100</v>
      </c>
      <c r="K331" s="425">
        <v>0</v>
      </c>
      <c r="L331" s="425">
        <v>535</v>
      </c>
      <c r="M331" s="425">
        <v>535</v>
      </c>
      <c r="N331" s="523">
        <v>100</v>
      </c>
    </row>
    <row r="332" spans="1:14" x14ac:dyDescent="0.25">
      <c r="A332" s="524"/>
      <c r="B332" s="424" t="s">
        <v>476</v>
      </c>
      <c r="C332" s="425">
        <v>0</v>
      </c>
      <c r="D332" s="425">
        <v>8</v>
      </c>
      <c r="E332" s="425">
        <v>8</v>
      </c>
      <c r="F332" s="523">
        <v>100</v>
      </c>
      <c r="G332" s="425">
        <v>0</v>
      </c>
      <c r="H332" s="425">
        <v>212</v>
      </c>
      <c r="I332" s="425">
        <v>212</v>
      </c>
      <c r="J332" s="523">
        <v>100</v>
      </c>
      <c r="K332" s="425">
        <v>0</v>
      </c>
      <c r="L332" s="425">
        <v>220</v>
      </c>
      <c r="M332" s="425">
        <v>220</v>
      </c>
      <c r="N332" s="523">
        <v>100</v>
      </c>
    </row>
    <row r="333" spans="1:14" x14ac:dyDescent="0.25">
      <c r="A333" s="524"/>
      <c r="B333" s="424" t="s">
        <v>221</v>
      </c>
      <c r="C333" s="425">
        <v>0</v>
      </c>
      <c r="D333" s="425">
        <v>161110</v>
      </c>
      <c r="E333" s="425">
        <v>161099</v>
      </c>
      <c r="F333" s="523">
        <v>100</v>
      </c>
      <c r="G333" s="425">
        <v>0</v>
      </c>
      <c r="H333" s="425">
        <v>1309</v>
      </c>
      <c r="I333" s="425">
        <v>1309</v>
      </c>
      <c r="J333" s="523">
        <v>100</v>
      </c>
      <c r="K333" s="425">
        <v>0</v>
      </c>
      <c r="L333" s="425">
        <v>162419</v>
      </c>
      <c r="M333" s="425">
        <v>162408</v>
      </c>
      <c r="N333" s="523">
        <v>100</v>
      </c>
    </row>
    <row r="334" spans="1:14" x14ac:dyDescent="0.25">
      <c r="A334" s="524"/>
      <c r="B334" s="424" t="s">
        <v>222</v>
      </c>
      <c r="C334" s="425">
        <v>0</v>
      </c>
      <c r="D334" s="425">
        <v>31770</v>
      </c>
      <c r="E334" s="425">
        <v>31768</v>
      </c>
      <c r="F334" s="523">
        <v>100</v>
      </c>
      <c r="G334" s="425">
        <v>0</v>
      </c>
      <c r="H334" s="425">
        <v>231</v>
      </c>
      <c r="I334" s="425">
        <v>231</v>
      </c>
      <c r="J334" s="523">
        <v>100</v>
      </c>
      <c r="K334" s="425">
        <v>0</v>
      </c>
      <c r="L334" s="425">
        <v>32001</v>
      </c>
      <c r="M334" s="425">
        <v>31999</v>
      </c>
      <c r="N334" s="523">
        <v>100</v>
      </c>
    </row>
    <row r="335" spans="1:14" x14ac:dyDescent="0.25">
      <c r="A335" s="524"/>
      <c r="B335" s="424" t="s">
        <v>477</v>
      </c>
      <c r="C335" s="425">
        <v>0</v>
      </c>
      <c r="D335" s="425">
        <v>63</v>
      </c>
      <c r="E335" s="425">
        <v>63</v>
      </c>
      <c r="F335" s="523">
        <v>100</v>
      </c>
      <c r="G335" s="425">
        <v>0</v>
      </c>
      <c r="H335" s="425">
        <v>0</v>
      </c>
      <c r="I335" s="425">
        <v>0</v>
      </c>
      <c r="J335" s="523">
        <v>0</v>
      </c>
      <c r="K335" s="425">
        <v>0</v>
      </c>
      <c r="L335" s="425">
        <v>63</v>
      </c>
      <c r="M335" s="425">
        <v>63</v>
      </c>
      <c r="N335" s="523">
        <v>100</v>
      </c>
    </row>
    <row r="336" spans="1:14" x14ac:dyDescent="0.25">
      <c r="A336" s="524"/>
      <c r="B336" s="424" t="s">
        <v>228</v>
      </c>
      <c r="C336" s="425">
        <v>0</v>
      </c>
      <c r="D336" s="425">
        <v>2646</v>
      </c>
      <c r="E336" s="425">
        <v>2646</v>
      </c>
      <c r="F336" s="523">
        <v>100</v>
      </c>
      <c r="G336" s="425">
        <v>0</v>
      </c>
      <c r="H336" s="425">
        <v>0</v>
      </c>
      <c r="I336" s="425">
        <v>0</v>
      </c>
      <c r="J336" s="523">
        <v>0</v>
      </c>
      <c r="K336" s="425">
        <v>0</v>
      </c>
      <c r="L336" s="425">
        <v>2646</v>
      </c>
      <c r="M336" s="425">
        <v>2646</v>
      </c>
      <c r="N336" s="523">
        <v>100</v>
      </c>
    </row>
    <row r="337" spans="1:14" x14ac:dyDescent="0.25">
      <c r="A337" s="524"/>
      <c r="B337" s="424" t="s">
        <v>494</v>
      </c>
      <c r="C337" s="425">
        <v>0</v>
      </c>
      <c r="D337" s="425">
        <v>467</v>
      </c>
      <c r="E337" s="425">
        <v>467</v>
      </c>
      <c r="F337" s="523">
        <v>100</v>
      </c>
      <c r="G337" s="425">
        <v>0</v>
      </c>
      <c r="H337" s="425">
        <v>0</v>
      </c>
      <c r="I337" s="425">
        <v>0</v>
      </c>
      <c r="J337" s="523">
        <v>0</v>
      </c>
      <c r="K337" s="425">
        <v>0</v>
      </c>
      <c r="L337" s="425">
        <v>467</v>
      </c>
      <c r="M337" s="425">
        <v>467</v>
      </c>
      <c r="N337" s="523">
        <v>100</v>
      </c>
    </row>
    <row r="338" spans="1:14" x14ac:dyDescent="0.25">
      <c r="A338" s="524"/>
      <c r="B338" s="424" t="s">
        <v>229</v>
      </c>
      <c r="C338" s="425">
        <v>0</v>
      </c>
      <c r="D338" s="425">
        <v>2373</v>
      </c>
      <c r="E338" s="425">
        <v>2373</v>
      </c>
      <c r="F338" s="523">
        <v>100</v>
      </c>
      <c r="G338" s="425">
        <v>0</v>
      </c>
      <c r="H338" s="425">
        <v>0</v>
      </c>
      <c r="I338" s="425">
        <v>0</v>
      </c>
      <c r="J338" s="523">
        <v>0</v>
      </c>
      <c r="K338" s="425">
        <v>0</v>
      </c>
      <c r="L338" s="425">
        <v>2373</v>
      </c>
      <c r="M338" s="425">
        <v>2373</v>
      </c>
      <c r="N338" s="523">
        <v>100</v>
      </c>
    </row>
    <row r="339" spans="1:14" x14ac:dyDescent="0.25">
      <c r="A339" s="524"/>
      <c r="B339" s="424" t="s">
        <v>912</v>
      </c>
      <c r="C339" s="425">
        <v>0</v>
      </c>
      <c r="D339" s="425">
        <v>14200</v>
      </c>
      <c r="E339" s="425">
        <v>14200</v>
      </c>
      <c r="F339" s="523">
        <v>100</v>
      </c>
      <c r="G339" s="425">
        <v>0</v>
      </c>
      <c r="H339" s="425">
        <v>0</v>
      </c>
      <c r="I339" s="425">
        <v>0</v>
      </c>
      <c r="J339" s="523">
        <v>0</v>
      </c>
      <c r="K339" s="425">
        <v>0</v>
      </c>
      <c r="L339" s="425">
        <v>14200</v>
      </c>
      <c r="M339" s="425">
        <v>14200</v>
      </c>
      <c r="N339" s="523">
        <v>100</v>
      </c>
    </row>
    <row r="340" spans="1:14" x14ac:dyDescent="0.25">
      <c r="A340" s="524"/>
      <c r="B340" s="424" t="s">
        <v>231</v>
      </c>
      <c r="C340" s="425">
        <v>0</v>
      </c>
      <c r="D340" s="425">
        <v>69318</v>
      </c>
      <c r="E340" s="425">
        <v>69235</v>
      </c>
      <c r="F340" s="523">
        <v>99.9</v>
      </c>
      <c r="G340" s="425">
        <v>0</v>
      </c>
      <c r="H340" s="425">
        <v>0</v>
      </c>
      <c r="I340" s="425">
        <v>0</v>
      </c>
      <c r="J340" s="523">
        <v>0</v>
      </c>
      <c r="K340" s="425">
        <v>0</v>
      </c>
      <c r="L340" s="425">
        <v>69318</v>
      </c>
      <c r="M340" s="425">
        <v>69235</v>
      </c>
      <c r="N340" s="523">
        <v>99.9</v>
      </c>
    </row>
    <row r="341" spans="1:14" x14ac:dyDescent="0.25">
      <c r="A341" s="524"/>
      <c r="B341" s="424" t="s">
        <v>495</v>
      </c>
      <c r="C341" s="425">
        <v>0</v>
      </c>
      <c r="D341" s="425">
        <v>148</v>
      </c>
      <c r="E341" s="425">
        <v>148</v>
      </c>
      <c r="F341" s="523">
        <v>100</v>
      </c>
      <c r="G341" s="425">
        <v>0</v>
      </c>
      <c r="H341" s="425">
        <v>0</v>
      </c>
      <c r="I341" s="425">
        <v>0</v>
      </c>
      <c r="J341" s="523">
        <v>0</v>
      </c>
      <c r="K341" s="425">
        <v>0</v>
      </c>
      <c r="L341" s="425">
        <v>148</v>
      </c>
      <c r="M341" s="425">
        <v>148</v>
      </c>
      <c r="N341" s="523">
        <v>100</v>
      </c>
    </row>
    <row r="342" spans="1:14" x14ac:dyDescent="0.25">
      <c r="A342" s="524"/>
      <c r="B342" s="424" t="s">
        <v>233</v>
      </c>
      <c r="C342" s="425">
        <v>0</v>
      </c>
      <c r="D342" s="425">
        <v>858</v>
      </c>
      <c r="E342" s="425">
        <v>858</v>
      </c>
      <c r="F342" s="523">
        <v>100</v>
      </c>
      <c r="G342" s="425">
        <v>0</v>
      </c>
      <c r="H342" s="425">
        <v>3055</v>
      </c>
      <c r="I342" s="425">
        <v>3055</v>
      </c>
      <c r="J342" s="523">
        <v>100</v>
      </c>
      <c r="K342" s="425">
        <v>0</v>
      </c>
      <c r="L342" s="425">
        <v>3913</v>
      </c>
      <c r="M342" s="425">
        <v>3913</v>
      </c>
      <c r="N342" s="523">
        <v>100</v>
      </c>
    </row>
    <row r="343" spans="1:14" x14ac:dyDescent="0.25">
      <c r="A343" s="524"/>
      <c r="B343" s="424" t="s">
        <v>478</v>
      </c>
      <c r="C343" s="425">
        <v>0</v>
      </c>
      <c r="D343" s="425">
        <v>0</v>
      </c>
      <c r="E343" s="425">
        <v>0</v>
      </c>
      <c r="F343" s="523">
        <v>0</v>
      </c>
      <c r="G343" s="425">
        <v>0</v>
      </c>
      <c r="H343" s="425">
        <v>362</v>
      </c>
      <c r="I343" s="425">
        <v>362</v>
      </c>
      <c r="J343" s="523">
        <v>100</v>
      </c>
      <c r="K343" s="425">
        <v>0</v>
      </c>
      <c r="L343" s="425">
        <v>362</v>
      </c>
      <c r="M343" s="425">
        <v>362</v>
      </c>
      <c r="N343" s="523">
        <v>100</v>
      </c>
    </row>
    <row r="344" spans="1:14" x14ac:dyDescent="0.25">
      <c r="A344" s="524"/>
      <c r="B344" s="424" t="s">
        <v>914</v>
      </c>
      <c r="C344" s="425">
        <v>0</v>
      </c>
      <c r="D344" s="425">
        <v>0</v>
      </c>
      <c r="E344" s="425">
        <v>0</v>
      </c>
      <c r="F344" s="523">
        <v>0</v>
      </c>
      <c r="G344" s="425">
        <v>0</v>
      </c>
      <c r="H344" s="425">
        <v>27</v>
      </c>
      <c r="I344" s="425">
        <v>0</v>
      </c>
      <c r="J344" s="523">
        <v>0</v>
      </c>
      <c r="K344" s="425">
        <v>0</v>
      </c>
      <c r="L344" s="425">
        <v>27</v>
      </c>
      <c r="M344" s="425">
        <v>0</v>
      </c>
      <c r="N344" s="523">
        <v>0</v>
      </c>
    </row>
    <row r="345" spans="1:14" x14ac:dyDescent="0.25">
      <c r="A345" s="524"/>
      <c r="B345" s="424" t="s">
        <v>473</v>
      </c>
      <c r="C345" s="425">
        <v>115</v>
      </c>
      <c r="D345" s="425">
        <v>83</v>
      </c>
      <c r="E345" s="425">
        <v>72</v>
      </c>
      <c r="F345" s="523">
        <v>86.7</v>
      </c>
      <c r="G345" s="425">
        <v>0</v>
      </c>
      <c r="H345" s="425">
        <v>0</v>
      </c>
      <c r="I345" s="425">
        <v>0</v>
      </c>
      <c r="J345" s="523">
        <v>0</v>
      </c>
      <c r="K345" s="425">
        <v>115</v>
      </c>
      <c r="L345" s="425">
        <v>83</v>
      </c>
      <c r="M345" s="425">
        <v>72</v>
      </c>
      <c r="N345" s="523">
        <v>86.7</v>
      </c>
    </row>
    <row r="346" spans="1:14" x14ac:dyDescent="0.25">
      <c r="A346" s="424" t="s">
        <v>993</v>
      </c>
      <c r="B346" s="424" t="s">
        <v>180</v>
      </c>
      <c r="C346" s="425">
        <v>305334</v>
      </c>
      <c r="D346" s="425">
        <v>385095</v>
      </c>
      <c r="E346" s="425">
        <v>384653</v>
      </c>
      <c r="F346" s="523">
        <v>99.9</v>
      </c>
      <c r="G346" s="425">
        <v>26132</v>
      </c>
      <c r="H346" s="425">
        <v>46589</v>
      </c>
      <c r="I346" s="425">
        <v>46574</v>
      </c>
      <c r="J346" s="523">
        <v>100</v>
      </c>
      <c r="K346" s="425">
        <v>331466</v>
      </c>
      <c r="L346" s="425">
        <v>431684</v>
      </c>
      <c r="M346" s="425">
        <v>431227</v>
      </c>
      <c r="N346" s="523">
        <v>99.9</v>
      </c>
    </row>
    <row r="347" spans="1:14" x14ac:dyDescent="0.25">
      <c r="A347" s="524"/>
      <c r="B347" s="424" t="s">
        <v>189</v>
      </c>
      <c r="C347" s="425">
        <v>0</v>
      </c>
      <c r="D347" s="425">
        <v>0</v>
      </c>
      <c r="E347" s="425">
        <v>0</v>
      </c>
      <c r="F347" s="523">
        <v>0</v>
      </c>
      <c r="G347" s="425">
        <v>0</v>
      </c>
      <c r="H347" s="425">
        <v>747</v>
      </c>
      <c r="I347" s="425">
        <v>724</v>
      </c>
      <c r="J347" s="523">
        <v>96.9</v>
      </c>
      <c r="K347" s="425">
        <v>0</v>
      </c>
      <c r="L347" s="425">
        <v>747</v>
      </c>
      <c r="M347" s="425">
        <v>724</v>
      </c>
      <c r="N347" s="523">
        <v>96.9</v>
      </c>
    </row>
    <row r="348" spans="1:14" x14ac:dyDescent="0.25">
      <c r="A348" s="524"/>
      <c r="B348" s="424" t="s">
        <v>874</v>
      </c>
      <c r="C348" s="425">
        <v>0</v>
      </c>
      <c r="D348" s="425">
        <v>0</v>
      </c>
      <c r="E348" s="425">
        <v>0</v>
      </c>
      <c r="F348" s="523">
        <v>0</v>
      </c>
      <c r="G348" s="425">
        <v>0</v>
      </c>
      <c r="H348" s="425">
        <v>150</v>
      </c>
      <c r="I348" s="425">
        <v>150</v>
      </c>
      <c r="J348" s="523">
        <v>100</v>
      </c>
      <c r="K348" s="425">
        <v>0</v>
      </c>
      <c r="L348" s="425">
        <v>150</v>
      </c>
      <c r="M348" s="425">
        <v>150</v>
      </c>
      <c r="N348" s="523">
        <v>100</v>
      </c>
    </row>
    <row r="349" spans="1:14" x14ac:dyDescent="0.25">
      <c r="A349" s="524"/>
      <c r="B349" s="424" t="s">
        <v>194</v>
      </c>
      <c r="C349" s="425">
        <v>0</v>
      </c>
      <c r="D349" s="425">
        <v>575</v>
      </c>
      <c r="E349" s="425">
        <v>575</v>
      </c>
      <c r="F349" s="523">
        <v>100</v>
      </c>
      <c r="G349" s="425">
        <v>0</v>
      </c>
      <c r="H349" s="425">
        <v>2085</v>
      </c>
      <c r="I349" s="425">
        <v>2085</v>
      </c>
      <c r="J349" s="523">
        <v>100</v>
      </c>
      <c r="K349" s="425">
        <v>0</v>
      </c>
      <c r="L349" s="425">
        <v>2660</v>
      </c>
      <c r="M349" s="425">
        <v>2660</v>
      </c>
      <c r="N349" s="523">
        <v>100</v>
      </c>
    </row>
    <row r="350" spans="1:14" x14ac:dyDescent="0.25">
      <c r="A350" s="524"/>
      <c r="B350" s="424" t="s">
        <v>195</v>
      </c>
      <c r="C350" s="425">
        <v>0</v>
      </c>
      <c r="D350" s="425">
        <v>76</v>
      </c>
      <c r="E350" s="425">
        <v>76</v>
      </c>
      <c r="F350" s="523">
        <v>100</v>
      </c>
      <c r="G350" s="425">
        <v>0</v>
      </c>
      <c r="H350" s="425">
        <v>0</v>
      </c>
      <c r="I350" s="425">
        <v>0</v>
      </c>
      <c r="J350" s="523">
        <v>0</v>
      </c>
      <c r="K350" s="425">
        <v>0</v>
      </c>
      <c r="L350" s="425">
        <v>76</v>
      </c>
      <c r="M350" s="425">
        <v>76</v>
      </c>
      <c r="N350" s="523">
        <v>100</v>
      </c>
    </row>
    <row r="351" spans="1:14" x14ac:dyDescent="0.25">
      <c r="A351" s="524"/>
      <c r="B351" s="424" t="s">
        <v>199</v>
      </c>
      <c r="C351" s="425">
        <v>0</v>
      </c>
      <c r="D351" s="425">
        <v>5551</v>
      </c>
      <c r="E351" s="425">
        <v>5551</v>
      </c>
      <c r="F351" s="523">
        <v>100</v>
      </c>
      <c r="G351" s="425">
        <v>0</v>
      </c>
      <c r="H351" s="425">
        <v>0</v>
      </c>
      <c r="I351" s="425">
        <v>0</v>
      </c>
      <c r="J351" s="523">
        <v>0</v>
      </c>
      <c r="K351" s="425">
        <v>0</v>
      </c>
      <c r="L351" s="425">
        <v>5551</v>
      </c>
      <c r="M351" s="425">
        <v>5551</v>
      </c>
      <c r="N351" s="523">
        <v>100</v>
      </c>
    </row>
    <row r="352" spans="1:14" x14ac:dyDescent="0.25">
      <c r="A352" s="524"/>
      <c r="B352" s="424" t="s">
        <v>200</v>
      </c>
      <c r="C352" s="425">
        <v>0</v>
      </c>
      <c r="D352" s="425">
        <v>980</v>
      </c>
      <c r="E352" s="425">
        <v>980</v>
      </c>
      <c r="F352" s="523">
        <v>100</v>
      </c>
      <c r="G352" s="425">
        <v>0</v>
      </c>
      <c r="H352" s="425">
        <v>0</v>
      </c>
      <c r="I352" s="425">
        <v>0</v>
      </c>
      <c r="J352" s="523">
        <v>0</v>
      </c>
      <c r="K352" s="425">
        <v>0</v>
      </c>
      <c r="L352" s="425">
        <v>980</v>
      </c>
      <c r="M352" s="425">
        <v>980</v>
      </c>
      <c r="N352" s="523">
        <v>100</v>
      </c>
    </row>
    <row r="353" spans="1:14" x14ac:dyDescent="0.25">
      <c r="A353" s="524"/>
      <c r="B353" s="424" t="s">
        <v>201</v>
      </c>
      <c r="C353" s="425">
        <v>0</v>
      </c>
      <c r="D353" s="425">
        <v>1</v>
      </c>
      <c r="E353" s="425">
        <v>1</v>
      </c>
      <c r="F353" s="523">
        <v>100</v>
      </c>
      <c r="G353" s="425">
        <v>0</v>
      </c>
      <c r="H353" s="425">
        <v>0</v>
      </c>
      <c r="I353" s="425">
        <v>0</v>
      </c>
      <c r="J353" s="523">
        <v>0</v>
      </c>
      <c r="K353" s="425">
        <v>0</v>
      </c>
      <c r="L353" s="425">
        <v>1</v>
      </c>
      <c r="M353" s="425">
        <v>1</v>
      </c>
      <c r="N353" s="523">
        <v>100</v>
      </c>
    </row>
    <row r="354" spans="1:14" x14ac:dyDescent="0.25">
      <c r="A354" s="524"/>
      <c r="B354" s="424" t="s">
        <v>218</v>
      </c>
      <c r="C354" s="425">
        <v>3199</v>
      </c>
      <c r="D354" s="425">
        <v>882</v>
      </c>
      <c r="E354" s="425">
        <v>881</v>
      </c>
      <c r="F354" s="523">
        <v>99.9</v>
      </c>
      <c r="G354" s="425">
        <v>0</v>
      </c>
      <c r="H354" s="425">
        <v>0</v>
      </c>
      <c r="I354" s="425">
        <v>0</v>
      </c>
      <c r="J354" s="523">
        <v>0</v>
      </c>
      <c r="K354" s="425">
        <v>3199</v>
      </c>
      <c r="L354" s="425">
        <v>882</v>
      </c>
      <c r="M354" s="425">
        <v>881</v>
      </c>
      <c r="N354" s="523">
        <v>99.9</v>
      </c>
    </row>
    <row r="355" spans="1:14" x14ac:dyDescent="0.25">
      <c r="A355" s="524"/>
      <c r="B355" s="424" t="s">
        <v>474</v>
      </c>
      <c r="C355" s="425">
        <v>81</v>
      </c>
      <c r="D355" s="425">
        <v>0</v>
      </c>
      <c r="E355" s="425">
        <v>0</v>
      </c>
      <c r="F355" s="523">
        <v>0</v>
      </c>
      <c r="G355" s="425">
        <v>0</v>
      </c>
      <c r="H355" s="425">
        <v>0</v>
      </c>
      <c r="I355" s="425">
        <v>0</v>
      </c>
      <c r="J355" s="523">
        <v>0</v>
      </c>
      <c r="K355" s="425">
        <v>81</v>
      </c>
      <c r="L355" s="425">
        <v>0</v>
      </c>
      <c r="M355" s="425">
        <v>0</v>
      </c>
      <c r="N355" s="523">
        <v>0</v>
      </c>
    </row>
    <row r="356" spans="1:14" x14ac:dyDescent="0.25">
      <c r="A356" s="524"/>
      <c r="B356" s="424" t="s">
        <v>219</v>
      </c>
      <c r="C356" s="425">
        <v>0</v>
      </c>
      <c r="D356" s="425">
        <v>207</v>
      </c>
      <c r="E356" s="425">
        <v>207</v>
      </c>
      <c r="F356" s="523">
        <v>100</v>
      </c>
      <c r="G356" s="425">
        <v>0</v>
      </c>
      <c r="H356" s="425">
        <v>411</v>
      </c>
      <c r="I356" s="425">
        <v>411</v>
      </c>
      <c r="J356" s="523">
        <v>100</v>
      </c>
      <c r="K356" s="425">
        <v>0</v>
      </c>
      <c r="L356" s="425">
        <v>618</v>
      </c>
      <c r="M356" s="425">
        <v>618</v>
      </c>
      <c r="N356" s="523">
        <v>100</v>
      </c>
    </row>
    <row r="357" spans="1:14" x14ac:dyDescent="0.25">
      <c r="A357" s="524"/>
      <c r="B357" s="424" t="s">
        <v>475</v>
      </c>
      <c r="C357" s="425">
        <v>0</v>
      </c>
      <c r="D357" s="425">
        <v>68</v>
      </c>
      <c r="E357" s="425">
        <v>68</v>
      </c>
      <c r="F357" s="523">
        <v>100</v>
      </c>
      <c r="G357" s="425">
        <v>0</v>
      </c>
      <c r="H357" s="425">
        <v>440</v>
      </c>
      <c r="I357" s="425">
        <v>440</v>
      </c>
      <c r="J357" s="523">
        <v>100</v>
      </c>
      <c r="K357" s="425">
        <v>0</v>
      </c>
      <c r="L357" s="425">
        <v>508</v>
      </c>
      <c r="M357" s="425">
        <v>508</v>
      </c>
      <c r="N357" s="523">
        <v>100</v>
      </c>
    </row>
    <row r="358" spans="1:14" x14ac:dyDescent="0.25">
      <c r="A358" s="524"/>
      <c r="B358" s="424" t="s">
        <v>476</v>
      </c>
      <c r="C358" s="425">
        <v>0</v>
      </c>
      <c r="D358" s="425">
        <v>58</v>
      </c>
      <c r="E358" s="425">
        <v>58</v>
      </c>
      <c r="F358" s="523">
        <v>100</v>
      </c>
      <c r="G358" s="425">
        <v>0</v>
      </c>
      <c r="H358" s="425">
        <v>378</v>
      </c>
      <c r="I358" s="425">
        <v>378</v>
      </c>
      <c r="J358" s="523">
        <v>100</v>
      </c>
      <c r="K358" s="425">
        <v>0</v>
      </c>
      <c r="L358" s="425">
        <v>436</v>
      </c>
      <c r="M358" s="425">
        <v>436</v>
      </c>
      <c r="N358" s="523">
        <v>100</v>
      </c>
    </row>
    <row r="359" spans="1:14" x14ac:dyDescent="0.25">
      <c r="A359" s="524"/>
      <c r="B359" s="424" t="s">
        <v>221</v>
      </c>
      <c r="C359" s="425">
        <v>0</v>
      </c>
      <c r="D359" s="425">
        <v>603</v>
      </c>
      <c r="E359" s="425">
        <v>603</v>
      </c>
      <c r="F359" s="523">
        <v>100</v>
      </c>
      <c r="G359" s="425">
        <v>0</v>
      </c>
      <c r="H359" s="425">
        <v>0</v>
      </c>
      <c r="I359" s="425">
        <v>0</v>
      </c>
      <c r="J359" s="523">
        <v>0</v>
      </c>
      <c r="K359" s="425">
        <v>0</v>
      </c>
      <c r="L359" s="425">
        <v>603</v>
      </c>
      <c r="M359" s="425">
        <v>603</v>
      </c>
      <c r="N359" s="523">
        <v>100</v>
      </c>
    </row>
    <row r="360" spans="1:14" x14ac:dyDescent="0.25">
      <c r="A360" s="524"/>
      <c r="B360" s="424" t="s">
        <v>222</v>
      </c>
      <c r="C360" s="425">
        <v>0</v>
      </c>
      <c r="D360" s="425">
        <v>106</v>
      </c>
      <c r="E360" s="425">
        <v>106</v>
      </c>
      <c r="F360" s="523">
        <v>100</v>
      </c>
      <c r="G360" s="425">
        <v>0</v>
      </c>
      <c r="H360" s="425">
        <v>0</v>
      </c>
      <c r="I360" s="425">
        <v>0</v>
      </c>
      <c r="J360" s="523">
        <v>0</v>
      </c>
      <c r="K360" s="425">
        <v>0</v>
      </c>
      <c r="L360" s="425">
        <v>106</v>
      </c>
      <c r="M360" s="425">
        <v>106</v>
      </c>
      <c r="N360" s="523">
        <v>100</v>
      </c>
    </row>
    <row r="361" spans="1:14" x14ac:dyDescent="0.25">
      <c r="A361" s="524"/>
      <c r="B361" s="424" t="s">
        <v>233</v>
      </c>
      <c r="C361" s="425">
        <v>0</v>
      </c>
      <c r="D361" s="425">
        <v>1544</v>
      </c>
      <c r="E361" s="425">
        <v>1544</v>
      </c>
      <c r="F361" s="523">
        <v>100</v>
      </c>
      <c r="G361" s="425">
        <v>0</v>
      </c>
      <c r="H361" s="425">
        <v>194</v>
      </c>
      <c r="I361" s="425">
        <v>194</v>
      </c>
      <c r="J361" s="523">
        <v>100</v>
      </c>
      <c r="K361" s="425">
        <v>0</v>
      </c>
      <c r="L361" s="425">
        <v>1738</v>
      </c>
      <c r="M361" s="425">
        <v>1738</v>
      </c>
      <c r="N361" s="523">
        <v>100</v>
      </c>
    </row>
    <row r="362" spans="1:14" x14ac:dyDescent="0.25">
      <c r="A362" s="524"/>
      <c r="B362" s="424" t="s">
        <v>478</v>
      </c>
      <c r="C362" s="425">
        <v>0</v>
      </c>
      <c r="D362" s="425">
        <v>17</v>
      </c>
      <c r="E362" s="425">
        <v>16</v>
      </c>
      <c r="F362" s="523">
        <v>94.1</v>
      </c>
      <c r="G362" s="425">
        <v>0</v>
      </c>
      <c r="H362" s="425">
        <v>39</v>
      </c>
      <c r="I362" s="425">
        <v>39</v>
      </c>
      <c r="J362" s="523">
        <v>100</v>
      </c>
      <c r="K362" s="425">
        <v>0</v>
      </c>
      <c r="L362" s="425">
        <v>56</v>
      </c>
      <c r="M362" s="425">
        <v>55</v>
      </c>
      <c r="N362" s="523">
        <v>98.2</v>
      </c>
    </row>
    <row r="363" spans="1:14" x14ac:dyDescent="0.25">
      <c r="A363" s="524"/>
      <c r="B363" s="424" t="s">
        <v>473</v>
      </c>
      <c r="C363" s="425">
        <v>0</v>
      </c>
      <c r="D363" s="425">
        <v>3</v>
      </c>
      <c r="E363" s="425">
        <v>3</v>
      </c>
      <c r="F363" s="523">
        <v>100</v>
      </c>
      <c r="G363" s="425">
        <v>0</v>
      </c>
      <c r="H363" s="425">
        <v>0</v>
      </c>
      <c r="I363" s="425">
        <v>0</v>
      </c>
      <c r="J363" s="523">
        <v>0</v>
      </c>
      <c r="K363" s="425">
        <v>0</v>
      </c>
      <c r="L363" s="425">
        <v>3</v>
      </c>
      <c r="M363" s="425">
        <v>3</v>
      </c>
      <c r="N363" s="523">
        <v>100</v>
      </c>
    </row>
    <row r="364" spans="1:14" x14ac:dyDescent="0.25">
      <c r="A364" s="424" t="s">
        <v>994</v>
      </c>
      <c r="B364" s="424" t="s">
        <v>180</v>
      </c>
      <c r="C364" s="425">
        <v>1543702</v>
      </c>
      <c r="D364" s="425">
        <v>1346749</v>
      </c>
      <c r="E364" s="425">
        <v>1315026</v>
      </c>
      <c r="F364" s="523">
        <v>97.6</v>
      </c>
      <c r="G364" s="425">
        <v>48289</v>
      </c>
      <c r="H364" s="425">
        <v>29429</v>
      </c>
      <c r="I364" s="425">
        <v>21584</v>
      </c>
      <c r="J364" s="523">
        <v>73.3</v>
      </c>
      <c r="K364" s="425">
        <v>1591991</v>
      </c>
      <c r="L364" s="425">
        <v>1376178</v>
      </c>
      <c r="M364" s="425">
        <v>1336610</v>
      </c>
      <c r="N364" s="523">
        <v>97.1</v>
      </c>
    </row>
    <row r="365" spans="1:14" x14ac:dyDescent="0.25">
      <c r="A365" s="524"/>
      <c r="B365" s="424" t="s">
        <v>189</v>
      </c>
      <c r="C365" s="425">
        <v>0</v>
      </c>
      <c r="D365" s="425">
        <v>0</v>
      </c>
      <c r="E365" s="425">
        <v>0</v>
      </c>
      <c r="F365" s="523">
        <v>0</v>
      </c>
      <c r="G365" s="425">
        <v>0</v>
      </c>
      <c r="H365" s="425">
        <v>2890</v>
      </c>
      <c r="I365" s="425">
        <v>25</v>
      </c>
      <c r="J365" s="523">
        <v>0.9</v>
      </c>
      <c r="K365" s="425">
        <v>0</v>
      </c>
      <c r="L365" s="425">
        <v>2890</v>
      </c>
      <c r="M365" s="425">
        <v>25</v>
      </c>
      <c r="N365" s="523">
        <v>0.9</v>
      </c>
    </row>
    <row r="366" spans="1:14" x14ac:dyDescent="0.25">
      <c r="A366" s="524"/>
      <c r="B366" s="424" t="s">
        <v>874</v>
      </c>
      <c r="C366" s="425">
        <v>0</v>
      </c>
      <c r="D366" s="425">
        <v>1238821</v>
      </c>
      <c r="E366" s="425">
        <v>1237970</v>
      </c>
      <c r="F366" s="523">
        <v>99.9</v>
      </c>
      <c r="G366" s="425">
        <v>0</v>
      </c>
      <c r="H366" s="425">
        <v>2835</v>
      </c>
      <c r="I366" s="425">
        <v>2787</v>
      </c>
      <c r="J366" s="523">
        <v>98.3</v>
      </c>
      <c r="K366" s="425">
        <v>0</v>
      </c>
      <c r="L366" s="425">
        <v>1241656</v>
      </c>
      <c r="M366" s="425">
        <v>1240757</v>
      </c>
      <c r="N366" s="523">
        <v>99.9</v>
      </c>
    </row>
    <row r="367" spans="1:14" x14ac:dyDescent="0.25">
      <c r="A367" s="524"/>
      <c r="B367" s="424" t="s">
        <v>479</v>
      </c>
      <c r="C367" s="425">
        <v>0</v>
      </c>
      <c r="D367" s="425">
        <v>1677</v>
      </c>
      <c r="E367" s="425">
        <v>1677</v>
      </c>
      <c r="F367" s="523">
        <v>100</v>
      </c>
      <c r="G367" s="425">
        <v>0</v>
      </c>
      <c r="H367" s="425">
        <v>0</v>
      </c>
      <c r="I367" s="425">
        <v>0</v>
      </c>
      <c r="J367" s="523">
        <v>0</v>
      </c>
      <c r="K367" s="425">
        <v>0</v>
      </c>
      <c r="L367" s="425">
        <v>1677</v>
      </c>
      <c r="M367" s="425">
        <v>1677</v>
      </c>
      <c r="N367" s="523">
        <v>100</v>
      </c>
    </row>
    <row r="368" spans="1:14" x14ac:dyDescent="0.25">
      <c r="A368" s="524"/>
      <c r="B368" s="424" t="s">
        <v>194</v>
      </c>
      <c r="C368" s="425">
        <v>0</v>
      </c>
      <c r="D368" s="425">
        <v>449346</v>
      </c>
      <c r="E368" s="425">
        <v>449346</v>
      </c>
      <c r="F368" s="523">
        <v>100</v>
      </c>
      <c r="G368" s="425">
        <v>307577</v>
      </c>
      <c r="H368" s="425">
        <v>57499</v>
      </c>
      <c r="I368" s="425">
        <v>57444</v>
      </c>
      <c r="J368" s="523">
        <v>99.9</v>
      </c>
      <c r="K368" s="425">
        <v>307577</v>
      </c>
      <c r="L368" s="425">
        <v>506845</v>
      </c>
      <c r="M368" s="425">
        <v>506790</v>
      </c>
      <c r="N368" s="523">
        <v>100</v>
      </c>
    </row>
    <row r="369" spans="1:14" x14ac:dyDescent="0.25">
      <c r="A369" s="524"/>
      <c r="B369" s="424" t="s">
        <v>195</v>
      </c>
      <c r="C369" s="425">
        <v>0</v>
      </c>
      <c r="D369" s="425">
        <v>29651</v>
      </c>
      <c r="E369" s="425">
        <v>29651</v>
      </c>
      <c r="F369" s="523">
        <v>100</v>
      </c>
      <c r="G369" s="425">
        <v>31904</v>
      </c>
      <c r="H369" s="425">
        <v>118</v>
      </c>
      <c r="I369" s="425">
        <v>118</v>
      </c>
      <c r="J369" s="523">
        <v>100</v>
      </c>
      <c r="K369" s="425">
        <v>31904</v>
      </c>
      <c r="L369" s="425">
        <v>29769</v>
      </c>
      <c r="M369" s="425">
        <v>29769</v>
      </c>
      <c r="N369" s="523">
        <v>100</v>
      </c>
    </row>
    <row r="370" spans="1:14" x14ac:dyDescent="0.25">
      <c r="A370" s="524"/>
      <c r="B370" s="424" t="s">
        <v>198</v>
      </c>
      <c r="C370" s="425">
        <v>0</v>
      </c>
      <c r="D370" s="425">
        <v>7</v>
      </c>
      <c r="E370" s="425">
        <v>7</v>
      </c>
      <c r="F370" s="523">
        <v>100</v>
      </c>
      <c r="G370" s="425">
        <v>0</v>
      </c>
      <c r="H370" s="425">
        <v>0</v>
      </c>
      <c r="I370" s="425">
        <v>0</v>
      </c>
      <c r="J370" s="523">
        <v>0</v>
      </c>
      <c r="K370" s="425">
        <v>0</v>
      </c>
      <c r="L370" s="425">
        <v>7</v>
      </c>
      <c r="M370" s="425">
        <v>7</v>
      </c>
      <c r="N370" s="523">
        <v>100</v>
      </c>
    </row>
    <row r="371" spans="1:14" x14ac:dyDescent="0.25">
      <c r="A371" s="524"/>
      <c r="B371" s="424" t="s">
        <v>199</v>
      </c>
      <c r="C371" s="425">
        <v>0</v>
      </c>
      <c r="D371" s="425">
        <v>375</v>
      </c>
      <c r="E371" s="425">
        <v>375</v>
      </c>
      <c r="F371" s="523">
        <v>100</v>
      </c>
      <c r="G371" s="425">
        <v>0</v>
      </c>
      <c r="H371" s="425">
        <v>0</v>
      </c>
      <c r="I371" s="425">
        <v>0</v>
      </c>
      <c r="J371" s="523">
        <v>0</v>
      </c>
      <c r="K371" s="425">
        <v>0</v>
      </c>
      <c r="L371" s="425">
        <v>375</v>
      </c>
      <c r="M371" s="425">
        <v>375</v>
      </c>
      <c r="N371" s="523">
        <v>100</v>
      </c>
    </row>
    <row r="372" spans="1:14" x14ac:dyDescent="0.25">
      <c r="A372" s="524"/>
      <c r="B372" s="424" t="s">
        <v>200</v>
      </c>
      <c r="C372" s="425">
        <v>0</v>
      </c>
      <c r="D372" s="425">
        <v>63</v>
      </c>
      <c r="E372" s="425">
        <v>63</v>
      </c>
      <c r="F372" s="523">
        <v>100</v>
      </c>
      <c r="G372" s="425">
        <v>0</v>
      </c>
      <c r="H372" s="425">
        <v>0</v>
      </c>
      <c r="I372" s="425">
        <v>0</v>
      </c>
      <c r="J372" s="523">
        <v>0</v>
      </c>
      <c r="K372" s="425">
        <v>0</v>
      </c>
      <c r="L372" s="425">
        <v>63</v>
      </c>
      <c r="M372" s="425">
        <v>63</v>
      </c>
      <c r="N372" s="523">
        <v>100</v>
      </c>
    </row>
    <row r="373" spans="1:14" x14ac:dyDescent="0.25">
      <c r="A373" s="524"/>
      <c r="B373" s="424" t="s">
        <v>201</v>
      </c>
      <c r="C373" s="425">
        <v>0</v>
      </c>
      <c r="D373" s="425">
        <v>84</v>
      </c>
      <c r="E373" s="425">
        <v>84</v>
      </c>
      <c r="F373" s="523">
        <v>100</v>
      </c>
      <c r="G373" s="425">
        <v>0</v>
      </c>
      <c r="H373" s="425">
        <v>0</v>
      </c>
      <c r="I373" s="425">
        <v>0</v>
      </c>
      <c r="J373" s="523">
        <v>0</v>
      </c>
      <c r="K373" s="425">
        <v>0</v>
      </c>
      <c r="L373" s="425">
        <v>84</v>
      </c>
      <c r="M373" s="425">
        <v>84</v>
      </c>
      <c r="N373" s="523">
        <v>100</v>
      </c>
    </row>
    <row r="374" spans="1:14" x14ac:dyDescent="0.25">
      <c r="A374" s="524"/>
      <c r="B374" s="424" t="s">
        <v>481</v>
      </c>
      <c r="C374" s="425">
        <v>65</v>
      </c>
      <c r="D374" s="425">
        <v>65</v>
      </c>
      <c r="E374" s="425">
        <v>65</v>
      </c>
      <c r="F374" s="523">
        <v>100</v>
      </c>
      <c r="G374" s="425">
        <v>0</v>
      </c>
      <c r="H374" s="425">
        <v>0</v>
      </c>
      <c r="I374" s="425">
        <v>0</v>
      </c>
      <c r="J374" s="523">
        <v>0</v>
      </c>
      <c r="K374" s="425">
        <v>65</v>
      </c>
      <c r="L374" s="425">
        <v>65</v>
      </c>
      <c r="M374" s="425">
        <v>65</v>
      </c>
      <c r="N374" s="523">
        <v>100</v>
      </c>
    </row>
    <row r="375" spans="1:14" x14ac:dyDescent="0.25">
      <c r="A375" s="524"/>
      <c r="B375" s="424" t="s">
        <v>213</v>
      </c>
      <c r="C375" s="425">
        <v>155000</v>
      </c>
      <c r="D375" s="425">
        <v>0</v>
      </c>
      <c r="E375" s="425">
        <v>0</v>
      </c>
      <c r="F375" s="523">
        <v>0</v>
      </c>
      <c r="G375" s="425">
        <v>0</v>
      </c>
      <c r="H375" s="425">
        <v>0</v>
      </c>
      <c r="I375" s="425">
        <v>0</v>
      </c>
      <c r="J375" s="523">
        <v>0</v>
      </c>
      <c r="K375" s="425">
        <v>155000</v>
      </c>
      <c r="L375" s="425">
        <v>0</v>
      </c>
      <c r="M375" s="425">
        <v>0</v>
      </c>
      <c r="N375" s="523">
        <v>0</v>
      </c>
    </row>
    <row r="376" spans="1:14" x14ac:dyDescent="0.25">
      <c r="A376" s="524"/>
      <c r="B376" s="424" t="s">
        <v>970</v>
      </c>
      <c r="C376" s="425">
        <v>19231</v>
      </c>
      <c r="D376" s="425">
        <v>0</v>
      </c>
      <c r="E376" s="425">
        <v>0</v>
      </c>
      <c r="F376" s="523">
        <v>0</v>
      </c>
      <c r="G376" s="425">
        <v>0</v>
      </c>
      <c r="H376" s="425">
        <v>0</v>
      </c>
      <c r="I376" s="425">
        <v>0</v>
      </c>
      <c r="J376" s="523">
        <v>0</v>
      </c>
      <c r="K376" s="425">
        <v>19231</v>
      </c>
      <c r="L376" s="425">
        <v>0</v>
      </c>
      <c r="M376" s="425">
        <v>0</v>
      </c>
      <c r="N376" s="523">
        <v>0</v>
      </c>
    </row>
    <row r="377" spans="1:14" x14ac:dyDescent="0.25">
      <c r="A377" s="524"/>
      <c r="B377" s="424" t="s">
        <v>218</v>
      </c>
      <c r="C377" s="425">
        <v>112645</v>
      </c>
      <c r="D377" s="425">
        <v>0</v>
      </c>
      <c r="E377" s="425">
        <v>0</v>
      </c>
      <c r="F377" s="523">
        <v>0</v>
      </c>
      <c r="G377" s="425">
        <v>24047</v>
      </c>
      <c r="H377" s="425">
        <v>0</v>
      </c>
      <c r="I377" s="425">
        <v>0</v>
      </c>
      <c r="J377" s="523">
        <v>0</v>
      </c>
      <c r="K377" s="425">
        <v>136692</v>
      </c>
      <c r="L377" s="425">
        <v>0</v>
      </c>
      <c r="M377" s="425">
        <v>0</v>
      </c>
      <c r="N377" s="523">
        <v>0</v>
      </c>
    </row>
    <row r="378" spans="1:14" x14ac:dyDescent="0.25">
      <c r="A378" s="524"/>
      <c r="B378" s="424" t="s">
        <v>474</v>
      </c>
      <c r="C378" s="425">
        <v>58</v>
      </c>
      <c r="D378" s="425">
        <v>1</v>
      </c>
      <c r="E378" s="425">
        <v>1</v>
      </c>
      <c r="F378" s="523">
        <v>100</v>
      </c>
      <c r="G378" s="425">
        <v>6524</v>
      </c>
      <c r="H378" s="425">
        <v>0</v>
      </c>
      <c r="I378" s="425">
        <v>0</v>
      </c>
      <c r="J378" s="523">
        <v>0</v>
      </c>
      <c r="K378" s="425">
        <v>6582</v>
      </c>
      <c r="L378" s="425">
        <v>1</v>
      </c>
      <c r="M378" s="425">
        <v>1</v>
      </c>
      <c r="N378" s="523">
        <v>100</v>
      </c>
    </row>
    <row r="379" spans="1:14" x14ac:dyDescent="0.25">
      <c r="A379" s="524"/>
      <c r="B379" s="424" t="s">
        <v>219</v>
      </c>
      <c r="C379" s="425">
        <v>0</v>
      </c>
      <c r="D379" s="425">
        <v>280735</v>
      </c>
      <c r="E379" s="425">
        <v>280735</v>
      </c>
      <c r="F379" s="523">
        <v>100</v>
      </c>
      <c r="G379" s="425">
        <v>0</v>
      </c>
      <c r="H379" s="425">
        <v>43008</v>
      </c>
      <c r="I379" s="425">
        <v>43008</v>
      </c>
      <c r="J379" s="523">
        <v>100</v>
      </c>
      <c r="K379" s="425">
        <v>0</v>
      </c>
      <c r="L379" s="425">
        <v>323743</v>
      </c>
      <c r="M379" s="425">
        <v>323743</v>
      </c>
      <c r="N379" s="523">
        <v>100</v>
      </c>
    </row>
    <row r="380" spans="1:14" x14ac:dyDescent="0.25">
      <c r="A380" s="524"/>
      <c r="B380" s="424" t="s">
        <v>475</v>
      </c>
      <c r="C380" s="425">
        <v>0</v>
      </c>
      <c r="D380" s="425">
        <v>19488</v>
      </c>
      <c r="E380" s="425">
        <v>19488</v>
      </c>
      <c r="F380" s="523">
        <v>100</v>
      </c>
      <c r="G380" s="425">
        <v>0</v>
      </c>
      <c r="H380" s="425">
        <v>279</v>
      </c>
      <c r="I380" s="425">
        <v>279</v>
      </c>
      <c r="J380" s="523">
        <v>100</v>
      </c>
      <c r="K380" s="425">
        <v>0</v>
      </c>
      <c r="L380" s="425">
        <v>19767</v>
      </c>
      <c r="M380" s="425">
        <v>19767</v>
      </c>
      <c r="N380" s="523">
        <v>100</v>
      </c>
    </row>
    <row r="381" spans="1:14" x14ac:dyDescent="0.25">
      <c r="A381" s="524"/>
      <c r="B381" s="424" t="s">
        <v>220</v>
      </c>
      <c r="C381" s="425">
        <v>0</v>
      </c>
      <c r="D381" s="425">
        <v>4064</v>
      </c>
      <c r="E381" s="425">
        <v>4064</v>
      </c>
      <c r="F381" s="523">
        <v>100</v>
      </c>
      <c r="G381" s="425">
        <v>0</v>
      </c>
      <c r="H381" s="425">
        <v>0</v>
      </c>
      <c r="I381" s="425">
        <v>0</v>
      </c>
      <c r="J381" s="523">
        <v>0</v>
      </c>
      <c r="K381" s="425">
        <v>0</v>
      </c>
      <c r="L381" s="425">
        <v>4064</v>
      </c>
      <c r="M381" s="425">
        <v>4064</v>
      </c>
      <c r="N381" s="523">
        <v>100</v>
      </c>
    </row>
    <row r="382" spans="1:14" x14ac:dyDescent="0.25">
      <c r="A382" s="524"/>
      <c r="B382" s="424" t="s">
        <v>486</v>
      </c>
      <c r="C382" s="425">
        <v>0</v>
      </c>
      <c r="D382" s="425">
        <v>710</v>
      </c>
      <c r="E382" s="425">
        <v>710</v>
      </c>
      <c r="F382" s="523">
        <v>100</v>
      </c>
      <c r="G382" s="425">
        <v>0</v>
      </c>
      <c r="H382" s="425">
        <v>0</v>
      </c>
      <c r="I382" s="425">
        <v>0</v>
      </c>
      <c r="J382" s="523">
        <v>0</v>
      </c>
      <c r="K382" s="425">
        <v>0</v>
      </c>
      <c r="L382" s="425">
        <v>710</v>
      </c>
      <c r="M382" s="425">
        <v>710</v>
      </c>
      <c r="N382" s="523">
        <v>100</v>
      </c>
    </row>
    <row r="383" spans="1:14" x14ac:dyDescent="0.25">
      <c r="A383" s="524"/>
      <c r="B383" s="424" t="s">
        <v>221</v>
      </c>
      <c r="C383" s="425">
        <v>0</v>
      </c>
      <c r="D383" s="425">
        <v>323</v>
      </c>
      <c r="E383" s="425">
        <v>323</v>
      </c>
      <c r="F383" s="523">
        <v>100</v>
      </c>
      <c r="G383" s="425">
        <v>0</v>
      </c>
      <c r="H383" s="425">
        <v>0</v>
      </c>
      <c r="I383" s="425">
        <v>0</v>
      </c>
      <c r="J383" s="523">
        <v>0</v>
      </c>
      <c r="K383" s="425">
        <v>0</v>
      </c>
      <c r="L383" s="425">
        <v>323</v>
      </c>
      <c r="M383" s="425">
        <v>323</v>
      </c>
      <c r="N383" s="523">
        <v>100</v>
      </c>
    </row>
    <row r="384" spans="1:14" x14ac:dyDescent="0.25">
      <c r="A384" s="524"/>
      <c r="B384" s="424" t="s">
        <v>222</v>
      </c>
      <c r="C384" s="425">
        <v>0</v>
      </c>
      <c r="D384" s="425">
        <v>61</v>
      </c>
      <c r="E384" s="425">
        <v>61</v>
      </c>
      <c r="F384" s="523">
        <v>100</v>
      </c>
      <c r="G384" s="425">
        <v>0</v>
      </c>
      <c r="H384" s="425">
        <v>0</v>
      </c>
      <c r="I384" s="425">
        <v>0</v>
      </c>
      <c r="J384" s="523">
        <v>0</v>
      </c>
      <c r="K384" s="425">
        <v>0</v>
      </c>
      <c r="L384" s="425">
        <v>61</v>
      </c>
      <c r="M384" s="425">
        <v>61</v>
      </c>
      <c r="N384" s="523">
        <v>100</v>
      </c>
    </row>
    <row r="385" spans="1:14" x14ac:dyDescent="0.25">
      <c r="A385" s="524"/>
      <c r="B385" s="424" t="s">
        <v>477</v>
      </c>
      <c r="C385" s="425">
        <v>0</v>
      </c>
      <c r="D385" s="425">
        <v>101</v>
      </c>
      <c r="E385" s="425">
        <v>101</v>
      </c>
      <c r="F385" s="523">
        <v>100</v>
      </c>
      <c r="G385" s="425">
        <v>0</v>
      </c>
      <c r="H385" s="425">
        <v>0</v>
      </c>
      <c r="I385" s="425">
        <v>0</v>
      </c>
      <c r="J385" s="523">
        <v>0</v>
      </c>
      <c r="K385" s="425">
        <v>0</v>
      </c>
      <c r="L385" s="425">
        <v>101</v>
      </c>
      <c r="M385" s="425">
        <v>101</v>
      </c>
      <c r="N385" s="523">
        <v>100</v>
      </c>
    </row>
    <row r="386" spans="1:14" x14ac:dyDescent="0.25">
      <c r="A386" s="524"/>
      <c r="B386" s="424" t="s">
        <v>233</v>
      </c>
      <c r="C386" s="425">
        <v>0</v>
      </c>
      <c r="D386" s="425">
        <v>5991</v>
      </c>
      <c r="E386" s="425">
        <v>5876</v>
      </c>
      <c r="F386" s="523">
        <v>98.1</v>
      </c>
      <c r="G386" s="425">
        <v>0</v>
      </c>
      <c r="H386" s="425">
        <v>0</v>
      </c>
      <c r="I386" s="425">
        <v>0</v>
      </c>
      <c r="J386" s="523">
        <v>0</v>
      </c>
      <c r="K386" s="425">
        <v>0</v>
      </c>
      <c r="L386" s="425">
        <v>5991</v>
      </c>
      <c r="M386" s="425">
        <v>5876</v>
      </c>
      <c r="N386" s="523">
        <v>98.1</v>
      </c>
    </row>
    <row r="387" spans="1:14" x14ac:dyDescent="0.25">
      <c r="A387" s="424" t="s">
        <v>995</v>
      </c>
      <c r="B387" s="424" t="s">
        <v>180</v>
      </c>
      <c r="C387" s="425">
        <v>190399</v>
      </c>
      <c r="D387" s="425">
        <v>199337</v>
      </c>
      <c r="E387" s="425">
        <v>198692</v>
      </c>
      <c r="F387" s="523">
        <v>99.7</v>
      </c>
      <c r="G387" s="425">
        <v>4018</v>
      </c>
      <c r="H387" s="425">
        <v>10271</v>
      </c>
      <c r="I387" s="425">
        <v>10270</v>
      </c>
      <c r="J387" s="523">
        <v>100</v>
      </c>
      <c r="K387" s="425">
        <v>194417</v>
      </c>
      <c r="L387" s="425">
        <v>209608</v>
      </c>
      <c r="M387" s="425">
        <v>208962</v>
      </c>
      <c r="N387" s="523">
        <v>99.7</v>
      </c>
    </row>
    <row r="388" spans="1:14" x14ac:dyDescent="0.25">
      <c r="A388" s="524"/>
      <c r="B388" s="424" t="s">
        <v>181</v>
      </c>
      <c r="C388" s="425">
        <v>1500</v>
      </c>
      <c r="D388" s="425">
        <v>0</v>
      </c>
      <c r="E388" s="425">
        <v>0</v>
      </c>
      <c r="F388" s="523">
        <v>0</v>
      </c>
      <c r="G388" s="425">
        <v>0</v>
      </c>
      <c r="H388" s="425">
        <v>0</v>
      </c>
      <c r="I388" s="425">
        <v>0</v>
      </c>
      <c r="J388" s="523">
        <v>0</v>
      </c>
      <c r="K388" s="425">
        <v>1500</v>
      </c>
      <c r="L388" s="425">
        <v>0</v>
      </c>
      <c r="M388" s="425">
        <v>0</v>
      </c>
      <c r="N388" s="523">
        <v>0</v>
      </c>
    </row>
    <row r="389" spans="1:14" x14ac:dyDescent="0.25">
      <c r="A389" s="524"/>
      <c r="B389" s="424" t="s">
        <v>189</v>
      </c>
      <c r="C389" s="425">
        <v>0</v>
      </c>
      <c r="D389" s="425">
        <v>1182</v>
      </c>
      <c r="E389" s="425">
        <v>1182</v>
      </c>
      <c r="F389" s="523">
        <v>100</v>
      </c>
      <c r="G389" s="425">
        <v>0</v>
      </c>
      <c r="H389" s="425">
        <v>2325</v>
      </c>
      <c r="I389" s="425">
        <v>2252</v>
      </c>
      <c r="J389" s="523">
        <v>96.9</v>
      </c>
      <c r="K389" s="425">
        <v>0</v>
      </c>
      <c r="L389" s="425">
        <v>3507</v>
      </c>
      <c r="M389" s="425">
        <v>3434</v>
      </c>
      <c r="N389" s="523">
        <v>97.9</v>
      </c>
    </row>
    <row r="390" spans="1:14" x14ac:dyDescent="0.25">
      <c r="A390" s="524"/>
      <c r="B390" s="424" t="s">
        <v>874</v>
      </c>
      <c r="C390" s="425">
        <v>0</v>
      </c>
      <c r="D390" s="425">
        <v>3497</v>
      </c>
      <c r="E390" s="425">
        <v>3496</v>
      </c>
      <c r="F390" s="523">
        <v>100</v>
      </c>
      <c r="G390" s="425">
        <v>0</v>
      </c>
      <c r="H390" s="425">
        <v>446</v>
      </c>
      <c r="I390" s="425">
        <v>446</v>
      </c>
      <c r="J390" s="523">
        <v>100</v>
      </c>
      <c r="K390" s="425">
        <v>0</v>
      </c>
      <c r="L390" s="425">
        <v>3943</v>
      </c>
      <c r="M390" s="425">
        <v>3942</v>
      </c>
      <c r="N390" s="523">
        <v>100</v>
      </c>
    </row>
    <row r="391" spans="1:14" x14ac:dyDescent="0.25">
      <c r="A391" s="524"/>
      <c r="B391" s="424" t="s">
        <v>194</v>
      </c>
      <c r="C391" s="425">
        <v>0</v>
      </c>
      <c r="D391" s="425">
        <v>138</v>
      </c>
      <c r="E391" s="425">
        <v>138</v>
      </c>
      <c r="F391" s="523">
        <v>100</v>
      </c>
      <c r="G391" s="425">
        <v>0</v>
      </c>
      <c r="H391" s="425">
        <v>2436</v>
      </c>
      <c r="I391" s="425">
        <v>2436</v>
      </c>
      <c r="J391" s="523">
        <v>100</v>
      </c>
      <c r="K391" s="425">
        <v>0</v>
      </c>
      <c r="L391" s="425">
        <v>2574</v>
      </c>
      <c r="M391" s="425">
        <v>2574</v>
      </c>
      <c r="N391" s="523">
        <v>100</v>
      </c>
    </row>
    <row r="392" spans="1:14" x14ac:dyDescent="0.25">
      <c r="A392" s="524"/>
      <c r="B392" s="424" t="s">
        <v>203</v>
      </c>
      <c r="C392" s="425">
        <v>74217</v>
      </c>
      <c r="D392" s="425">
        <v>17470</v>
      </c>
      <c r="E392" s="425">
        <v>17470</v>
      </c>
      <c r="F392" s="523">
        <v>100</v>
      </c>
      <c r="G392" s="425">
        <v>0</v>
      </c>
      <c r="H392" s="425">
        <v>4</v>
      </c>
      <c r="I392" s="425">
        <v>4</v>
      </c>
      <c r="J392" s="523">
        <v>100</v>
      </c>
      <c r="K392" s="425">
        <v>74217</v>
      </c>
      <c r="L392" s="425">
        <v>17474</v>
      </c>
      <c r="M392" s="425">
        <v>17474</v>
      </c>
      <c r="N392" s="523">
        <v>100</v>
      </c>
    </row>
    <row r="393" spans="1:14" x14ac:dyDescent="0.25">
      <c r="A393" s="524"/>
      <c r="B393" s="424" t="s">
        <v>883</v>
      </c>
      <c r="C393" s="425">
        <v>723</v>
      </c>
      <c r="D393" s="425">
        <v>0</v>
      </c>
      <c r="E393" s="425">
        <v>0</v>
      </c>
      <c r="F393" s="523">
        <v>0</v>
      </c>
      <c r="G393" s="425">
        <v>0</v>
      </c>
      <c r="H393" s="425">
        <v>0</v>
      </c>
      <c r="I393" s="425">
        <v>0</v>
      </c>
      <c r="J393" s="523">
        <v>0</v>
      </c>
      <c r="K393" s="425">
        <v>723</v>
      </c>
      <c r="L393" s="425">
        <v>0</v>
      </c>
      <c r="M393" s="425">
        <v>0</v>
      </c>
      <c r="N393" s="523">
        <v>0</v>
      </c>
    </row>
    <row r="394" spans="1:14" x14ac:dyDescent="0.25">
      <c r="A394" s="524"/>
      <c r="B394" s="424" t="s">
        <v>205</v>
      </c>
      <c r="C394" s="425">
        <v>227</v>
      </c>
      <c r="D394" s="425">
        <v>0</v>
      </c>
      <c r="E394" s="425">
        <v>0</v>
      </c>
      <c r="F394" s="523">
        <v>0</v>
      </c>
      <c r="G394" s="425">
        <v>0</v>
      </c>
      <c r="H394" s="425">
        <v>0</v>
      </c>
      <c r="I394" s="425">
        <v>0</v>
      </c>
      <c r="J394" s="523">
        <v>0</v>
      </c>
      <c r="K394" s="425">
        <v>227</v>
      </c>
      <c r="L394" s="425">
        <v>0</v>
      </c>
      <c r="M394" s="425">
        <v>0</v>
      </c>
      <c r="N394" s="523">
        <v>0</v>
      </c>
    </row>
    <row r="395" spans="1:14" x14ac:dyDescent="0.25">
      <c r="A395" s="524"/>
      <c r="B395" s="424" t="s">
        <v>889</v>
      </c>
      <c r="C395" s="425">
        <v>394892</v>
      </c>
      <c r="D395" s="425">
        <v>106418</v>
      </c>
      <c r="E395" s="425">
        <v>106418</v>
      </c>
      <c r="F395" s="523">
        <v>100</v>
      </c>
      <c r="G395" s="425">
        <v>0</v>
      </c>
      <c r="H395" s="425">
        <v>0</v>
      </c>
      <c r="I395" s="425">
        <v>0</v>
      </c>
      <c r="J395" s="523">
        <v>0</v>
      </c>
      <c r="K395" s="425">
        <v>394892</v>
      </c>
      <c r="L395" s="425">
        <v>106418</v>
      </c>
      <c r="M395" s="425">
        <v>106418</v>
      </c>
      <c r="N395" s="523">
        <v>100</v>
      </c>
    </row>
    <row r="396" spans="1:14" x14ac:dyDescent="0.25">
      <c r="A396" s="524"/>
      <c r="B396" s="424" t="s">
        <v>891</v>
      </c>
      <c r="C396" s="425">
        <v>17509</v>
      </c>
      <c r="D396" s="425">
        <v>1019</v>
      </c>
      <c r="E396" s="425">
        <v>1019</v>
      </c>
      <c r="F396" s="523">
        <v>100</v>
      </c>
      <c r="G396" s="425">
        <v>0</v>
      </c>
      <c r="H396" s="425">
        <v>0</v>
      </c>
      <c r="I396" s="425">
        <v>0</v>
      </c>
      <c r="J396" s="523">
        <v>0</v>
      </c>
      <c r="K396" s="425">
        <v>17509</v>
      </c>
      <c r="L396" s="425">
        <v>1019</v>
      </c>
      <c r="M396" s="425">
        <v>1019</v>
      </c>
      <c r="N396" s="523">
        <v>100</v>
      </c>
    </row>
    <row r="397" spans="1:14" x14ac:dyDescent="0.25">
      <c r="A397" s="524"/>
      <c r="B397" s="424" t="s">
        <v>996</v>
      </c>
      <c r="C397" s="425">
        <v>1619</v>
      </c>
      <c r="D397" s="425">
        <v>524</v>
      </c>
      <c r="E397" s="425">
        <v>524</v>
      </c>
      <c r="F397" s="523">
        <v>100</v>
      </c>
      <c r="G397" s="425">
        <v>0</v>
      </c>
      <c r="H397" s="425">
        <v>0</v>
      </c>
      <c r="I397" s="425">
        <v>0</v>
      </c>
      <c r="J397" s="523">
        <v>0</v>
      </c>
      <c r="K397" s="425">
        <v>1619</v>
      </c>
      <c r="L397" s="425">
        <v>524</v>
      </c>
      <c r="M397" s="425">
        <v>524</v>
      </c>
      <c r="N397" s="523">
        <v>100</v>
      </c>
    </row>
    <row r="398" spans="1:14" x14ac:dyDescent="0.25">
      <c r="A398" s="524"/>
      <c r="B398" s="424" t="s">
        <v>892</v>
      </c>
      <c r="C398" s="425">
        <v>137159</v>
      </c>
      <c r="D398" s="425">
        <v>14401</v>
      </c>
      <c r="E398" s="425">
        <v>14401</v>
      </c>
      <c r="F398" s="523">
        <v>100</v>
      </c>
      <c r="G398" s="425">
        <v>0</v>
      </c>
      <c r="H398" s="425">
        <v>0</v>
      </c>
      <c r="I398" s="425">
        <v>0</v>
      </c>
      <c r="J398" s="523">
        <v>0</v>
      </c>
      <c r="K398" s="425">
        <v>137159</v>
      </c>
      <c r="L398" s="425">
        <v>14401</v>
      </c>
      <c r="M398" s="425">
        <v>14401</v>
      </c>
      <c r="N398" s="523">
        <v>100</v>
      </c>
    </row>
    <row r="399" spans="1:14" x14ac:dyDescent="0.25">
      <c r="A399" s="524"/>
      <c r="B399" s="424" t="s">
        <v>997</v>
      </c>
      <c r="C399" s="425">
        <v>78799</v>
      </c>
      <c r="D399" s="425">
        <v>8156</v>
      </c>
      <c r="E399" s="425">
        <v>8156</v>
      </c>
      <c r="F399" s="523">
        <v>100</v>
      </c>
      <c r="G399" s="425">
        <v>0</v>
      </c>
      <c r="H399" s="425">
        <v>0</v>
      </c>
      <c r="I399" s="425">
        <v>0</v>
      </c>
      <c r="J399" s="523">
        <v>0</v>
      </c>
      <c r="K399" s="425">
        <v>78799</v>
      </c>
      <c r="L399" s="425">
        <v>8156</v>
      </c>
      <c r="M399" s="425">
        <v>8156</v>
      </c>
      <c r="N399" s="523">
        <v>100</v>
      </c>
    </row>
    <row r="400" spans="1:14" x14ac:dyDescent="0.25">
      <c r="A400" s="524"/>
      <c r="B400" s="424" t="s">
        <v>984</v>
      </c>
      <c r="C400" s="425">
        <v>20000</v>
      </c>
      <c r="D400" s="425">
        <v>3009</v>
      </c>
      <c r="E400" s="425">
        <v>3009</v>
      </c>
      <c r="F400" s="523">
        <v>100</v>
      </c>
      <c r="G400" s="425">
        <v>0</v>
      </c>
      <c r="H400" s="425">
        <v>0</v>
      </c>
      <c r="I400" s="425">
        <v>0</v>
      </c>
      <c r="J400" s="523">
        <v>0</v>
      </c>
      <c r="K400" s="425">
        <v>20000</v>
      </c>
      <c r="L400" s="425">
        <v>3009</v>
      </c>
      <c r="M400" s="425">
        <v>3009</v>
      </c>
      <c r="N400" s="523">
        <v>100</v>
      </c>
    </row>
    <row r="401" spans="1:14" x14ac:dyDescent="0.25">
      <c r="A401" s="524"/>
      <c r="B401" s="424" t="s">
        <v>216</v>
      </c>
      <c r="C401" s="425">
        <v>667</v>
      </c>
      <c r="D401" s="425">
        <v>0</v>
      </c>
      <c r="E401" s="425">
        <v>0</v>
      </c>
      <c r="F401" s="523">
        <v>0</v>
      </c>
      <c r="G401" s="425">
        <v>0</v>
      </c>
      <c r="H401" s="425">
        <v>0</v>
      </c>
      <c r="I401" s="425">
        <v>0</v>
      </c>
      <c r="J401" s="523">
        <v>0</v>
      </c>
      <c r="K401" s="425">
        <v>667</v>
      </c>
      <c r="L401" s="425">
        <v>0</v>
      </c>
      <c r="M401" s="425">
        <v>0</v>
      </c>
      <c r="N401" s="523">
        <v>0</v>
      </c>
    </row>
    <row r="402" spans="1:14" x14ac:dyDescent="0.25">
      <c r="A402" s="524"/>
      <c r="B402" s="424" t="s">
        <v>497</v>
      </c>
      <c r="C402" s="425">
        <v>118</v>
      </c>
      <c r="D402" s="425">
        <v>0</v>
      </c>
      <c r="E402" s="425">
        <v>0</v>
      </c>
      <c r="F402" s="523">
        <v>0</v>
      </c>
      <c r="G402" s="425">
        <v>0</v>
      </c>
      <c r="H402" s="425">
        <v>0</v>
      </c>
      <c r="I402" s="425">
        <v>0</v>
      </c>
      <c r="J402" s="523">
        <v>0</v>
      </c>
      <c r="K402" s="425">
        <v>118</v>
      </c>
      <c r="L402" s="425">
        <v>0</v>
      </c>
      <c r="M402" s="425">
        <v>0</v>
      </c>
      <c r="N402" s="523">
        <v>0</v>
      </c>
    </row>
    <row r="403" spans="1:14" x14ac:dyDescent="0.25">
      <c r="A403" s="524"/>
      <c r="B403" s="424" t="s">
        <v>904</v>
      </c>
      <c r="C403" s="425">
        <v>9506</v>
      </c>
      <c r="D403" s="425">
        <v>3045</v>
      </c>
      <c r="E403" s="425">
        <v>3045</v>
      </c>
      <c r="F403" s="523">
        <v>100</v>
      </c>
      <c r="G403" s="425">
        <v>0</v>
      </c>
      <c r="H403" s="425">
        <v>0</v>
      </c>
      <c r="I403" s="425">
        <v>0</v>
      </c>
      <c r="J403" s="523">
        <v>0</v>
      </c>
      <c r="K403" s="425">
        <v>9506</v>
      </c>
      <c r="L403" s="425">
        <v>3045</v>
      </c>
      <c r="M403" s="425">
        <v>3045</v>
      </c>
      <c r="N403" s="523">
        <v>100</v>
      </c>
    </row>
    <row r="404" spans="1:14" x14ac:dyDescent="0.25">
      <c r="A404" s="524"/>
      <c r="B404" s="424" t="s">
        <v>998</v>
      </c>
      <c r="C404" s="425">
        <v>22381</v>
      </c>
      <c r="D404" s="425">
        <v>26686</v>
      </c>
      <c r="E404" s="425">
        <v>26683</v>
      </c>
      <c r="F404" s="523">
        <v>100</v>
      </c>
      <c r="G404" s="425">
        <v>0</v>
      </c>
      <c r="H404" s="425">
        <v>0</v>
      </c>
      <c r="I404" s="425">
        <v>0</v>
      </c>
      <c r="J404" s="523">
        <v>0</v>
      </c>
      <c r="K404" s="425">
        <v>22381</v>
      </c>
      <c r="L404" s="425">
        <v>26686</v>
      </c>
      <c r="M404" s="425">
        <v>26683</v>
      </c>
      <c r="N404" s="523">
        <v>100</v>
      </c>
    </row>
    <row r="405" spans="1:14" x14ac:dyDescent="0.25">
      <c r="A405" s="524"/>
      <c r="B405" s="424" t="s">
        <v>219</v>
      </c>
      <c r="C405" s="425">
        <v>0</v>
      </c>
      <c r="D405" s="425">
        <v>1075</v>
      </c>
      <c r="E405" s="425">
        <v>1075</v>
      </c>
      <c r="F405" s="523">
        <v>100</v>
      </c>
      <c r="G405" s="425">
        <v>0</v>
      </c>
      <c r="H405" s="425">
        <v>936</v>
      </c>
      <c r="I405" s="425">
        <v>936</v>
      </c>
      <c r="J405" s="523">
        <v>100</v>
      </c>
      <c r="K405" s="425">
        <v>0</v>
      </c>
      <c r="L405" s="425">
        <v>2011</v>
      </c>
      <c r="M405" s="425">
        <v>2011</v>
      </c>
      <c r="N405" s="523">
        <v>100</v>
      </c>
    </row>
    <row r="406" spans="1:14" x14ac:dyDescent="0.25">
      <c r="A406" s="524"/>
      <c r="B406" s="424" t="s">
        <v>475</v>
      </c>
      <c r="C406" s="425">
        <v>0</v>
      </c>
      <c r="D406" s="425">
        <v>137</v>
      </c>
      <c r="E406" s="425">
        <v>137</v>
      </c>
      <c r="F406" s="523">
        <v>100</v>
      </c>
      <c r="G406" s="425">
        <v>0</v>
      </c>
      <c r="H406" s="425">
        <v>595</v>
      </c>
      <c r="I406" s="425">
        <v>595</v>
      </c>
      <c r="J406" s="523">
        <v>100</v>
      </c>
      <c r="K406" s="425">
        <v>0</v>
      </c>
      <c r="L406" s="425">
        <v>732</v>
      </c>
      <c r="M406" s="425">
        <v>732</v>
      </c>
      <c r="N406" s="523">
        <v>100</v>
      </c>
    </row>
    <row r="407" spans="1:14" x14ac:dyDescent="0.25">
      <c r="A407" s="524"/>
      <c r="B407" s="424" t="s">
        <v>476</v>
      </c>
      <c r="C407" s="425">
        <v>0</v>
      </c>
      <c r="D407" s="425">
        <v>32</v>
      </c>
      <c r="E407" s="425">
        <v>32</v>
      </c>
      <c r="F407" s="523">
        <v>100</v>
      </c>
      <c r="G407" s="425">
        <v>0</v>
      </c>
      <c r="H407" s="425">
        <v>530</v>
      </c>
      <c r="I407" s="425">
        <v>530</v>
      </c>
      <c r="J407" s="523">
        <v>100</v>
      </c>
      <c r="K407" s="425">
        <v>0</v>
      </c>
      <c r="L407" s="425">
        <v>562</v>
      </c>
      <c r="M407" s="425">
        <v>562</v>
      </c>
      <c r="N407" s="523">
        <v>100</v>
      </c>
    </row>
    <row r="408" spans="1:14" x14ac:dyDescent="0.25">
      <c r="A408" s="524"/>
      <c r="B408" s="424" t="s">
        <v>221</v>
      </c>
      <c r="C408" s="425">
        <v>0</v>
      </c>
      <c r="D408" s="425">
        <v>14</v>
      </c>
      <c r="E408" s="425">
        <v>14</v>
      </c>
      <c r="F408" s="523">
        <v>100</v>
      </c>
      <c r="G408" s="425">
        <v>0</v>
      </c>
      <c r="H408" s="425">
        <v>0</v>
      </c>
      <c r="I408" s="425">
        <v>0</v>
      </c>
      <c r="J408" s="523">
        <v>0</v>
      </c>
      <c r="K408" s="425">
        <v>0</v>
      </c>
      <c r="L408" s="425">
        <v>14</v>
      </c>
      <c r="M408" s="425">
        <v>14</v>
      </c>
      <c r="N408" s="523">
        <v>100</v>
      </c>
    </row>
    <row r="409" spans="1:14" x14ac:dyDescent="0.25">
      <c r="A409" s="524"/>
      <c r="B409" s="424" t="s">
        <v>222</v>
      </c>
      <c r="C409" s="425">
        <v>0</v>
      </c>
      <c r="D409" s="425">
        <v>2</v>
      </c>
      <c r="E409" s="425">
        <v>2</v>
      </c>
      <c r="F409" s="523">
        <v>100</v>
      </c>
      <c r="G409" s="425">
        <v>0</v>
      </c>
      <c r="H409" s="425">
        <v>0</v>
      </c>
      <c r="I409" s="425">
        <v>0</v>
      </c>
      <c r="J409" s="523">
        <v>0</v>
      </c>
      <c r="K409" s="425">
        <v>0</v>
      </c>
      <c r="L409" s="425">
        <v>2</v>
      </c>
      <c r="M409" s="425">
        <v>2</v>
      </c>
      <c r="N409" s="523">
        <v>100</v>
      </c>
    </row>
    <row r="410" spans="1:14" x14ac:dyDescent="0.25">
      <c r="A410" s="524"/>
      <c r="B410" s="424" t="s">
        <v>477</v>
      </c>
      <c r="C410" s="425">
        <v>0</v>
      </c>
      <c r="D410" s="425">
        <v>4</v>
      </c>
      <c r="E410" s="425">
        <v>4</v>
      </c>
      <c r="F410" s="523">
        <v>100</v>
      </c>
      <c r="G410" s="425">
        <v>0</v>
      </c>
      <c r="H410" s="425">
        <v>0</v>
      </c>
      <c r="I410" s="425">
        <v>0</v>
      </c>
      <c r="J410" s="523">
        <v>0</v>
      </c>
      <c r="K410" s="425">
        <v>0</v>
      </c>
      <c r="L410" s="425">
        <v>4</v>
      </c>
      <c r="M410" s="425">
        <v>4</v>
      </c>
      <c r="N410" s="523">
        <v>100</v>
      </c>
    </row>
    <row r="411" spans="1:14" x14ac:dyDescent="0.25">
      <c r="A411" s="524"/>
      <c r="B411" s="424" t="s">
        <v>223</v>
      </c>
      <c r="C411" s="425">
        <v>0</v>
      </c>
      <c r="D411" s="425">
        <v>213609</v>
      </c>
      <c r="E411" s="425">
        <v>213609</v>
      </c>
      <c r="F411" s="523">
        <v>100</v>
      </c>
      <c r="G411" s="425">
        <v>0</v>
      </c>
      <c r="H411" s="425">
        <v>82</v>
      </c>
      <c r="I411" s="425">
        <v>82</v>
      </c>
      <c r="J411" s="523">
        <v>100</v>
      </c>
      <c r="K411" s="425">
        <v>0</v>
      </c>
      <c r="L411" s="425">
        <v>213691</v>
      </c>
      <c r="M411" s="425">
        <v>213691</v>
      </c>
      <c r="N411" s="523">
        <v>100</v>
      </c>
    </row>
    <row r="412" spans="1:14" x14ac:dyDescent="0.25">
      <c r="A412" s="524"/>
      <c r="B412" s="424" t="s">
        <v>224</v>
      </c>
      <c r="C412" s="425">
        <v>0</v>
      </c>
      <c r="D412" s="425">
        <v>14735</v>
      </c>
      <c r="E412" s="425">
        <v>14733</v>
      </c>
      <c r="F412" s="523">
        <v>100</v>
      </c>
      <c r="G412" s="425">
        <v>0</v>
      </c>
      <c r="H412" s="425">
        <v>0</v>
      </c>
      <c r="I412" s="425">
        <v>0</v>
      </c>
      <c r="J412" s="523">
        <v>0</v>
      </c>
      <c r="K412" s="425">
        <v>0</v>
      </c>
      <c r="L412" s="425">
        <v>14735</v>
      </c>
      <c r="M412" s="425">
        <v>14733</v>
      </c>
      <c r="N412" s="523">
        <v>100</v>
      </c>
    </row>
    <row r="413" spans="1:14" x14ac:dyDescent="0.25">
      <c r="A413" s="524"/>
      <c r="B413" s="424" t="s">
        <v>498</v>
      </c>
      <c r="C413" s="425">
        <v>0</v>
      </c>
      <c r="D413" s="425">
        <v>5747</v>
      </c>
      <c r="E413" s="425">
        <v>5747</v>
      </c>
      <c r="F413" s="523">
        <v>100</v>
      </c>
      <c r="G413" s="425">
        <v>0</v>
      </c>
      <c r="H413" s="425">
        <v>0</v>
      </c>
      <c r="I413" s="425">
        <v>0</v>
      </c>
      <c r="J413" s="523">
        <v>0</v>
      </c>
      <c r="K413" s="425">
        <v>0</v>
      </c>
      <c r="L413" s="425">
        <v>5747</v>
      </c>
      <c r="M413" s="425">
        <v>5747</v>
      </c>
      <c r="N413" s="523">
        <v>100</v>
      </c>
    </row>
    <row r="414" spans="1:14" x14ac:dyDescent="0.25">
      <c r="A414" s="524"/>
      <c r="B414" s="424" t="s">
        <v>225</v>
      </c>
      <c r="C414" s="425">
        <v>0</v>
      </c>
      <c r="D414" s="425">
        <v>72199</v>
      </c>
      <c r="E414" s="425">
        <v>72199</v>
      </c>
      <c r="F414" s="523">
        <v>100</v>
      </c>
      <c r="G414" s="425">
        <v>0</v>
      </c>
      <c r="H414" s="425">
        <v>36641</v>
      </c>
      <c r="I414" s="425">
        <v>36641</v>
      </c>
      <c r="J414" s="523">
        <v>100</v>
      </c>
      <c r="K414" s="425">
        <v>0</v>
      </c>
      <c r="L414" s="425">
        <v>108840</v>
      </c>
      <c r="M414" s="425">
        <v>108840</v>
      </c>
      <c r="N414" s="523">
        <v>100</v>
      </c>
    </row>
    <row r="415" spans="1:14" x14ac:dyDescent="0.25">
      <c r="A415" s="524"/>
      <c r="B415" s="424" t="s">
        <v>226</v>
      </c>
      <c r="C415" s="425">
        <v>0</v>
      </c>
      <c r="D415" s="425">
        <v>30958</v>
      </c>
      <c r="E415" s="425">
        <v>30958</v>
      </c>
      <c r="F415" s="523">
        <v>100</v>
      </c>
      <c r="G415" s="425">
        <v>0</v>
      </c>
      <c r="H415" s="425">
        <v>12641</v>
      </c>
      <c r="I415" s="425">
        <v>12641</v>
      </c>
      <c r="J415" s="523">
        <v>100</v>
      </c>
      <c r="K415" s="425">
        <v>0</v>
      </c>
      <c r="L415" s="425">
        <v>43599</v>
      </c>
      <c r="M415" s="425">
        <v>43599</v>
      </c>
      <c r="N415" s="523">
        <v>100</v>
      </c>
    </row>
    <row r="416" spans="1:14" x14ac:dyDescent="0.25">
      <c r="A416" s="524"/>
      <c r="B416" s="424" t="s">
        <v>227</v>
      </c>
      <c r="C416" s="425">
        <v>0</v>
      </c>
      <c r="D416" s="425">
        <v>30</v>
      </c>
      <c r="E416" s="425">
        <v>30</v>
      </c>
      <c r="F416" s="523">
        <v>100</v>
      </c>
      <c r="G416" s="425">
        <v>0</v>
      </c>
      <c r="H416" s="425">
        <v>537</v>
      </c>
      <c r="I416" s="425">
        <v>537</v>
      </c>
      <c r="J416" s="523">
        <v>100</v>
      </c>
      <c r="K416" s="425">
        <v>0</v>
      </c>
      <c r="L416" s="425">
        <v>567</v>
      </c>
      <c r="M416" s="425">
        <v>567</v>
      </c>
      <c r="N416" s="523">
        <v>100</v>
      </c>
    </row>
    <row r="417" spans="1:14" x14ac:dyDescent="0.25">
      <c r="A417" s="524"/>
      <c r="B417" s="424" t="s">
        <v>499</v>
      </c>
      <c r="C417" s="425">
        <v>0</v>
      </c>
      <c r="D417" s="425">
        <v>10</v>
      </c>
      <c r="E417" s="425">
        <v>10</v>
      </c>
      <c r="F417" s="523">
        <v>100</v>
      </c>
      <c r="G417" s="425">
        <v>0</v>
      </c>
      <c r="H417" s="425">
        <v>179</v>
      </c>
      <c r="I417" s="425">
        <v>179</v>
      </c>
      <c r="J417" s="523">
        <v>100</v>
      </c>
      <c r="K417" s="425">
        <v>0</v>
      </c>
      <c r="L417" s="425">
        <v>189</v>
      </c>
      <c r="M417" s="425">
        <v>189</v>
      </c>
      <c r="N417" s="523">
        <v>100</v>
      </c>
    </row>
    <row r="418" spans="1:14" x14ac:dyDescent="0.25">
      <c r="A418" s="524"/>
      <c r="B418" s="424" t="s">
        <v>500</v>
      </c>
      <c r="C418" s="425">
        <v>0</v>
      </c>
      <c r="D418" s="425">
        <v>605</v>
      </c>
      <c r="E418" s="425">
        <v>605</v>
      </c>
      <c r="F418" s="523">
        <v>100</v>
      </c>
      <c r="G418" s="425">
        <v>0</v>
      </c>
      <c r="H418" s="425">
        <v>0</v>
      </c>
      <c r="I418" s="425">
        <v>0</v>
      </c>
      <c r="J418" s="523">
        <v>0</v>
      </c>
      <c r="K418" s="425">
        <v>0</v>
      </c>
      <c r="L418" s="425">
        <v>605</v>
      </c>
      <c r="M418" s="425">
        <v>605</v>
      </c>
      <c r="N418" s="523">
        <v>100</v>
      </c>
    </row>
    <row r="419" spans="1:14" x14ac:dyDescent="0.25">
      <c r="A419" s="524"/>
      <c r="B419" s="424" t="s">
        <v>910</v>
      </c>
      <c r="C419" s="425">
        <v>0</v>
      </c>
      <c r="D419" s="425">
        <v>26471</v>
      </c>
      <c r="E419" s="425">
        <v>26471</v>
      </c>
      <c r="F419" s="523">
        <v>100</v>
      </c>
      <c r="G419" s="425">
        <v>0</v>
      </c>
      <c r="H419" s="425">
        <v>0</v>
      </c>
      <c r="I419" s="425">
        <v>0</v>
      </c>
      <c r="J419" s="523">
        <v>0</v>
      </c>
      <c r="K419" s="425">
        <v>0</v>
      </c>
      <c r="L419" s="425">
        <v>26471</v>
      </c>
      <c r="M419" s="425">
        <v>26471</v>
      </c>
      <c r="N419" s="523">
        <v>100</v>
      </c>
    </row>
    <row r="420" spans="1:14" x14ac:dyDescent="0.25">
      <c r="A420" s="524"/>
      <c r="B420" s="424" t="s">
        <v>999</v>
      </c>
      <c r="C420" s="425">
        <v>0</v>
      </c>
      <c r="D420" s="425">
        <v>5658</v>
      </c>
      <c r="E420" s="425">
        <v>5658</v>
      </c>
      <c r="F420" s="523">
        <v>100</v>
      </c>
      <c r="G420" s="425">
        <v>0</v>
      </c>
      <c r="H420" s="425">
        <v>0</v>
      </c>
      <c r="I420" s="425">
        <v>0</v>
      </c>
      <c r="J420" s="523">
        <v>0</v>
      </c>
      <c r="K420" s="425">
        <v>0</v>
      </c>
      <c r="L420" s="425">
        <v>5658</v>
      </c>
      <c r="M420" s="425">
        <v>5658</v>
      </c>
      <c r="N420" s="523">
        <v>100</v>
      </c>
    </row>
    <row r="421" spans="1:14" x14ac:dyDescent="0.25">
      <c r="A421" s="524"/>
      <c r="B421" s="424" t="s">
        <v>473</v>
      </c>
      <c r="C421" s="425">
        <v>0</v>
      </c>
      <c r="D421" s="425">
        <v>12</v>
      </c>
      <c r="E421" s="425">
        <v>12</v>
      </c>
      <c r="F421" s="523">
        <v>100</v>
      </c>
      <c r="G421" s="425">
        <v>0</v>
      </c>
      <c r="H421" s="425">
        <v>0</v>
      </c>
      <c r="I421" s="425">
        <v>0</v>
      </c>
      <c r="J421" s="523">
        <v>0</v>
      </c>
      <c r="K421" s="425">
        <v>0</v>
      </c>
      <c r="L421" s="425">
        <v>12</v>
      </c>
      <c r="M421" s="425">
        <v>12</v>
      </c>
      <c r="N421" s="523">
        <v>100</v>
      </c>
    </row>
    <row r="422" spans="1:14" x14ac:dyDescent="0.25">
      <c r="A422" s="424" t="s">
        <v>1000</v>
      </c>
      <c r="B422" s="424" t="s">
        <v>180</v>
      </c>
      <c r="C422" s="425">
        <v>1187887</v>
      </c>
      <c r="D422" s="425">
        <v>1270303</v>
      </c>
      <c r="E422" s="425">
        <v>1264012</v>
      </c>
      <c r="F422" s="523">
        <v>99.5</v>
      </c>
      <c r="G422" s="425">
        <v>468731</v>
      </c>
      <c r="H422" s="425">
        <v>454225</v>
      </c>
      <c r="I422" s="425">
        <v>454218</v>
      </c>
      <c r="J422" s="523">
        <v>100</v>
      </c>
      <c r="K422" s="425">
        <v>1656618</v>
      </c>
      <c r="L422" s="425">
        <v>1724528</v>
      </c>
      <c r="M422" s="425">
        <v>1718230</v>
      </c>
      <c r="N422" s="523">
        <v>99.6</v>
      </c>
    </row>
    <row r="423" spans="1:14" x14ac:dyDescent="0.25">
      <c r="A423" s="524"/>
      <c r="B423" s="424" t="s">
        <v>472</v>
      </c>
      <c r="C423" s="425">
        <v>0</v>
      </c>
      <c r="D423" s="425">
        <v>58118</v>
      </c>
      <c r="E423" s="425">
        <v>57133</v>
      </c>
      <c r="F423" s="523">
        <v>98.3</v>
      </c>
      <c r="G423" s="425">
        <v>0</v>
      </c>
      <c r="H423" s="425">
        <v>0</v>
      </c>
      <c r="I423" s="425">
        <v>0</v>
      </c>
      <c r="J423" s="523">
        <v>0</v>
      </c>
      <c r="K423" s="425">
        <v>0</v>
      </c>
      <c r="L423" s="425">
        <v>58118</v>
      </c>
      <c r="M423" s="425">
        <v>57133</v>
      </c>
      <c r="N423" s="523">
        <v>98.3</v>
      </c>
    </row>
    <row r="424" spans="1:14" x14ac:dyDescent="0.25">
      <c r="A424" s="524"/>
      <c r="B424" s="424" t="s">
        <v>189</v>
      </c>
      <c r="C424" s="425">
        <v>0</v>
      </c>
      <c r="D424" s="425">
        <v>0</v>
      </c>
      <c r="E424" s="425">
        <v>0</v>
      </c>
      <c r="F424" s="523">
        <v>0</v>
      </c>
      <c r="G424" s="425">
        <v>0</v>
      </c>
      <c r="H424" s="425">
        <v>5613</v>
      </c>
      <c r="I424" s="425">
        <v>5565</v>
      </c>
      <c r="J424" s="523">
        <v>99.1</v>
      </c>
      <c r="K424" s="425">
        <v>0</v>
      </c>
      <c r="L424" s="425">
        <v>5613</v>
      </c>
      <c r="M424" s="425">
        <v>5565</v>
      </c>
      <c r="N424" s="523">
        <v>99.1</v>
      </c>
    </row>
    <row r="425" spans="1:14" x14ac:dyDescent="0.25">
      <c r="A425" s="524"/>
      <c r="B425" s="424" t="s">
        <v>874</v>
      </c>
      <c r="C425" s="425">
        <v>0</v>
      </c>
      <c r="D425" s="425">
        <v>10000</v>
      </c>
      <c r="E425" s="425">
        <v>10000</v>
      </c>
      <c r="F425" s="523">
        <v>100</v>
      </c>
      <c r="G425" s="425">
        <v>0</v>
      </c>
      <c r="H425" s="425">
        <v>70904</v>
      </c>
      <c r="I425" s="425">
        <v>68844</v>
      </c>
      <c r="J425" s="523">
        <v>97.1</v>
      </c>
      <c r="K425" s="425">
        <v>0</v>
      </c>
      <c r="L425" s="425">
        <v>80904</v>
      </c>
      <c r="M425" s="425">
        <v>78844</v>
      </c>
      <c r="N425" s="523">
        <v>97.5</v>
      </c>
    </row>
    <row r="426" spans="1:14" x14ac:dyDescent="0.25">
      <c r="A426" s="524"/>
      <c r="B426" s="424" t="s">
        <v>194</v>
      </c>
      <c r="C426" s="425">
        <v>10758</v>
      </c>
      <c r="D426" s="425">
        <v>18445</v>
      </c>
      <c r="E426" s="425">
        <v>18445</v>
      </c>
      <c r="F426" s="523">
        <v>100</v>
      </c>
      <c r="G426" s="425">
        <v>294223</v>
      </c>
      <c r="H426" s="425">
        <v>99265</v>
      </c>
      <c r="I426" s="425">
        <v>99265</v>
      </c>
      <c r="J426" s="523">
        <v>100</v>
      </c>
      <c r="K426" s="425">
        <v>304981</v>
      </c>
      <c r="L426" s="425">
        <v>117710</v>
      </c>
      <c r="M426" s="425">
        <v>117710</v>
      </c>
      <c r="N426" s="523">
        <v>100</v>
      </c>
    </row>
    <row r="427" spans="1:14" x14ac:dyDescent="0.25">
      <c r="A427" s="524"/>
      <c r="B427" s="424" t="s">
        <v>195</v>
      </c>
      <c r="C427" s="425">
        <v>1900</v>
      </c>
      <c r="D427" s="425">
        <v>3231</v>
      </c>
      <c r="E427" s="425">
        <v>3231</v>
      </c>
      <c r="F427" s="523">
        <v>100</v>
      </c>
      <c r="G427" s="425">
        <v>51914</v>
      </c>
      <c r="H427" s="425">
        <v>18694</v>
      </c>
      <c r="I427" s="425">
        <v>18694</v>
      </c>
      <c r="J427" s="523">
        <v>100</v>
      </c>
      <c r="K427" s="425">
        <v>53814</v>
      </c>
      <c r="L427" s="425">
        <v>21925</v>
      </c>
      <c r="M427" s="425">
        <v>21925</v>
      </c>
      <c r="N427" s="523">
        <v>100</v>
      </c>
    </row>
    <row r="428" spans="1:14" x14ac:dyDescent="0.25">
      <c r="A428" s="524"/>
      <c r="B428" s="424" t="s">
        <v>196</v>
      </c>
      <c r="C428" s="425">
        <v>771</v>
      </c>
      <c r="D428" s="425">
        <v>237</v>
      </c>
      <c r="E428" s="425">
        <v>237</v>
      </c>
      <c r="F428" s="523">
        <v>100</v>
      </c>
      <c r="G428" s="425">
        <v>0</v>
      </c>
      <c r="H428" s="425">
        <v>2</v>
      </c>
      <c r="I428" s="425">
        <v>2</v>
      </c>
      <c r="J428" s="523">
        <v>100</v>
      </c>
      <c r="K428" s="425">
        <v>771</v>
      </c>
      <c r="L428" s="425">
        <v>239</v>
      </c>
      <c r="M428" s="425">
        <v>239</v>
      </c>
      <c r="N428" s="523">
        <v>100</v>
      </c>
    </row>
    <row r="429" spans="1:14" x14ac:dyDescent="0.25">
      <c r="A429" s="524"/>
      <c r="B429" s="424" t="s">
        <v>197</v>
      </c>
      <c r="C429" s="425">
        <v>0</v>
      </c>
      <c r="D429" s="425">
        <v>0</v>
      </c>
      <c r="E429" s="425">
        <v>0</v>
      </c>
      <c r="F429" s="523">
        <v>0</v>
      </c>
      <c r="G429" s="425">
        <v>63382</v>
      </c>
      <c r="H429" s="425">
        <v>38844</v>
      </c>
      <c r="I429" s="425">
        <v>38844</v>
      </c>
      <c r="J429" s="523">
        <v>100</v>
      </c>
      <c r="K429" s="425">
        <v>63382</v>
      </c>
      <c r="L429" s="425">
        <v>38844</v>
      </c>
      <c r="M429" s="425">
        <v>38844</v>
      </c>
      <c r="N429" s="523">
        <v>100</v>
      </c>
    </row>
    <row r="430" spans="1:14" x14ac:dyDescent="0.25">
      <c r="A430" s="524"/>
      <c r="B430" s="424" t="s">
        <v>198</v>
      </c>
      <c r="C430" s="425">
        <v>0</v>
      </c>
      <c r="D430" s="425">
        <v>0</v>
      </c>
      <c r="E430" s="425">
        <v>0</v>
      </c>
      <c r="F430" s="523">
        <v>0</v>
      </c>
      <c r="G430" s="425">
        <v>6340</v>
      </c>
      <c r="H430" s="425">
        <v>6241</v>
      </c>
      <c r="I430" s="425">
        <v>6241</v>
      </c>
      <c r="J430" s="523">
        <v>100</v>
      </c>
      <c r="K430" s="425">
        <v>6340</v>
      </c>
      <c r="L430" s="425">
        <v>6241</v>
      </c>
      <c r="M430" s="425">
        <v>6241</v>
      </c>
      <c r="N430" s="523">
        <v>100</v>
      </c>
    </row>
    <row r="431" spans="1:14" x14ac:dyDescent="0.25">
      <c r="A431" s="524"/>
      <c r="B431" s="424" t="s">
        <v>199</v>
      </c>
      <c r="C431" s="425">
        <v>0</v>
      </c>
      <c r="D431" s="425">
        <v>2166</v>
      </c>
      <c r="E431" s="425">
        <v>2166</v>
      </c>
      <c r="F431" s="523">
        <v>100</v>
      </c>
      <c r="G431" s="425">
        <v>0</v>
      </c>
      <c r="H431" s="425">
        <v>0</v>
      </c>
      <c r="I431" s="425">
        <v>0</v>
      </c>
      <c r="J431" s="523">
        <v>0</v>
      </c>
      <c r="K431" s="425">
        <v>0</v>
      </c>
      <c r="L431" s="425">
        <v>2166</v>
      </c>
      <c r="M431" s="425">
        <v>2166</v>
      </c>
      <c r="N431" s="523">
        <v>100</v>
      </c>
    </row>
    <row r="432" spans="1:14" x14ac:dyDescent="0.25">
      <c r="A432" s="524"/>
      <c r="B432" s="424" t="s">
        <v>200</v>
      </c>
      <c r="C432" s="425">
        <v>0</v>
      </c>
      <c r="D432" s="425">
        <v>252</v>
      </c>
      <c r="E432" s="425">
        <v>252</v>
      </c>
      <c r="F432" s="523">
        <v>100</v>
      </c>
      <c r="G432" s="425">
        <v>0</v>
      </c>
      <c r="H432" s="425">
        <v>0</v>
      </c>
      <c r="I432" s="425">
        <v>0</v>
      </c>
      <c r="J432" s="523">
        <v>0</v>
      </c>
      <c r="K432" s="425">
        <v>0</v>
      </c>
      <c r="L432" s="425">
        <v>252</v>
      </c>
      <c r="M432" s="425">
        <v>252</v>
      </c>
      <c r="N432" s="523">
        <v>100</v>
      </c>
    </row>
    <row r="433" spans="1:14" x14ac:dyDescent="0.25">
      <c r="A433" s="524"/>
      <c r="B433" s="424" t="s">
        <v>201</v>
      </c>
      <c r="C433" s="425">
        <v>0</v>
      </c>
      <c r="D433" s="425">
        <v>389</v>
      </c>
      <c r="E433" s="425">
        <v>389</v>
      </c>
      <c r="F433" s="523">
        <v>100</v>
      </c>
      <c r="G433" s="425">
        <v>0</v>
      </c>
      <c r="H433" s="425">
        <v>0</v>
      </c>
      <c r="I433" s="425">
        <v>0</v>
      </c>
      <c r="J433" s="523">
        <v>0</v>
      </c>
      <c r="K433" s="425">
        <v>0</v>
      </c>
      <c r="L433" s="425">
        <v>389</v>
      </c>
      <c r="M433" s="425">
        <v>389</v>
      </c>
      <c r="N433" s="523">
        <v>100</v>
      </c>
    </row>
    <row r="434" spans="1:14" x14ac:dyDescent="0.25">
      <c r="A434" s="524"/>
      <c r="B434" s="424" t="s">
        <v>213</v>
      </c>
      <c r="C434" s="425">
        <v>0</v>
      </c>
      <c r="D434" s="425">
        <v>0</v>
      </c>
      <c r="E434" s="425">
        <v>0</v>
      </c>
      <c r="F434" s="523">
        <v>0</v>
      </c>
      <c r="G434" s="425">
        <v>164470</v>
      </c>
      <c r="H434" s="425">
        <v>0</v>
      </c>
      <c r="I434" s="425">
        <v>0</v>
      </c>
      <c r="J434" s="523">
        <v>0</v>
      </c>
      <c r="K434" s="425">
        <v>164470</v>
      </c>
      <c r="L434" s="425">
        <v>0</v>
      </c>
      <c r="M434" s="425">
        <v>0</v>
      </c>
      <c r="N434" s="523">
        <v>0</v>
      </c>
    </row>
    <row r="435" spans="1:14" x14ac:dyDescent="0.25">
      <c r="A435" s="524"/>
      <c r="B435" s="424" t="s">
        <v>970</v>
      </c>
      <c r="C435" s="425">
        <v>0</v>
      </c>
      <c r="D435" s="425">
        <v>0</v>
      </c>
      <c r="E435" s="425">
        <v>0</v>
      </c>
      <c r="F435" s="523">
        <v>0</v>
      </c>
      <c r="G435" s="425">
        <v>19110</v>
      </c>
      <c r="H435" s="425">
        <v>0</v>
      </c>
      <c r="I435" s="425">
        <v>0</v>
      </c>
      <c r="J435" s="523">
        <v>0</v>
      </c>
      <c r="K435" s="425">
        <v>19110</v>
      </c>
      <c r="L435" s="425">
        <v>0</v>
      </c>
      <c r="M435" s="425">
        <v>0</v>
      </c>
      <c r="N435" s="523">
        <v>0</v>
      </c>
    </row>
    <row r="436" spans="1:14" x14ac:dyDescent="0.25">
      <c r="A436" s="524"/>
      <c r="B436" s="424" t="s">
        <v>215</v>
      </c>
      <c r="C436" s="425">
        <v>0</v>
      </c>
      <c r="D436" s="425">
        <v>0</v>
      </c>
      <c r="E436" s="425">
        <v>0</v>
      </c>
      <c r="F436" s="523">
        <v>0</v>
      </c>
      <c r="G436" s="425">
        <v>377330</v>
      </c>
      <c r="H436" s="425">
        <v>0</v>
      </c>
      <c r="I436" s="425">
        <v>0</v>
      </c>
      <c r="J436" s="523">
        <v>0</v>
      </c>
      <c r="K436" s="425">
        <v>377330</v>
      </c>
      <c r="L436" s="425">
        <v>0</v>
      </c>
      <c r="M436" s="425">
        <v>0</v>
      </c>
      <c r="N436" s="523">
        <v>0</v>
      </c>
    </row>
    <row r="437" spans="1:14" x14ac:dyDescent="0.25">
      <c r="A437" s="524"/>
      <c r="B437" s="424" t="s">
        <v>971</v>
      </c>
      <c r="C437" s="425">
        <v>0</v>
      </c>
      <c r="D437" s="425">
        <v>0</v>
      </c>
      <c r="E437" s="425">
        <v>0</v>
      </c>
      <c r="F437" s="523">
        <v>0</v>
      </c>
      <c r="G437" s="425">
        <v>36018</v>
      </c>
      <c r="H437" s="425">
        <v>0</v>
      </c>
      <c r="I437" s="425">
        <v>0</v>
      </c>
      <c r="J437" s="523">
        <v>0</v>
      </c>
      <c r="K437" s="425">
        <v>36018</v>
      </c>
      <c r="L437" s="425">
        <v>0</v>
      </c>
      <c r="M437" s="425">
        <v>0</v>
      </c>
      <c r="N437" s="523">
        <v>0</v>
      </c>
    </row>
    <row r="438" spans="1:14" x14ac:dyDescent="0.25">
      <c r="A438" s="524"/>
      <c r="B438" s="424" t="s">
        <v>218</v>
      </c>
      <c r="C438" s="425">
        <v>8509</v>
      </c>
      <c r="D438" s="425">
        <v>0</v>
      </c>
      <c r="E438" s="425">
        <v>0</v>
      </c>
      <c r="F438" s="523">
        <v>0</v>
      </c>
      <c r="G438" s="425">
        <v>138081</v>
      </c>
      <c r="H438" s="425">
        <v>0</v>
      </c>
      <c r="I438" s="425">
        <v>0</v>
      </c>
      <c r="J438" s="523">
        <v>0</v>
      </c>
      <c r="K438" s="425">
        <v>146590</v>
      </c>
      <c r="L438" s="425">
        <v>0</v>
      </c>
      <c r="M438" s="425">
        <v>0</v>
      </c>
      <c r="N438" s="523">
        <v>0</v>
      </c>
    </row>
    <row r="439" spans="1:14" x14ac:dyDescent="0.25">
      <c r="A439" s="524"/>
      <c r="B439" s="424" t="s">
        <v>474</v>
      </c>
      <c r="C439" s="425">
        <v>49</v>
      </c>
      <c r="D439" s="425">
        <v>0</v>
      </c>
      <c r="E439" s="425">
        <v>0</v>
      </c>
      <c r="F439" s="523">
        <v>0</v>
      </c>
      <c r="G439" s="425">
        <v>5400</v>
      </c>
      <c r="H439" s="425">
        <v>0</v>
      </c>
      <c r="I439" s="425">
        <v>0</v>
      </c>
      <c r="J439" s="523">
        <v>0</v>
      </c>
      <c r="K439" s="425">
        <v>5449</v>
      </c>
      <c r="L439" s="425">
        <v>0</v>
      </c>
      <c r="M439" s="425">
        <v>0</v>
      </c>
      <c r="N439" s="523">
        <v>0</v>
      </c>
    </row>
    <row r="440" spans="1:14" x14ac:dyDescent="0.25">
      <c r="A440" s="524"/>
      <c r="B440" s="424" t="s">
        <v>219</v>
      </c>
      <c r="C440" s="425">
        <v>0</v>
      </c>
      <c r="D440" s="425">
        <v>791</v>
      </c>
      <c r="E440" s="425">
        <v>791</v>
      </c>
      <c r="F440" s="523">
        <v>100</v>
      </c>
      <c r="G440" s="425">
        <v>0</v>
      </c>
      <c r="H440" s="425">
        <v>252773</v>
      </c>
      <c r="I440" s="425">
        <v>252773</v>
      </c>
      <c r="J440" s="523">
        <v>100</v>
      </c>
      <c r="K440" s="425">
        <v>0</v>
      </c>
      <c r="L440" s="425">
        <v>253564</v>
      </c>
      <c r="M440" s="425">
        <v>253564</v>
      </c>
      <c r="N440" s="523">
        <v>100</v>
      </c>
    </row>
    <row r="441" spans="1:14" x14ac:dyDescent="0.25">
      <c r="A441" s="524"/>
      <c r="B441" s="424" t="s">
        <v>475</v>
      </c>
      <c r="C441" s="425">
        <v>0</v>
      </c>
      <c r="D441" s="425">
        <v>165</v>
      </c>
      <c r="E441" s="425">
        <v>165</v>
      </c>
      <c r="F441" s="523">
        <v>100</v>
      </c>
      <c r="G441" s="425">
        <v>0</v>
      </c>
      <c r="H441" s="425">
        <v>43411</v>
      </c>
      <c r="I441" s="425">
        <v>43411</v>
      </c>
      <c r="J441" s="523">
        <v>100</v>
      </c>
      <c r="K441" s="425">
        <v>0</v>
      </c>
      <c r="L441" s="425">
        <v>43576</v>
      </c>
      <c r="M441" s="425">
        <v>43576</v>
      </c>
      <c r="N441" s="523">
        <v>100</v>
      </c>
    </row>
    <row r="442" spans="1:14" x14ac:dyDescent="0.25">
      <c r="A442" s="524"/>
      <c r="B442" s="424" t="s">
        <v>476</v>
      </c>
      <c r="C442" s="425">
        <v>0</v>
      </c>
      <c r="D442" s="425">
        <v>65</v>
      </c>
      <c r="E442" s="425">
        <v>65</v>
      </c>
      <c r="F442" s="523">
        <v>100</v>
      </c>
      <c r="G442" s="425">
        <v>0</v>
      </c>
      <c r="H442" s="425">
        <v>1516</v>
      </c>
      <c r="I442" s="425">
        <v>1516</v>
      </c>
      <c r="J442" s="523">
        <v>100</v>
      </c>
      <c r="K442" s="425">
        <v>0</v>
      </c>
      <c r="L442" s="425">
        <v>1581</v>
      </c>
      <c r="M442" s="425">
        <v>1581</v>
      </c>
      <c r="N442" s="523">
        <v>100</v>
      </c>
    </row>
    <row r="443" spans="1:14" x14ac:dyDescent="0.25">
      <c r="A443" s="524"/>
      <c r="B443" s="424" t="s">
        <v>220</v>
      </c>
      <c r="C443" s="425">
        <v>0</v>
      </c>
      <c r="D443" s="425">
        <v>645</v>
      </c>
      <c r="E443" s="425">
        <v>645</v>
      </c>
      <c r="F443" s="523">
        <v>100</v>
      </c>
      <c r="G443" s="425">
        <v>0</v>
      </c>
      <c r="H443" s="425">
        <v>407911</v>
      </c>
      <c r="I443" s="425">
        <v>407911</v>
      </c>
      <c r="J443" s="523">
        <v>100</v>
      </c>
      <c r="K443" s="425">
        <v>0</v>
      </c>
      <c r="L443" s="425">
        <v>408556</v>
      </c>
      <c r="M443" s="425">
        <v>408556</v>
      </c>
      <c r="N443" s="523">
        <v>100</v>
      </c>
    </row>
    <row r="444" spans="1:14" x14ac:dyDescent="0.25">
      <c r="A444" s="524"/>
      <c r="B444" s="424" t="s">
        <v>486</v>
      </c>
      <c r="C444" s="425">
        <v>0</v>
      </c>
      <c r="D444" s="425">
        <v>76</v>
      </c>
      <c r="E444" s="425">
        <v>76</v>
      </c>
      <c r="F444" s="523">
        <v>100</v>
      </c>
      <c r="G444" s="425">
        <v>0</v>
      </c>
      <c r="H444" s="425">
        <v>61717</v>
      </c>
      <c r="I444" s="425">
        <v>61717</v>
      </c>
      <c r="J444" s="523">
        <v>100</v>
      </c>
      <c r="K444" s="425">
        <v>0</v>
      </c>
      <c r="L444" s="425">
        <v>61793</v>
      </c>
      <c r="M444" s="425">
        <v>61793</v>
      </c>
      <c r="N444" s="523">
        <v>100</v>
      </c>
    </row>
    <row r="445" spans="1:14" x14ac:dyDescent="0.25">
      <c r="A445" s="524"/>
      <c r="B445" s="424" t="s">
        <v>221</v>
      </c>
      <c r="C445" s="425">
        <v>0</v>
      </c>
      <c r="D445" s="425">
        <v>924</v>
      </c>
      <c r="E445" s="425">
        <v>924</v>
      </c>
      <c r="F445" s="523">
        <v>100</v>
      </c>
      <c r="G445" s="425">
        <v>0</v>
      </c>
      <c r="H445" s="425">
        <v>0</v>
      </c>
      <c r="I445" s="425">
        <v>0</v>
      </c>
      <c r="J445" s="523">
        <v>0</v>
      </c>
      <c r="K445" s="425">
        <v>0</v>
      </c>
      <c r="L445" s="425">
        <v>924</v>
      </c>
      <c r="M445" s="425">
        <v>924</v>
      </c>
      <c r="N445" s="523">
        <v>100</v>
      </c>
    </row>
    <row r="446" spans="1:14" x14ac:dyDescent="0.25">
      <c r="A446" s="524"/>
      <c r="B446" s="424" t="s">
        <v>222</v>
      </c>
      <c r="C446" s="425">
        <v>0</v>
      </c>
      <c r="D446" s="425">
        <v>294</v>
      </c>
      <c r="E446" s="425">
        <v>294</v>
      </c>
      <c r="F446" s="523">
        <v>100</v>
      </c>
      <c r="G446" s="425">
        <v>0</v>
      </c>
      <c r="H446" s="425">
        <v>0</v>
      </c>
      <c r="I446" s="425">
        <v>0</v>
      </c>
      <c r="J446" s="523">
        <v>0</v>
      </c>
      <c r="K446" s="425">
        <v>0</v>
      </c>
      <c r="L446" s="425">
        <v>294</v>
      </c>
      <c r="M446" s="425">
        <v>294</v>
      </c>
      <c r="N446" s="523">
        <v>100</v>
      </c>
    </row>
    <row r="447" spans="1:14" x14ac:dyDescent="0.25">
      <c r="A447" s="524"/>
      <c r="B447" s="424" t="s">
        <v>477</v>
      </c>
      <c r="C447" s="425">
        <v>0</v>
      </c>
      <c r="D447" s="425">
        <v>428</v>
      </c>
      <c r="E447" s="425">
        <v>428</v>
      </c>
      <c r="F447" s="523">
        <v>100</v>
      </c>
      <c r="G447" s="425">
        <v>0</v>
      </c>
      <c r="H447" s="425">
        <v>0</v>
      </c>
      <c r="I447" s="425">
        <v>0</v>
      </c>
      <c r="J447" s="523">
        <v>0</v>
      </c>
      <c r="K447" s="425">
        <v>0</v>
      </c>
      <c r="L447" s="425">
        <v>428</v>
      </c>
      <c r="M447" s="425">
        <v>428</v>
      </c>
      <c r="N447" s="523">
        <v>100</v>
      </c>
    </row>
    <row r="448" spans="1:14" x14ac:dyDescent="0.25">
      <c r="A448" s="524"/>
      <c r="B448" s="424" t="s">
        <v>233</v>
      </c>
      <c r="C448" s="425">
        <v>0</v>
      </c>
      <c r="D448" s="425">
        <v>253</v>
      </c>
      <c r="E448" s="425">
        <v>253</v>
      </c>
      <c r="F448" s="523">
        <v>100</v>
      </c>
      <c r="G448" s="425">
        <v>0</v>
      </c>
      <c r="H448" s="425">
        <v>79</v>
      </c>
      <c r="I448" s="425">
        <v>79</v>
      </c>
      <c r="J448" s="523">
        <v>100</v>
      </c>
      <c r="K448" s="425">
        <v>0</v>
      </c>
      <c r="L448" s="425">
        <v>332</v>
      </c>
      <c r="M448" s="425">
        <v>332</v>
      </c>
      <c r="N448" s="523">
        <v>100</v>
      </c>
    </row>
    <row r="449" spans="1:14" x14ac:dyDescent="0.25">
      <c r="A449" s="524"/>
      <c r="B449" s="424" t="s">
        <v>478</v>
      </c>
      <c r="C449" s="425">
        <v>0</v>
      </c>
      <c r="D449" s="425">
        <v>0</v>
      </c>
      <c r="E449" s="425">
        <v>0</v>
      </c>
      <c r="F449" s="523">
        <v>0</v>
      </c>
      <c r="G449" s="425">
        <v>0</v>
      </c>
      <c r="H449" s="425">
        <v>16</v>
      </c>
      <c r="I449" s="425">
        <v>16</v>
      </c>
      <c r="J449" s="523">
        <v>100</v>
      </c>
      <c r="K449" s="425">
        <v>0</v>
      </c>
      <c r="L449" s="425">
        <v>16</v>
      </c>
      <c r="M449" s="425">
        <v>16</v>
      </c>
      <c r="N449" s="523">
        <v>100</v>
      </c>
    </row>
    <row r="450" spans="1:14" x14ac:dyDescent="0.25">
      <c r="A450" s="524"/>
      <c r="B450" s="424" t="s">
        <v>473</v>
      </c>
      <c r="C450" s="425">
        <v>100</v>
      </c>
      <c r="D450" s="425">
        <v>223</v>
      </c>
      <c r="E450" s="425">
        <v>123</v>
      </c>
      <c r="F450" s="523">
        <v>55.2</v>
      </c>
      <c r="G450" s="425">
        <v>0</v>
      </c>
      <c r="H450" s="425">
        <v>0</v>
      </c>
      <c r="I450" s="425">
        <v>0</v>
      </c>
      <c r="J450" s="523">
        <v>0</v>
      </c>
      <c r="K450" s="425">
        <v>100</v>
      </c>
      <c r="L450" s="425">
        <v>223</v>
      </c>
      <c r="M450" s="425">
        <v>123</v>
      </c>
      <c r="N450" s="523">
        <v>55.2</v>
      </c>
    </row>
    <row r="451" spans="1:14" x14ac:dyDescent="0.25">
      <c r="A451" s="424" t="s">
        <v>1001</v>
      </c>
      <c r="B451" s="424" t="s">
        <v>180</v>
      </c>
      <c r="C451" s="425">
        <v>18601</v>
      </c>
      <c r="D451" s="425">
        <v>21740</v>
      </c>
      <c r="E451" s="425">
        <v>21232</v>
      </c>
      <c r="F451" s="523">
        <v>97.7</v>
      </c>
      <c r="G451" s="425">
        <v>2000</v>
      </c>
      <c r="H451" s="425">
        <v>2266</v>
      </c>
      <c r="I451" s="425">
        <v>2266</v>
      </c>
      <c r="J451" s="523">
        <v>100</v>
      </c>
      <c r="K451" s="425">
        <v>20601</v>
      </c>
      <c r="L451" s="425">
        <v>24006</v>
      </c>
      <c r="M451" s="425">
        <v>23498</v>
      </c>
      <c r="N451" s="523">
        <v>97.9</v>
      </c>
    </row>
    <row r="452" spans="1:14" x14ac:dyDescent="0.25">
      <c r="A452" s="524"/>
      <c r="B452" s="424" t="s">
        <v>189</v>
      </c>
      <c r="C452" s="425">
        <v>0</v>
      </c>
      <c r="D452" s="425">
        <v>0</v>
      </c>
      <c r="E452" s="425">
        <v>0</v>
      </c>
      <c r="F452" s="523">
        <v>0</v>
      </c>
      <c r="G452" s="425">
        <v>0</v>
      </c>
      <c r="H452" s="425">
        <v>965</v>
      </c>
      <c r="I452" s="425">
        <v>771</v>
      </c>
      <c r="J452" s="523">
        <v>79.900000000000006</v>
      </c>
      <c r="K452" s="425">
        <v>0</v>
      </c>
      <c r="L452" s="425">
        <v>965</v>
      </c>
      <c r="M452" s="425">
        <v>771</v>
      </c>
      <c r="N452" s="523">
        <v>79.900000000000006</v>
      </c>
    </row>
    <row r="453" spans="1:14" x14ac:dyDescent="0.25">
      <c r="A453" s="524"/>
      <c r="B453" s="424" t="s">
        <v>874</v>
      </c>
      <c r="C453" s="425">
        <v>0</v>
      </c>
      <c r="D453" s="425">
        <v>0</v>
      </c>
      <c r="E453" s="425">
        <v>0</v>
      </c>
      <c r="F453" s="523">
        <v>0</v>
      </c>
      <c r="G453" s="425">
        <v>0</v>
      </c>
      <c r="H453" s="425">
        <v>1627</v>
      </c>
      <c r="I453" s="425">
        <v>1623</v>
      </c>
      <c r="J453" s="523">
        <v>99.8</v>
      </c>
      <c r="K453" s="425">
        <v>0</v>
      </c>
      <c r="L453" s="425">
        <v>1627</v>
      </c>
      <c r="M453" s="425">
        <v>1623</v>
      </c>
      <c r="N453" s="523">
        <v>99.8</v>
      </c>
    </row>
    <row r="454" spans="1:14" x14ac:dyDescent="0.25">
      <c r="A454" s="524"/>
      <c r="B454" s="424" t="s">
        <v>194</v>
      </c>
      <c r="C454" s="425">
        <v>0</v>
      </c>
      <c r="D454" s="425">
        <v>0</v>
      </c>
      <c r="E454" s="425">
        <v>0</v>
      </c>
      <c r="F454" s="523">
        <v>0</v>
      </c>
      <c r="G454" s="425">
        <v>0</v>
      </c>
      <c r="H454" s="425">
        <v>136</v>
      </c>
      <c r="I454" s="425">
        <v>136</v>
      </c>
      <c r="J454" s="523">
        <v>100</v>
      </c>
      <c r="K454" s="425">
        <v>0</v>
      </c>
      <c r="L454" s="425">
        <v>136</v>
      </c>
      <c r="M454" s="425">
        <v>136</v>
      </c>
      <c r="N454" s="523">
        <v>100</v>
      </c>
    </row>
    <row r="455" spans="1:14" x14ac:dyDescent="0.25">
      <c r="A455" s="524"/>
      <c r="B455" s="424" t="s">
        <v>219</v>
      </c>
      <c r="C455" s="425">
        <v>0</v>
      </c>
      <c r="D455" s="425">
        <v>0</v>
      </c>
      <c r="E455" s="425">
        <v>0</v>
      </c>
      <c r="F455" s="523">
        <v>0</v>
      </c>
      <c r="G455" s="425">
        <v>0</v>
      </c>
      <c r="H455" s="425">
        <v>501</v>
      </c>
      <c r="I455" s="425">
        <v>501</v>
      </c>
      <c r="J455" s="523">
        <v>100</v>
      </c>
      <c r="K455" s="425">
        <v>0</v>
      </c>
      <c r="L455" s="425">
        <v>501</v>
      </c>
      <c r="M455" s="425">
        <v>501</v>
      </c>
      <c r="N455" s="523">
        <v>100</v>
      </c>
    </row>
    <row r="456" spans="1:14" x14ac:dyDescent="0.25">
      <c r="A456" s="524"/>
      <c r="B456" s="424" t="s">
        <v>475</v>
      </c>
      <c r="C456" s="425">
        <v>0</v>
      </c>
      <c r="D456" s="425">
        <v>0</v>
      </c>
      <c r="E456" s="425">
        <v>0</v>
      </c>
      <c r="F456" s="523">
        <v>0</v>
      </c>
      <c r="G456" s="425">
        <v>0</v>
      </c>
      <c r="H456" s="425">
        <v>112</v>
      </c>
      <c r="I456" s="425">
        <v>112</v>
      </c>
      <c r="J456" s="523">
        <v>100</v>
      </c>
      <c r="K456" s="425">
        <v>0</v>
      </c>
      <c r="L456" s="425">
        <v>112</v>
      </c>
      <c r="M456" s="425">
        <v>112</v>
      </c>
      <c r="N456" s="523">
        <v>100</v>
      </c>
    </row>
    <row r="457" spans="1:14" x14ac:dyDescent="0.25">
      <c r="A457" s="524"/>
      <c r="B457" s="424" t="s">
        <v>476</v>
      </c>
      <c r="C457" s="425">
        <v>0</v>
      </c>
      <c r="D457" s="425">
        <v>0</v>
      </c>
      <c r="E457" s="425">
        <v>0</v>
      </c>
      <c r="F457" s="523">
        <v>0</v>
      </c>
      <c r="G457" s="425">
        <v>0</v>
      </c>
      <c r="H457" s="425">
        <v>120</v>
      </c>
      <c r="I457" s="425">
        <v>120</v>
      </c>
      <c r="J457" s="523">
        <v>100</v>
      </c>
      <c r="K457" s="425">
        <v>0</v>
      </c>
      <c r="L457" s="425">
        <v>120</v>
      </c>
      <c r="M457" s="425">
        <v>120</v>
      </c>
      <c r="N457" s="523">
        <v>100</v>
      </c>
    </row>
    <row r="458" spans="1:14" x14ac:dyDescent="0.25">
      <c r="A458" s="424" t="s">
        <v>1002</v>
      </c>
      <c r="B458" s="424" t="s">
        <v>180</v>
      </c>
      <c r="C458" s="425">
        <v>33403</v>
      </c>
      <c r="D458" s="425">
        <v>38336</v>
      </c>
      <c r="E458" s="425">
        <v>38332</v>
      </c>
      <c r="F458" s="523">
        <v>100</v>
      </c>
      <c r="G458" s="425">
        <v>710</v>
      </c>
      <c r="H458" s="425">
        <v>1808</v>
      </c>
      <c r="I458" s="425">
        <v>1802</v>
      </c>
      <c r="J458" s="523">
        <v>99.7</v>
      </c>
      <c r="K458" s="425">
        <v>34113</v>
      </c>
      <c r="L458" s="425">
        <v>40144</v>
      </c>
      <c r="M458" s="425">
        <v>40134</v>
      </c>
      <c r="N458" s="523">
        <v>100</v>
      </c>
    </row>
    <row r="459" spans="1:14" x14ac:dyDescent="0.25">
      <c r="A459" s="524"/>
      <c r="B459" s="424" t="s">
        <v>874</v>
      </c>
      <c r="C459" s="425">
        <v>0</v>
      </c>
      <c r="D459" s="425">
        <v>0</v>
      </c>
      <c r="E459" s="425">
        <v>0</v>
      </c>
      <c r="F459" s="523">
        <v>0</v>
      </c>
      <c r="G459" s="425">
        <v>0</v>
      </c>
      <c r="H459" s="425">
        <v>247</v>
      </c>
      <c r="I459" s="425">
        <v>247</v>
      </c>
      <c r="J459" s="523">
        <v>100</v>
      </c>
      <c r="K459" s="425">
        <v>0</v>
      </c>
      <c r="L459" s="425">
        <v>247</v>
      </c>
      <c r="M459" s="425">
        <v>247</v>
      </c>
      <c r="N459" s="523">
        <v>100</v>
      </c>
    </row>
    <row r="460" spans="1:14" x14ac:dyDescent="0.25">
      <c r="A460" s="524"/>
      <c r="B460" s="424" t="s">
        <v>194</v>
      </c>
      <c r="C460" s="425">
        <v>0</v>
      </c>
      <c r="D460" s="425">
        <v>111</v>
      </c>
      <c r="E460" s="425">
        <v>111</v>
      </c>
      <c r="F460" s="523">
        <v>100</v>
      </c>
      <c r="G460" s="425">
        <v>0</v>
      </c>
      <c r="H460" s="425">
        <v>5435</v>
      </c>
      <c r="I460" s="425">
        <v>5435</v>
      </c>
      <c r="J460" s="523">
        <v>100</v>
      </c>
      <c r="K460" s="425">
        <v>0</v>
      </c>
      <c r="L460" s="425">
        <v>5546</v>
      </c>
      <c r="M460" s="425">
        <v>5546</v>
      </c>
      <c r="N460" s="523">
        <v>100</v>
      </c>
    </row>
    <row r="461" spans="1:14" x14ac:dyDescent="0.25">
      <c r="A461" s="524"/>
      <c r="B461" s="424" t="s">
        <v>195</v>
      </c>
      <c r="C461" s="425">
        <v>0</v>
      </c>
      <c r="D461" s="425">
        <v>0</v>
      </c>
      <c r="E461" s="425">
        <v>0</v>
      </c>
      <c r="F461" s="523">
        <v>0</v>
      </c>
      <c r="G461" s="425">
        <v>0</v>
      </c>
      <c r="H461" s="425">
        <v>159</v>
      </c>
      <c r="I461" s="425">
        <v>159</v>
      </c>
      <c r="J461" s="523">
        <v>100</v>
      </c>
      <c r="K461" s="425">
        <v>0</v>
      </c>
      <c r="L461" s="425">
        <v>159</v>
      </c>
      <c r="M461" s="425">
        <v>159</v>
      </c>
      <c r="N461" s="523">
        <v>100</v>
      </c>
    </row>
    <row r="462" spans="1:14" x14ac:dyDescent="0.25">
      <c r="A462" s="524"/>
      <c r="B462" s="424" t="s">
        <v>219</v>
      </c>
      <c r="C462" s="425">
        <v>0</v>
      </c>
      <c r="D462" s="425">
        <v>295</v>
      </c>
      <c r="E462" s="425">
        <v>295</v>
      </c>
      <c r="F462" s="523">
        <v>100</v>
      </c>
      <c r="G462" s="425">
        <v>0</v>
      </c>
      <c r="H462" s="425">
        <v>2853</v>
      </c>
      <c r="I462" s="425">
        <v>2853</v>
      </c>
      <c r="J462" s="523">
        <v>100</v>
      </c>
      <c r="K462" s="425">
        <v>0</v>
      </c>
      <c r="L462" s="425">
        <v>3148</v>
      </c>
      <c r="M462" s="425">
        <v>3148</v>
      </c>
      <c r="N462" s="523">
        <v>100</v>
      </c>
    </row>
    <row r="463" spans="1:14" x14ac:dyDescent="0.25">
      <c r="A463" s="524"/>
      <c r="B463" s="424" t="s">
        <v>475</v>
      </c>
      <c r="C463" s="425">
        <v>0</v>
      </c>
      <c r="D463" s="425">
        <v>72</v>
      </c>
      <c r="E463" s="425">
        <v>72</v>
      </c>
      <c r="F463" s="523">
        <v>100</v>
      </c>
      <c r="G463" s="425">
        <v>0</v>
      </c>
      <c r="H463" s="425">
        <v>1304</v>
      </c>
      <c r="I463" s="425">
        <v>1304</v>
      </c>
      <c r="J463" s="523">
        <v>100</v>
      </c>
      <c r="K463" s="425">
        <v>0</v>
      </c>
      <c r="L463" s="425">
        <v>1376</v>
      </c>
      <c r="M463" s="425">
        <v>1376</v>
      </c>
      <c r="N463" s="523">
        <v>100</v>
      </c>
    </row>
    <row r="464" spans="1:14" x14ac:dyDescent="0.25">
      <c r="A464" s="524"/>
      <c r="B464" s="424" t="s">
        <v>476</v>
      </c>
      <c r="C464" s="425">
        <v>0</v>
      </c>
      <c r="D464" s="425">
        <v>104</v>
      </c>
      <c r="E464" s="425">
        <v>104</v>
      </c>
      <c r="F464" s="523">
        <v>100</v>
      </c>
      <c r="G464" s="425">
        <v>0</v>
      </c>
      <c r="H464" s="425">
        <v>1917</v>
      </c>
      <c r="I464" s="425">
        <v>1917</v>
      </c>
      <c r="J464" s="523">
        <v>100</v>
      </c>
      <c r="K464" s="425">
        <v>0</v>
      </c>
      <c r="L464" s="425">
        <v>2021</v>
      </c>
      <c r="M464" s="425">
        <v>2021</v>
      </c>
      <c r="N464" s="523">
        <v>100</v>
      </c>
    </row>
    <row r="465" spans="1:14" x14ac:dyDescent="0.25">
      <c r="A465" s="424" t="s">
        <v>1003</v>
      </c>
      <c r="B465" s="424" t="s">
        <v>180</v>
      </c>
      <c r="C465" s="425">
        <v>15047</v>
      </c>
      <c r="D465" s="425">
        <v>16110</v>
      </c>
      <c r="E465" s="425">
        <v>13048</v>
      </c>
      <c r="F465" s="523">
        <v>81</v>
      </c>
      <c r="G465" s="425">
        <v>70</v>
      </c>
      <c r="H465" s="425">
        <v>0</v>
      </c>
      <c r="I465" s="425">
        <v>0</v>
      </c>
      <c r="J465" s="523">
        <v>0</v>
      </c>
      <c r="K465" s="425">
        <v>15117</v>
      </c>
      <c r="L465" s="425">
        <v>16110</v>
      </c>
      <c r="M465" s="425">
        <v>13048</v>
      </c>
      <c r="N465" s="523">
        <v>81</v>
      </c>
    </row>
    <row r="466" spans="1:14" x14ac:dyDescent="0.25">
      <c r="A466" s="524"/>
      <c r="B466" s="424" t="s">
        <v>189</v>
      </c>
      <c r="C466" s="425">
        <v>0</v>
      </c>
      <c r="D466" s="425">
        <v>0</v>
      </c>
      <c r="E466" s="425">
        <v>0</v>
      </c>
      <c r="F466" s="523">
        <v>0</v>
      </c>
      <c r="G466" s="425">
        <v>0</v>
      </c>
      <c r="H466" s="425">
        <v>522</v>
      </c>
      <c r="I466" s="425">
        <v>519</v>
      </c>
      <c r="J466" s="523">
        <v>99.4</v>
      </c>
      <c r="K466" s="425">
        <v>0</v>
      </c>
      <c r="L466" s="425">
        <v>522</v>
      </c>
      <c r="M466" s="425">
        <v>519</v>
      </c>
      <c r="N466" s="523">
        <v>99.4</v>
      </c>
    </row>
    <row r="467" spans="1:14" x14ac:dyDescent="0.25">
      <c r="A467" s="524"/>
      <c r="B467" s="424" t="s">
        <v>874</v>
      </c>
      <c r="C467" s="425">
        <v>0</v>
      </c>
      <c r="D467" s="425">
        <v>0</v>
      </c>
      <c r="E467" s="425">
        <v>0</v>
      </c>
      <c r="F467" s="523">
        <v>0</v>
      </c>
      <c r="G467" s="425">
        <v>0</v>
      </c>
      <c r="H467" s="425">
        <v>353</v>
      </c>
      <c r="I467" s="425">
        <v>215</v>
      </c>
      <c r="J467" s="523">
        <v>60.9</v>
      </c>
      <c r="K467" s="425">
        <v>0</v>
      </c>
      <c r="L467" s="425">
        <v>353</v>
      </c>
      <c r="M467" s="425">
        <v>215</v>
      </c>
      <c r="N467" s="523">
        <v>60.9</v>
      </c>
    </row>
    <row r="468" spans="1:14" x14ac:dyDescent="0.25">
      <c r="A468" s="524"/>
      <c r="B468" s="424" t="s">
        <v>194</v>
      </c>
      <c r="C468" s="425">
        <v>0</v>
      </c>
      <c r="D468" s="425">
        <v>0</v>
      </c>
      <c r="E468" s="425">
        <v>0</v>
      </c>
      <c r="F468" s="523">
        <v>0</v>
      </c>
      <c r="G468" s="425">
        <v>0</v>
      </c>
      <c r="H468" s="425">
        <v>798</v>
      </c>
      <c r="I468" s="425">
        <v>798</v>
      </c>
      <c r="J468" s="523">
        <v>100</v>
      </c>
      <c r="K468" s="425">
        <v>0</v>
      </c>
      <c r="L468" s="425">
        <v>798</v>
      </c>
      <c r="M468" s="425">
        <v>798</v>
      </c>
      <c r="N468" s="523">
        <v>100</v>
      </c>
    </row>
    <row r="469" spans="1:14" x14ac:dyDescent="0.25">
      <c r="A469" s="524"/>
      <c r="B469" s="424" t="s">
        <v>199</v>
      </c>
      <c r="C469" s="425">
        <v>0</v>
      </c>
      <c r="D469" s="425">
        <v>134</v>
      </c>
      <c r="E469" s="425">
        <v>134</v>
      </c>
      <c r="F469" s="523">
        <v>100</v>
      </c>
      <c r="G469" s="425">
        <v>0</v>
      </c>
      <c r="H469" s="425">
        <v>0</v>
      </c>
      <c r="I469" s="425">
        <v>0</v>
      </c>
      <c r="J469" s="523">
        <v>0</v>
      </c>
      <c r="K469" s="425">
        <v>0</v>
      </c>
      <c r="L469" s="425">
        <v>134</v>
      </c>
      <c r="M469" s="425">
        <v>134</v>
      </c>
      <c r="N469" s="523">
        <v>100</v>
      </c>
    </row>
    <row r="470" spans="1:14" x14ac:dyDescent="0.25">
      <c r="A470" s="524"/>
      <c r="B470" s="424" t="s">
        <v>200</v>
      </c>
      <c r="C470" s="425">
        <v>0</v>
      </c>
      <c r="D470" s="425">
        <v>24</v>
      </c>
      <c r="E470" s="425">
        <v>24</v>
      </c>
      <c r="F470" s="523">
        <v>100</v>
      </c>
      <c r="G470" s="425">
        <v>0</v>
      </c>
      <c r="H470" s="425">
        <v>0</v>
      </c>
      <c r="I470" s="425">
        <v>0</v>
      </c>
      <c r="J470" s="523">
        <v>0</v>
      </c>
      <c r="K470" s="425">
        <v>0</v>
      </c>
      <c r="L470" s="425">
        <v>24</v>
      </c>
      <c r="M470" s="425">
        <v>24</v>
      </c>
      <c r="N470" s="523">
        <v>100</v>
      </c>
    </row>
    <row r="471" spans="1:14" x14ac:dyDescent="0.25">
      <c r="A471" s="524"/>
      <c r="B471" s="424" t="s">
        <v>201</v>
      </c>
      <c r="C471" s="425">
        <v>0</v>
      </c>
      <c r="D471" s="425">
        <v>35</v>
      </c>
      <c r="E471" s="425">
        <v>35</v>
      </c>
      <c r="F471" s="523">
        <v>100</v>
      </c>
      <c r="G471" s="425">
        <v>0</v>
      </c>
      <c r="H471" s="425">
        <v>0</v>
      </c>
      <c r="I471" s="425">
        <v>0</v>
      </c>
      <c r="J471" s="523">
        <v>0</v>
      </c>
      <c r="K471" s="425">
        <v>0</v>
      </c>
      <c r="L471" s="425">
        <v>35</v>
      </c>
      <c r="M471" s="425">
        <v>35</v>
      </c>
      <c r="N471" s="523">
        <v>100</v>
      </c>
    </row>
    <row r="472" spans="1:14" x14ac:dyDescent="0.25">
      <c r="A472" s="524"/>
      <c r="B472" s="424" t="s">
        <v>218</v>
      </c>
      <c r="C472" s="425">
        <v>454</v>
      </c>
      <c r="D472" s="425">
        <v>0</v>
      </c>
      <c r="E472" s="425">
        <v>0</v>
      </c>
      <c r="F472" s="523">
        <v>0</v>
      </c>
      <c r="G472" s="425">
        <v>0</v>
      </c>
      <c r="H472" s="425">
        <v>0</v>
      </c>
      <c r="I472" s="425">
        <v>0</v>
      </c>
      <c r="J472" s="523">
        <v>0</v>
      </c>
      <c r="K472" s="425">
        <v>454</v>
      </c>
      <c r="L472" s="425">
        <v>0</v>
      </c>
      <c r="M472" s="425">
        <v>0</v>
      </c>
      <c r="N472" s="523">
        <v>0</v>
      </c>
    </row>
    <row r="473" spans="1:14" x14ac:dyDescent="0.25">
      <c r="A473" s="524"/>
      <c r="B473" s="424" t="s">
        <v>474</v>
      </c>
      <c r="C473" s="425">
        <v>21</v>
      </c>
      <c r="D473" s="425">
        <v>0</v>
      </c>
      <c r="E473" s="425">
        <v>0</v>
      </c>
      <c r="F473" s="523">
        <v>0</v>
      </c>
      <c r="G473" s="425">
        <v>0</v>
      </c>
      <c r="H473" s="425">
        <v>0</v>
      </c>
      <c r="I473" s="425">
        <v>0</v>
      </c>
      <c r="J473" s="523">
        <v>0</v>
      </c>
      <c r="K473" s="425">
        <v>21</v>
      </c>
      <c r="L473" s="425">
        <v>0</v>
      </c>
      <c r="M473" s="425">
        <v>0</v>
      </c>
      <c r="N473" s="523">
        <v>0</v>
      </c>
    </row>
    <row r="474" spans="1:14" x14ac:dyDescent="0.25">
      <c r="A474" s="524"/>
      <c r="B474" s="424" t="s">
        <v>219</v>
      </c>
      <c r="C474" s="425">
        <v>0</v>
      </c>
      <c r="D474" s="425">
        <v>353</v>
      </c>
      <c r="E474" s="425">
        <v>353</v>
      </c>
      <c r="F474" s="523">
        <v>100</v>
      </c>
      <c r="G474" s="425">
        <v>0</v>
      </c>
      <c r="H474" s="425">
        <v>185</v>
      </c>
      <c r="I474" s="425">
        <v>173</v>
      </c>
      <c r="J474" s="523">
        <v>93.5</v>
      </c>
      <c r="K474" s="425">
        <v>0</v>
      </c>
      <c r="L474" s="425">
        <v>538</v>
      </c>
      <c r="M474" s="425">
        <v>526</v>
      </c>
      <c r="N474" s="523">
        <v>97.8</v>
      </c>
    </row>
    <row r="475" spans="1:14" x14ac:dyDescent="0.25">
      <c r="A475" s="524"/>
      <c r="B475" s="424" t="s">
        <v>475</v>
      </c>
      <c r="C475" s="425">
        <v>0</v>
      </c>
      <c r="D475" s="425">
        <v>62</v>
      </c>
      <c r="E475" s="425">
        <v>62</v>
      </c>
      <c r="F475" s="523">
        <v>100</v>
      </c>
      <c r="G475" s="425">
        <v>0</v>
      </c>
      <c r="H475" s="425">
        <v>174</v>
      </c>
      <c r="I475" s="425">
        <v>171</v>
      </c>
      <c r="J475" s="523">
        <v>98.3</v>
      </c>
      <c r="K475" s="425">
        <v>0</v>
      </c>
      <c r="L475" s="425">
        <v>236</v>
      </c>
      <c r="M475" s="425">
        <v>233</v>
      </c>
      <c r="N475" s="523">
        <v>98.7</v>
      </c>
    </row>
    <row r="476" spans="1:14" x14ac:dyDescent="0.25">
      <c r="A476" s="524"/>
      <c r="B476" s="424" t="s">
        <v>476</v>
      </c>
      <c r="C476" s="425">
        <v>0</v>
      </c>
      <c r="D476" s="425">
        <v>15</v>
      </c>
      <c r="E476" s="425">
        <v>15</v>
      </c>
      <c r="F476" s="523">
        <v>100</v>
      </c>
      <c r="G476" s="425">
        <v>0</v>
      </c>
      <c r="H476" s="425">
        <v>157</v>
      </c>
      <c r="I476" s="425">
        <v>155</v>
      </c>
      <c r="J476" s="523">
        <v>98.7</v>
      </c>
      <c r="K476" s="425">
        <v>0</v>
      </c>
      <c r="L476" s="425">
        <v>172</v>
      </c>
      <c r="M476" s="425">
        <v>170</v>
      </c>
      <c r="N476" s="523">
        <v>98.8</v>
      </c>
    </row>
    <row r="477" spans="1:14" x14ac:dyDescent="0.25">
      <c r="A477" s="524"/>
      <c r="B477" s="424" t="s">
        <v>221</v>
      </c>
      <c r="C477" s="425">
        <v>0</v>
      </c>
      <c r="D477" s="425">
        <v>344</v>
      </c>
      <c r="E477" s="425">
        <v>344</v>
      </c>
      <c r="F477" s="523">
        <v>100</v>
      </c>
      <c r="G477" s="425">
        <v>0</v>
      </c>
      <c r="H477" s="425">
        <v>0</v>
      </c>
      <c r="I477" s="425">
        <v>0</v>
      </c>
      <c r="J477" s="523">
        <v>0</v>
      </c>
      <c r="K477" s="425">
        <v>0</v>
      </c>
      <c r="L477" s="425">
        <v>344</v>
      </c>
      <c r="M477" s="425">
        <v>344</v>
      </c>
      <c r="N477" s="523">
        <v>100</v>
      </c>
    </row>
    <row r="478" spans="1:14" x14ac:dyDescent="0.25">
      <c r="A478" s="524"/>
      <c r="B478" s="424" t="s">
        <v>222</v>
      </c>
      <c r="C478" s="425">
        <v>0</v>
      </c>
      <c r="D478" s="425">
        <v>47</v>
      </c>
      <c r="E478" s="425">
        <v>47</v>
      </c>
      <c r="F478" s="523">
        <v>100</v>
      </c>
      <c r="G478" s="425">
        <v>0</v>
      </c>
      <c r="H478" s="425">
        <v>0</v>
      </c>
      <c r="I478" s="425">
        <v>0</v>
      </c>
      <c r="J478" s="523">
        <v>0</v>
      </c>
      <c r="K478" s="425">
        <v>0</v>
      </c>
      <c r="L478" s="425">
        <v>47</v>
      </c>
      <c r="M478" s="425">
        <v>47</v>
      </c>
      <c r="N478" s="523">
        <v>100</v>
      </c>
    </row>
    <row r="479" spans="1:14" x14ac:dyDescent="0.25">
      <c r="A479" s="524"/>
      <c r="B479" s="424" t="s">
        <v>477</v>
      </c>
      <c r="C479" s="425">
        <v>0</v>
      </c>
      <c r="D479" s="425">
        <v>71</v>
      </c>
      <c r="E479" s="425">
        <v>71</v>
      </c>
      <c r="F479" s="523">
        <v>100</v>
      </c>
      <c r="G479" s="425">
        <v>0</v>
      </c>
      <c r="H479" s="425">
        <v>0</v>
      </c>
      <c r="I479" s="425">
        <v>0</v>
      </c>
      <c r="J479" s="523">
        <v>0</v>
      </c>
      <c r="K479" s="425">
        <v>0</v>
      </c>
      <c r="L479" s="425">
        <v>71</v>
      </c>
      <c r="M479" s="425">
        <v>71</v>
      </c>
      <c r="N479" s="523">
        <v>100</v>
      </c>
    </row>
    <row r="480" spans="1:14" x14ac:dyDescent="0.25">
      <c r="A480" s="524"/>
      <c r="B480" s="424" t="s">
        <v>233</v>
      </c>
      <c r="C480" s="425">
        <v>0</v>
      </c>
      <c r="D480" s="425">
        <v>200</v>
      </c>
      <c r="E480" s="425">
        <v>200</v>
      </c>
      <c r="F480" s="523">
        <v>100</v>
      </c>
      <c r="G480" s="425">
        <v>0</v>
      </c>
      <c r="H480" s="425">
        <v>0</v>
      </c>
      <c r="I480" s="425">
        <v>0</v>
      </c>
      <c r="J480" s="523">
        <v>0</v>
      </c>
      <c r="K480" s="425">
        <v>0</v>
      </c>
      <c r="L480" s="425">
        <v>200</v>
      </c>
      <c r="M480" s="425">
        <v>200</v>
      </c>
      <c r="N480" s="523">
        <v>100</v>
      </c>
    </row>
    <row r="481" spans="1:14" x14ac:dyDescent="0.25">
      <c r="A481" s="524"/>
      <c r="B481" s="424" t="s">
        <v>478</v>
      </c>
      <c r="C481" s="425">
        <v>0</v>
      </c>
      <c r="D481" s="425">
        <v>7</v>
      </c>
      <c r="E481" s="425">
        <v>7</v>
      </c>
      <c r="F481" s="523">
        <v>100</v>
      </c>
      <c r="G481" s="425">
        <v>0</v>
      </c>
      <c r="H481" s="425">
        <v>0</v>
      </c>
      <c r="I481" s="425">
        <v>0</v>
      </c>
      <c r="J481" s="523">
        <v>0</v>
      </c>
      <c r="K481" s="425">
        <v>0</v>
      </c>
      <c r="L481" s="425">
        <v>7</v>
      </c>
      <c r="M481" s="425">
        <v>7</v>
      </c>
      <c r="N481" s="523">
        <v>100</v>
      </c>
    </row>
    <row r="482" spans="1:14" x14ac:dyDescent="0.25">
      <c r="A482" s="424" t="s">
        <v>1004</v>
      </c>
      <c r="B482" s="424" t="s">
        <v>180</v>
      </c>
      <c r="C482" s="425">
        <v>5586</v>
      </c>
      <c r="D482" s="425">
        <v>5835</v>
      </c>
      <c r="E482" s="425">
        <v>5835</v>
      </c>
      <c r="F482" s="523">
        <v>100</v>
      </c>
      <c r="G482" s="425">
        <v>29</v>
      </c>
      <c r="H482" s="425">
        <v>19</v>
      </c>
      <c r="I482" s="425">
        <v>19</v>
      </c>
      <c r="J482" s="523">
        <v>100</v>
      </c>
      <c r="K482" s="425">
        <v>5615</v>
      </c>
      <c r="L482" s="425">
        <v>5854</v>
      </c>
      <c r="M482" s="425">
        <v>5854</v>
      </c>
      <c r="N482" s="523">
        <v>100</v>
      </c>
    </row>
    <row r="483" spans="1:14" x14ac:dyDescent="0.25">
      <c r="A483" s="524"/>
      <c r="B483" s="424" t="s">
        <v>194</v>
      </c>
      <c r="C483" s="425">
        <v>0</v>
      </c>
      <c r="D483" s="425">
        <v>0</v>
      </c>
      <c r="E483" s="425">
        <v>56</v>
      </c>
      <c r="F483" s="523">
        <v>0</v>
      </c>
      <c r="G483" s="425">
        <v>0</v>
      </c>
      <c r="H483" s="425">
        <v>0</v>
      </c>
      <c r="I483" s="425">
        <v>315</v>
      </c>
      <c r="J483" s="523">
        <v>0</v>
      </c>
      <c r="K483" s="425">
        <v>0</v>
      </c>
      <c r="L483" s="425">
        <v>0</v>
      </c>
      <c r="M483" s="425">
        <v>371</v>
      </c>
      <c r="N483" s="523">
        <v>0</v>
      </c>
    </row>
    <row r="484" spans="1:14" x14ac:dyDescent="0.25">
      <c r="A484" s="524"/>
      <c r="B484" s="424" t="s">
        <v>196</v>
      </c>
      <c r="C484" s="425">
        <v>0</v>
      </c>
      <c r="D484" s="425">
        <v>0</v>
      </c>
      <c r="E484" s="425">
        <v>11</v>
      </c>
      <c r="F484" s="523">
        <v>0</v>
      </c>
      <c r="G484" s="425">
        <v>0</v>
      </c>
      <c r="H484" s="425">
        <v>0</v>
      </c>
      <c r="I484" s="425">
        <v>0</v>
      </c>
      <c r="J484" s="523">
        <v>0</v>
      </c>
      <c r="K484" s="425">
        <v>0</v>
      </c>
      <c r="L484" s="425">
        <v>0</v>
      </c>
      <c r="M484" s="425">
        <v>11</v>
      </c>
      <c r="N484" s="523">
        <v>0</v>
      </c>
    </row>
    <row r="485" spans="1:14" x14ac:dyDescent="0.25">
      <c r="A485" s="524"/>
      <c r="B485" s="424" t="s">
        <v>219</v>
      </c>
      <c r="C485" s="425">
        <v>0</v>
      </c>
      <c r="D485" s="425">
        <v>13</v>
      </c>
      <c r="E485" s="425">
        <v>13</v>
      </c>
      <c r="F485" s="523">
        <v>100</v>
      </c>
      <c r="G485" s="425">
        <v>0</v>
      </c>
      <c r="H485" s="425">
        <v>0</v>
      </c>
      <c r="I485" s="425">
        <v>0</v>
      </c>
      <c r="J485" s="523">
        <v>0</v>
      </c>
      <c r="K485" s="425">
        <v>0</v>
      </c>
      <c r="L485" s="425">
        <v>13</v>
      </c>
      <c r="M485" s="425">
        <v>13</v>
      </c>
      <c r="N485" s="523">
        <v>100</v>
      </c>
    </row>
    <row r="486" spans="1:14" x14ac:dyDescent="0.25">
      <c r="A486" s="524"/>
      <c r="B486" s="424" t="s">
        <v>475</v>
      </c>
      <c r="C486" s="425">
        <v>0</v>
      </c>
      <c r="D486" s="425">
        <v>2</v>
      </c>
      <c r="E486" s="425">
        <v>12</v>
      </c>
      <c r="F486" s="523">
        <v>600</v>
      </c>
      <c r="G486" s="425">
        <v>0</v>
      </c>
      <c r="H486" s="425">
        <v>0</v>
      </c>
      <c r="I486" s="425">
        <v>56</v>
      </c>
      <c r="J486" s="523">
        <v>0</v>
      </c>
      <c r="K486" s="425">
        <v>0</v>
      </c>
      <c r="L486" s="425">
        <v>2</v>
      </c>
      <c r="M486" s="425">
        <v>68</v>
      </c>
      <c r="N486" s="523">
        <v>3400</v>
      </c>
    </row>
    <row r="487" spans="1:14" x14ac:dyDescent="0.25">
      <c r="A487" s="524"/>
      <c r="B487" s="424" t="s">
        <v>476</v>
      </c>
      <c r="C487" s="425">
        <v>0</v>
      </c>
      <c r="D487" s="425">
        <v>2</v>
      </c>
      <c r="E487" s="425">
        <v>9</v>
      </c>
      <c r="F487" s="523">
        <v>450</v>
      </c>
      <c r="G487" s="425">
        <v>0</v>
      </c>
      <c r="H487" s="425">
        <v>0</v>
      </c>
      <c r="I487" s="425">
        <v>48</v>
      </c>
      <c r="J487" s="523">
        <v>0</v>
      </c>
      <c r="K487" s="425">
        <v>0</v>
      </c>
      <c r="L487" s="425">
        <v>2</v>
      </c>
      <c r="M487" s="425">
        <v>57</v>
      </c>
      <c r="N487" s="523">
        <v>2850</v>
      </c>
    </row>
    <row r="488" spans="1:14" x14ac:dyDescent="0.25">
      <c r="A488" s="424" t="s">
        <v>1005</v>
      </c>
      <c r="B488" s="424" t="s">
        <v>180</v>
      </c>
      <c r="C488" s="425">
        <v>11461</v>
      </c>
      <c r="D488" s="425">
        <v>11257</v>
      </c>
      <c r="E488" s="425">
        <v>10309</v>
      </c>
      <c r="F488" s="523">
        <v>91.6</v>
      </c>
      <c r="G488" s="425">
        <v>333</v>
      </c>
      <c r="H488" s="425">
        <v>89</v>
      </c>
      <c r="I488" s="425">
        <v>85</v>
      </c>
      <c r="J488" s="523">
        <v>95.5</v>
      </c>
      <c r="K488" s="425">
        <v>11794</v>
      </c>
      <c r="L488" s="425">
        <v>11346</v>
      </c>
      <c r="M488" s="425">
        <v>10394</v>
      </c>
      <c r="N488" s="523">
        <v>91.6</v>
      </c>
    </row>
    <row r="489" spans="1:14" x14ac:dyDescent="0.25">
      <c r="A489" s="524"/>
      <c r="B489" s="424" t="s">
        <v>194</v>
      </c>
      <c r="C489" s="425">
        <v>0</v>
      </c>
      <c r="D489" s="425">
        <v>0</v>
      </c>
      <c r="E489" s="425">
        <v>0</v>
      </c>
      <c r="F489" s="523">
        <v>0</v>
      </c>
      <c r="G489" s="425">
        <v>0</v>
      </c>
      <c r="H489" s="425">
        <v>560</v>
      </c>
      <c r="I489" s="425">
        <v>560</v>
      </c>
      <c r="J489" s="523">
        <v>100</v>
      </c>
      <c r="K489" s="425">
        <v>0</v>
      </c>
      <c r="L489" s="425">
        <v>560</v>
      </c>
      <c r="M489" s="425">
        <v>560</v>
      </c>
      <c r="N489" s="523">
        <v>100</v>
      </c>
    </row>
    <row r="490" spans="1:14" x14ac:dyDescent="0.25">
      <c r="A490" s="524"/>
      <c r="B490" s="424" t="s">
        <v>219</v>
      </c>
      <c r="C490" s="425">
        <v>0</v>
      </c>
      <c r="D490" s="425">
        <v>0</v>
      </c>
      <c r="E490" s="425">
        <v>0</v>
      </c>
      <c r="F490" s="523">
        <v>0</v>
      </c>
      <c r="G490" s="425">
        <v>0</v>
      </c>
      <c r="H490" s="425">
        <v>877</v>
      </c>
      <c r="I490" s="425">
        <v>877</v>
      </c>
      <c r="J490" s="523">
        <v>100</v>
      </c>
      <c r="K490" s="425">
        <v>0</v>
      </c>
      <c r="L490" s="425">
        <v>877</v>
      </c>
      <c r="M490" s="425">
        <v>877</v>
      </c>
      <c r="N490" s="523">
        <v>100</v>
      </c>
    </row>
    <row r="491" spans="1:14" x14ac:dyDescent="0.25">
      <c r="A491" s="524"/>
      <c r="B491" s="424" t="s">
        <v>475</v>
      </c>
      <c r="C491" s="425">
        <v>0</v>
      </c>
      <c r="D491" s="425">
        <v>0</v>
      </c>
      <c r="E491" s="425">
        <v>0</v>
      </c>
      <c r="F491" s="523">
        <v>0</v>
      </c>
      <c r="G491" s="425">
        <v>0</v>
      </c>
      <c r="H491" s="425">
        <v>254</v>
      </c>
      <c r="I491" s="425">
        <v>254</v>
      </c>
      <c r="J491" s="523">
        <v>100</v>
      </c>
      <c r="K491" s="425">
        <v>0</v>
      </c>
      <c r="L491" s="425">
        <v>254</v>
      </c>
      <c r="M491" s="425">
        <v>254</v>
      </c>
      <c r="N491" s="523">
        <v>100</v>
      </c>
    </row>
    <row r="492" spans="1:14" x14ac:dyDescent="0.25">
      <c r="A492" s="524"/>
      <c r="B492" s="424" t="s">
        <v>476</v>
      </c>
      <c r="C492" s="425">
        <v>0</v>
      </c>
      <c r="D492" s="425">
        <v>0</v>
      </c>
      <c r="E492" s="425">
        <v>0</v>
      </c>
      <c r="F492" s="523">
        <v>0</v>
      </c>
      <c r="G492" s="425">
        <v>0</v>
      </c>
      <c r="H492" s="425">
        <v>218</v>
      </c>
      <c r="I492" s="425">
        <v>218</v>
      </c>
      <c r="J492" s="523">
        <v>100</v>
      </c>
      <c r="K492" s="425">
        <v>0</v>
      </c>
      <c r="L492" s="425">
        <v>218</v>
      </c>
      <c r="M492" s="425">
        <v>218</v>
      </c>
      <c r="N492" s="523">
        <v>100</v>
      </c>
    </row>
    <row r="493" spans="1:14" x14ac:dyDescent="0.25">
      <c r="A493" s="424" t="s">
        <v>1006</v>
      </c>
      <c r="B493" s="424" t="s">
        <v>180</v>
      </c>
      <c r="C493" s="425">
        <v>4722</v>
      </c>
      <c r="D493" s="425">
        <v>5064</v>
      </c>
      <c r="E493" s="425">
        <v>5059</v>
      </c>
      <c r="F493" s="523">
        <v>99.9</v>
      </c>
      <c r="G493" s="425">
        <v>30</v>
      </c>
      <c r="H493" s="425">
        <v>60</v>
      </c>
      <c r="I493" s="425">
        <v>60</v>
      </c>
      <c r="J493" s="523">
        <v>100</v>
      </c>
      <c r="K493" s="425">
        <v>4752</v>
      </c>
      <c r="L493" s="425">
        <v>5124</v>
      </c>
      <c r="M493" s="425">
        <v>5119</v>
      </c>
      <c r="N493" s="523">
        <v>99.9</v>
      </c>
    </row>
    <row r="494" spans="1:14" x14ac:dyDescent="0.25">
      <c r="A494" s="524"/>
      <c r="B494" s="424" t="s">
        <v>874</v>
      </c>
      <c r="C494" s="425">
        <v>0</v>
      </c>
      <c r="D494" s="425">
        <v>0</v>
      </c>
      <c r="E494" s="425">
        <v>0</v>
      </c>
      <c r="F494" s="523">
        <v>0</v>
      </c>
      <c r="G494" s="425">
        <v>0</v>
      </c>
      <c r="H494" s="425">
        <v>227</v>
      </c>
      <c r="I494" s="425">
        <v>227</v>
      </c>
      <c r="J494" s="523">
        <v>100</v>
      </c>
      <c r="K494" s="425">
        <v>0</v>
      </c>
      <c r="L494" s="425">
        <v>227</v>
      </c>
      <c r="M494" s="425">
        <v>227</v>
      </c>
      <c r="N494" s="523">
        <v>100</v>
      </c>
    </row>
    <row r="495" spans="1:14" x14ac:dyDescent="0.25">
      <c r="A495" s="524"/>
      <c r="B495" s="424" t="s">
        <v>194</v>
      </c>
      <c r="C495" s="425">
        <v>0</v>
      </c>
      <c r="D495" s="425">
        <v>69</v>
      </c>
      <c r="E495" s="425">
        <v>69</v>
      </c>
      <c r="F495" s="523">
        <v>100</v>
      </c>
      <c r="G495" s="425">
        <v>0</v>
      </c>
      <c r="H495" s="425">
        <v>539</v>
      </c>
      <c r="I495" s="425">
        <v>539</v>
      </c>
      <c r="J495" s="523">
        <v>100</v>
      </c>
      <c r="K495" s="425">
        <v>0</v>
      </c>
      <c r="L495" s="425">
        <v>608</v>
      </c>
      <c r="M495" s="425">
        <v>608</v>
      </c>
      <c r="N495" s="523">
        <v>100</v>
      </c>
    </row>
    <row r="496" spans="1:14" x14ac:dyDescent="0.25">
      <c r="A496" s="524"/>
      <c r="B496" s="424" t="s">
        <v>219</v>
      </c>
      <c r="C496" s="425">
        <v>0</v>
      </c>
      <c r="D496" s="425">
        <v>263</v>
      </c>
      <c r="E496" s="425">
        <v>263</v>
      </c>
      <c r="F496" s="523">
        <v>100</v>
      </c>
      <c r="G496" s="425">
        <v>0</v>
      </c>
      <c r="H496" s="425">
        <v>9</v>
      </c>
      <c r="I496" s="425">
        <v>8</v>
      </c>
      <c r="J496" s="523">
        <v>88.9</v>
      </c>
      <c r="K496" s="425">
        <v>0</v>
      </c>
      <c r="L496" s="425">
        <v>272</v>
      </c>
      <c r="M496" s="425">
        <v>271</v>
      </c>
      <c r="N496" s="523">
        <v>99.6</v>
      </c>
    </row>
    <row r="497" spans="1:14" x14ac:dyDescent="0.25">
      <c r="A497" s="524"/>
      <c r="B497" s="424" t="s">
        <v>475</v>
      </c>
      <c r="C497" s="425">
        <v>0</v>
      </c>
      <c r="D497" s="425">
        <v>58</v>
      </c>
      <c r="E497" s="425">
        <v>58</v>
      </c>
      <c r="F497" s="523">
        <v>100</v>
      </c>
      <c r="G497" s="425">
        <v>0</v>
      </c>
      <c r="H497" s="425">
        <v>97</v>
      </c>
      <c r="I497" s="425">
        <v>97</v>
      </c>
      <c r="J497" s="523">
        <v>100</v>
      </c>
      <c r="K497" s="425">
        <v>0</v>
      </c>
      <c r="L497" s="425">
        <v>155</v>
      </c>
      <c r="M497" s="425">
        <v>155</v>
      </c>
      <c r="N497" s="523">
        <v>100</v>
      </c>
    </row>
    <row r="498" spans="1:14" x14ac:dyDescent="0.25">
      <c r="A498" s="524"/>
      <c r="B498" s="424" t="s">
        <v>476</v>
      </c>
      <c r="C498" s="425">
        <v>0</v>
      </c>
      <c r="D498" s="425">
        <v>59</v>
      </c>
      <c r="E498" s="425">
        <v>59</v>
      </c>
      <c r="F498" s="523">
        <v>100</v>
      </c>
      <c r="G498" s="425">
        <v>0</v>
      </c>
      <c r="H498" s="425">
        <v>83</v>
      </c>
      <c r="I498" s="425">
        <v>83</v>
      </c>
      <c r="J498" s="523">
        <v>100</v>
      </c>
      <c r="K498" s="425">
        <v>0</v>
      </c>
      <c r="L498" s="425">
        <v>142</v>
      </c>
      <c r="M498" s="425">
        <v>142</v>
      </c>
      <c r="N498" s="523">
        <v>100</v>
      </c>
    </row>
    <row r="499" spans="1:14" x14ac:dyDescent="0.25">
      <c r="A499" s="424" t="s">
        <v>1007</v>
      </c>
      <c r="B499" s="424" t="s">
        <v>180</v>
      </c>
      <c r="C499" s="425">
        <v>7016</v>
      </c>
      <c r="D499" s="425">
        <v>6956</v>
      </c>
      <c r="E499" s="425">
        <v>6949</v>
      </c>
      <c r="F499" s="523">
        <v>99.9</v>
      </c>
      <c r="G499" s="425">
        <v>1534</v>
      </c>
      <c r="H499" s="425">
        <v>1589</v>
      </c>
      <c r="I499" s="425">
        <v>1589</v>
      </c>
      <c r="J499" s="523">
        <v>100</v>
      </c>
      <c r="K499" s="425">
        <v>8550</v>
      </c>
      <c r="L499" s="425">
        <v>8545</v>
      </c>
      <c r="M499" s="425">
        <v>8538</v>
      </c>
      <c r="N499" s="523">
        <v>99.9</v>
      </c>
    </row>
    <row r="500" spans="1:14" x14ac:dyDescent="0.25">
      <c r="A500" s="524"/>
      <c r="B500" s="424" t="s">
        <v>189</v>
      </c>
      <c r="C500" s="425">
        <v>0</v>
      </c>
      <c r="D500" s="425">
        <v>0</v>
      </c>
      <c r="E500" s="425">
        <v>0</v>
      </c>
      <c r="F500" s="523">
        <v>0</v>
      </c>
      <c r="G500" s="425">
        <v>0</v>
      </c>
      <c r="H500" s="425">
        <v>195</v>
      </c>
      <c r="I500" s="425">
        <v>195</v>
      </c>
      <c r="J500" s="523">
        <v>100</v>
      </c>
      <c r="K500" s="425">
        <v>0</v>
      </c>
      <c r="L500" s="425">
        <v>195</v>
      </c>
      <c r="M500" s="425">
        <v>195</v>
      </c>
      <c r="N500" s="523">
        <v>100</v>
      </c>
    </row>
    <row r="501" spans="1:14" x14ac:dyDescent="0.25">
      <c r="A501" s="524"/>
      <c r="B501" s="424" t="s">
        <v>874</v>
      </c>
      <c r="C501" s="425">
        <v>0</v>
      </c>
      <c r="D501" s="425">
        <v>0</v>
      </c>
      <c r="E501" s="425">
        <v>0</v>
      </c>
      <c r="F501" s="523">
        <v>0</v>
      </c>
      <c r="G501" s="425">
        <v>0</v>
      </c>
      <c r="H501" s="425">
        <v>83</v>
      </c>
      <c r="I501" s="425">
        <v>83</v>
      </c>
      <c r="J501" s="523">
        <v>100</v>
      </c>
      <c r="K501" s="425">
        <v>0</v>
      </c>
      <c r="L501" s="425">
        <v>83</v>
      </c>
      <c r="M501" s="425">
        <v>83</v>
      </c>
      <c r="N501" s="523">
        <v>100</v>
      </c>
    </row>
    <row r="502" spans="1:14" x14ac:dyDescent="0.25">
      <c r="A502" s="524"/>
      <c r="B502" s="424" t="s">
        <v>194</v>
      </c>
      <c r="C502" s="425">
        <v>0</v>
      </c>
      <c r="D502" s="425">
        <v>0</v>
      </c>
      <c r="E502" s="425">
        <v>0</v>
      </c>
      <c r="F502" s="523">
        <v>0</v>
      </c>
      <c r="G502" s="425">
        <v>0</v>
      </c>
      <c r="H502" s="425">
        <v>153</v>
      </c>
      <c r="I502" s="425">
        <v>153</v>
      </c>
      <c r="J502" s="523">
        <v>100</v>
      </c>
      <c r="K502" s="425">
        <v>0</v>
      </c>
      <c r="L502" s="425">
        <v>153</v>
      </c>
      <c r="M502" s="425">
        <v>153</v>
      </c>
      <c r="N502" s="523">
        <v>100</v>
      </c>
    </row>
    <row r="503" spans="1:14" x14ac:dyDescent="0.25">
      <c r="A503" s="524"/>
      <c r="B503" s="424" t="s">
        <v>219</v>
      </c>
      <c r="C503" s="425">
        <v>0</v>
      </c>
      <c r="D503" s="425">
        <v>39</v>
      </c>
      <c r="E503" s="425">
        <v>39</v>
      </c>
      <c r="F503" s="523">
        <v>100</v>
      </c>
      <c r="G503" s="425">
        <v>0</v>
      </c>
      <c r="H503" s="425">
        <v>11</v>
      </c>
      <c r="I503" s="425">
        <v>11</v>
      </c>
      <c r="J503" s="523">
        <v>100</v>
      </c>
      <c r="K503" s="425">
        <v>0</v>
      </c>
      <c r="L503" s="425">
        <v>50</v>
      </c>
      <c r="M503" s="425">
        <v>50</v>
      </c>
      <c r="N503" s="523">
        <v>100</v>
      </c>
    </row>
    <row r="504" spans="1:14" x14ac:dyDescent="0.25">
      <c r="A504" s="524"/>
      <c r="B504" s="424" t="s">
        <v>475</v>
      </c>
      <c r="C504" s="425">
        <v>0</v>
      </c>
      <c r="D504" s="425">
        <v>7</v>
      </c>
      <c r="E504" s="425">
        <v>7</v>
      </c>
      <c r="F504" s="523">
        <v>100</v>
      </c>
      <c r="G504" s="425">
        <v>0</v>
      </c>
      <c r="H504" s="425">
        <v>29</v>
      </c>
      <c r="I504" s="425">
        <v>29</v>
      </c>
      <c r="J504" s="523">
        <v>100</v>
      </c>
      <c r="K504" s="425">
        <v>0</v>
      </c>
      <c r="L504" s="425">
        <v>36</v>
      </c>
      <c r="M504" s="425">
        <v>36</v>
      </c>
      <c r="N504" s="523">
        <v>100</v>
      </c>
    </row>
    <row r="505" spans="1:14" x14ac:dyDescent="0.25">
      <c r="A505" s="524"/>
      <c r="B505" s="424" t="s">
        <v>476</v>
      </c>
      <c r="C505" s="425">
        <v>0</v>
      </c>
      <c r="D505" s="425">
        <v>13</v>
      </c>
      <c r="E505" s="425">
        <v>13</v>
      </c>
      <c r="F505" s="523">
        <v>100</v>
      </c>
      <c r="G505" s="425">
        <v>0</v>
      </c>
      <c r="H505" s="425">
        <v>25</v>
      </c>
      <c r="I505" s="425">
        <v>25</v>
      </c>
      <c r="J505" s="523">
        <v>100</v>
      </c>
      <c r="K505" s="425">
        <v>0</v>
      </c>
      <c r="L505" s="425">
        <v>38</v>
      </c>
      <c r="M505" s="425">
        <v>38</v>
      </c>
      <c r="N505" s="523">
        <v>100</v>
      </c>
    </row>
    <row r="506" spans="1:14" x14ac:dyDescent="0.25">
      <c r="A506" s="524"/>
      <c r="B506" s="424" t="s">
        <v>221</v>
      </c>
      <c r="C506" s="425">
        <v>0</v>
      </c>
      <c r="D506" s="425">
        <v>330</v>
      </c>
      <c r="E506" s="425">
        <v>330</v>
      </c>
      <c r="F506" s="523">
        <v>100</v>
      </c>
      <c r="G506" s="425">
        <v>0</v>
      </c>
      <c r="H506" s="425">
        <v>0</v>
      </c>
      <c r="I506" s="425">
        <v>0</v>
      </c>
      <c r="J506" s="523">
        <v>0</v>
      </c>
      <c r="K506" s="425">
        <v>0</v>
      </c>
      <c r="L506" s="425">
        <v>330</v>
      </c>
      <c r="M506" s="425">
        <v>330</v>
      </c>
      <c r="N506" s="523">
        <v>100</v>
      </c>
    </row>
    <row r="507" spans="1:14" x14ac:dyDescent="0.25">
      <c r="A507" s="524"/>
      <c r="B507" s="424" t="s">
        <v>222</v>
      </c>
      <c r="C507" s="425">
        <v>0</v>
      </c>
      <c r="D507" s="425">
        <v>58</v>
      </c>
      <c r="E507" s="425">
        <v>58</v>
      </c>
      <c r="F507" s="523">
        <v>100</v>
      </c>
      <c r="G507" s="425">
        <v>0</v>
      </c>
      <c r="H507" s="425">
        <v>0</v>
      </c>
      <c r="I507" s="425">
        <v>0</v>
      </c>
      <c r="J507" s="523">
        <v>0</v>
      </c>
      <c r="K507" s="425">
        <v>0</v>
      </c>
      <c r="L507" s="425">
        <v>58</v>
      </c>
      <c r="M507" s="425">
        <v>58</v>
      </c>
      <c r="N507" s="523">
        <v>100</v>
      </c>
    </row>
    <row r="508" spans="1:14" x14ac:dyDescent="0.25">
      <c r="A508" s="524"/>
      <c r="B508" s="424" t="s">
        <v>477</v>
      </c>
      <c r="C508" s="425">
        <v>0</v>
      </c>
      <c r="D508" s="425">
        <v>87</v>
      </c>
      <c r="E508" s="425">
        <v>87</v>
      </c>
      <c r="F508" s="523">
        <v>100</v>
      </c>
      <c r="G508" s="425">
        <v>0</v>
      </c>
      <c r="H508" s="425">
        <v>0</v>
      </c>
      <c r="I508" s="425">
        <v>0</v>
      </c>
      <c r="J508" s="523">
        <v>0</v>
      </c>
      <c r="K508" s="425">
        <v>0</v>
      </c>
      <c r="L508" s="425">
        <v>87</v>
      </c>
      <c r="M508" s="425">
        <v>87</v>
      </c>
      <c r="N508" s="523">
        <v>100</v>
      </c>
    </row>
    <row r="509" spans="1:14" x14ac:dyDescent="0.25">
      <c r="A509" s="424" t="s">
        <v>1008</v>
      </c>
      <c r="B509" s="424" t="s">
        <v>180</v>
      </c>
      <c r="C509" s="425">
        <v>3266</v>
      </c>
      <c r="D509" s="425">
        <v>3385</v>
      </c>
      <c r="E509" s="425">
        <v>3350</v>
      </c>
      <c r="F509" s="523">
        <v>99</v>
      </c>
      <c r="G509" s="425">
        <v>25</v>
      </c>
      <c r="H509" s="425">
        <v>22</v>
      </c>
      <c r="I509" s="425">
        <v>22</v>
      </c>
      <c r="J509" s="523">
        <v>100</v>
      </c>
      <c r="K509" s="425">
        <v>3291</v>
      </c>
      <c r="L509" s="425">
        <v>3407</v>
      </c>
      <c r="M509" s="425">
        <v>3372</v>
      </c>
      <c r="N509" s="523">
        <v>99</v>
      </c>
    </row>
    <row r="510" spans="1:14" x14ac:dyDescent="0.25">
      <c r="A510" s="524"/>
      <c r="B510" s="424" t="s">
        <v>189</v>
      </c>
      <c r="C510" s="425">
        <v>0</v>
      </c>
      <c r="D510" s="425">
        <v>0</v>
      </c>
      <c r="E510" s="425">
        <v>0</v>
      </c>
      <c r="F510" s="523">
        <v>0</v>
      </c>
      <c r="G510" s="425">
        <v>0</v>
      </c>
      <c r="H510" s="425">
        <v>6</v>
      </c>
      <c r="I510" s="425">
        <v>6</v>
      </c>
      <c r="J510" s="523">
        <v>100</v>
      </c>
      <c r="K510" s="425">
        <v>0</v>
      </c>
      <c r="L510" s="425">
        <v>6</v>
      </c>
      <c r="M510" s="425">
        <v>6</v>
      </c>
      <c r="N510" s="523">
        <v>100</v>
      </c>
    </row>
    <row r="511" spans="1:14" x14ac:dyDescent="0.25">
      <c r="A511" s="524"/>
      <c r="B511" s="424" t="s">
        <v>874</v>
      </c>
      <c r="C511" s="425">
        <v>0</v>
      </c>
      <c r="D511" s="425">
        <v>0</v>
      </c>
      <c r="E511" s="425">
        <v>0</v>
      </c>
      <c r="F511" s="523">
        <v>0</v>
      </c>
      <c r="G511" s="425">
        <v>0</v>
      </c>
      <c r="H511" s="425">
        <v>2</v>
      </c>
      <c r="I511" s="425">
        <v>2</v>
      </c>
      <c r="J511" s="523">
        <v>100</v>
      </c>
      <c r="K511" s="425">
        <v>0</v>
      </c>
      <c r="L511" s="425">
        <v>2</v>
      </c>
      <c r="M511" s="425">
        <v>2</v>
      </c>
      <c r="N511" s="523">
        <v>100</v>
      </c>
    </row>
    <row r="512" spans="1:14" x14ac:dyDescent="0.25">
      <c r="A512" s="524"/>
      <c r="B512" s="424" t="s">
        <v>199</v>
      </c>
      <c r="C512" s="425">
        <v>0</v>
      </c>
      <c r="D512" s="425">
        <v>1</v>
      </c>
      <c r="E512" s="425">
        <v>1</v>
      </c>
      <c r="F512" s="523">
        <v>100</v>
      </c>
      <c r="G512" s="425">
        <v>0</v>
      </c>
      <c r="H512" s="425">
        <v>0</v>
      </c>
      <c r="I512" s="425">
        <v>0</v>
      </c>
      <c r="J512" s="523">
        <v>0</v>
      </c>
      <c r="K512" s="425">
        <v>0</v>
      </c>
      <c r="L512" s="425">
        <v>1</v>
      </c>
      <c r="M512" s="425">
        <v>1</v>
      </c>
      <c r="N512" s="523">
        <v>100</v>
      </c>
    </row>
    <row r="513" spans="1:14" x14ac:dyDescent="0.25">
      <c r="A513" s="524"/>
      <c r="B513" s="424" t="s">
        <v>200</v>
      </c>
      <c r="C513" s="425">
        <v>0</v>
      </c>
      <c r="D513" s="425">
        <v>0</v>
      </c>
      <c r="E513" s="425">
        <v>0</v>
      </c>
      <c r="F513" s="523">
        <v>0</v>
      </c>
      <c r="G513" s="425">
        <v>0</v>
      </c>
      <c r="H513" s="425">
        <v>0</v>
      </c>
      <c r="I513" s="425">
        <v>0</v>
      </c>
      <c r="J513" s="523">
        <v>0</v>
      </c>
      <c r="K513" s="425">
        <v>0</v>
      </c>
      <c r="L513" s="425">
        <v>0</v>
      </c>
      <c r="M513" s="425">
        <v>0</v>
      </c>
      <c r="N513" s="523">
        <v>0</v>
      </c>
    </row>
    <row r="514" spans="1:14" x14ac:dyDescent="0.25">
      <c r="A514" s="524"/>
      <c r="B514" s="424" t="s">
        <v>201</v>
      </c>
      <c r="C514" s="425">
        <v>0</v>
      </c>
      <c r="D514" s="425">
        <v>0</v>
      </c>
      <c r="E514" s="425">
        <v>0</v>
      </c>
      <c r="F514" s="523">
        <v>0</v>
      </c>
      <c r="G514" s="425">
        <v>0</v>
      </c>
      <c r="H514" s="425">
        <v>0</v>
      </c>
      <c r="I514" s="425">
        <v>0</v>
      </c>
      <c r="J514" s="523">
        <v>0</v>
      </c>
      <c r="K514" s="425">
        <v>0</v>
      </c>
      <c r="L514" s="425">
        <v>0</v>
      </c>
      <c r="M514" s="425">
        <v>0</v>
      </c>
      <c r="N514" s="523">
        <v>0</v>
      </c>
    </row>
    <row r="515" spans="1:14" x14ac:dyDescent="0.25">
      <c r="A515" s="524"/>
      <c r="B515" s="424" t="s">
        <v>219</v>
      </c>
      <c r="C515" s="425">
        <v>0</v>
      </c>
      <c r="D515" s="425">
        <v>131</v>
      </c>
      <c r="E515" s="425">
        <v>131</v>
      </c>
      <c r="F515" s="523">
        <v>100</v>
      </c>
      <c r="G515" s="425">
        <v>0</v>
      </c>
      <c r="H515" s="425">
        <v>0</v>
      </c>
      <c r="I515" s="425">
        <v>0</v>
      </c>
      <c r="J515" s="523">
        <v>0</v>
      </c>
      <c r="K515" s="425">
        <v>0</v>
      </c>
      <c r="L515" s="425">
        <v>131</v>
      </c>
      <c r="M515" s="425">
        <v>131</v>
      </c>
      <c r="N515" s="523">
        <v>100</v>
      </c>
    </row>
    <row r="516" spans="1:14" x14ac:dyDescent="0.25">
      <c r="A516" s="524"/>
      <c r="B516" s="424" t="s">
        <v>475</v>
      </c>
      <c r="C516" s="425">
        <v>0</v>
      </c>
      <c r="D516" s="425">
        <v>23</v>
      </c>
      <c r="E516" s="425">
        <v>23</v>
      </c>
      <c r="F516" s="523">
        <v>100</v>
      </c>
      <c r="G516" s="425">
        <v>0</v>
      </c>
      <c r="H516" s="425">
        <v>0</v>
      </c>
      <c r="I516" s="425">
        <v>0</v>
      </c>
      <c r="J516" s="523">
        <v>0</v>
      </c>
      <c r="K516" s="425">
        <v>0</v>
      </c>
      <c r="L516" s="425">
        <v>23</v>
      </c>
      <c r="M516" s="425">
        <v>23</v>
      </c>
      <c r="N516" s="523">
        <v>100</v>
      </c>
    </row>
    <row r="517" spans="1:14" x14ac:dyDescent="0.25">
      <c r="A517" s="524"/>
      <c r="B517" s="424" t="s">
        <v>476</v>
      </c>
      <c r="C517" s="425">
        <v>0</v>
      </c>
      <c r="D517" s="425">
        <v>5</v>
      </c>
      <c r="E517" s="425">
        <v>5</v>
      </c>
      <c r="F517" s="523">
        <v>100</v>
      </c>
      <c r="G517" s="425">
        <v>0</v>
      </c>
      <c r="H517" s="425">
        <v>0</v>
      </c>
      <c r="I517" s="425">
        <v>0</v>
      </c>
      <c r="J517" s="523">
        <v>0</v>
      </c>
      <c r="K517" s="425">
        <v>0</v>
      </c>
      <c r="L517" s="425">
        <v>5</v>
      </c>
      <c r="M517" s="425">
        <v>5</v>
      </c>
      <c r="N517" s="523">
        <v>100</v>
      </c>
    </row>
    <row r="518" spans="1:14" x14ac:dyDescent="0.25">
      <c r="A518" s="424" t="s">
        <v>1009</v>
      </c>
      <c r="B518" s="424" t="s">
        <v>180</v>
      </c>
      <c r="C518" s="425">
        <v>14110</v>
      </c>
      <c r="D518" s="425">
        <v>14163</v>
      </c>
      <c r="E518" s="425">
        <v>13959</v>
      </c>
      <c r="F518" s="523">
        <v>98.6</v>
      </c>
      <c r="G518" s="425">
        <v>500</v>
      </c>
      <c r="H518" s="425">
        <v>740</v>
      </c>
      <c r="I518" s="425">
        <v>735</v>
      </c>
      <c r="J518" s="523">
        <v>99.3</v>
      </c>
      <c r="K518" s="425">
        <v>14610</v>
      </c>
      <c r="L518" s="425">
        <v>14903</v>
      </c>
      <c r="M518" s="425">
        <v>14694</v>
      </c>
      <c r="N518" s="523">
        <v>98.6</v>
      </c>
    </row>
    <row r="519" spans="1:14" x14ac:dyDescent="0.25">
      <c r="A519" s="524"/>
      <c r="B519" s="424" t="s">
        <v>472</v>
      </c>
      <c r="C519" s="425">
        <v>0</v>
      </c>
      <c r="D519" s="425">
        <v>212</v>
      </c>
      <c r="E519" s="425">
        <v>212</v>
      </c>
      <c r="F519" s="523">
        <v>100</v>
      </c>
      <c r="G519" s="425">
        <v>0</v>
      </c>
      <c r="H519" s="425">
        <v>0</v>
      </c>
      <c r="I519" s="425">
        <v>0</v>
      </c>
      <c r="J519" s="523">
        <v>0</v>
      </c>
      <c r="K519" s="425">
        <v>0</v>
      </c>
      <c r="L519" s="425">
        <v>212</v>
      </c>
      <c r="M519" s="425">
        <v>212</v>
      </c>
      <c r="N519" s="523">
        <v>100</v>
      </c>
    </row>
    <row r="520" spans="1:14" x14ac:dyDescent="0.25">
      <c r="A520" s="524"/>
      <c r="B520" s="424" t="s">
        <v>189</v>
      </c>
      <c r="C520" s="425">
        <v>0</v>
      </c>
      <c r="D520" s="425">
        <v>0</v>
      </c>
      <c r="E520" s="425">
        <v>0</v>
      </c>
      <c r="F520" s="523">
        <v>0</v>
      </c>
      <c r="G520" s="425">
        <v>0</v>
      </c>
      <c r="H520" s="425">
        <v>181</v>
      </c>
      <c r="I520" s="425">
        <v>180</v>
      </c>
      <c r="J520" s="523">
        <v>99.4</v>
      </c>
      <c r="K520" s="425">
        <v>0</v>
      </c>
      <c r="L520" s="425">
        <v>181</v>
      </c>
      <c r="M520" s="425">
        <v>180</v>
      </c>
      <c r="N520" s="523">
        <v>99.4</v>
      </c>
    </row>
    <row r="521" spans="1:14" x14ac:dyDescent="0.25">
      <c r="A521" s="524"/>
      <c r="B521" s="424" t="s">
        <v>194</v>
      </c>
      <c r="C521" s="425">
        <v>0</v>
      </c>
      <c r="D521" s="425">
        <v>72</v>
      </c>
      <c r="E521" s="425">
        <v>72</v>
      </c>
      <c r="F521" s="523">
        <v>100</v>
      </c>
      <c r="G521" s="425">
        <v>0</v>
      </c>
      <c r="H521" s="425">
        <v>1415</v>
      </c>
      <c r="I521" s="425">
        <v>1415</v>
      </c>
      <c r="J521" s="523">
        <v>100</v>
      </c>
      <c r="K521" s="425">
        <v>0</v>
      </c>
      <c r="L521" s="425">
        <v>1487</v>
      </c>
      <c r="M521" s="425">
        <v>1487</v>
      </c>
      <c r="N521" s="523">
        <v>100</v>
      </c>
    </row>
    <row r="522" spans="1:14" x14ac:dyDescent="0.25">
      <c r="A522" s="524"/>
      <c r="B522" s="424" t="s">
        <v>199</v>
      </c>
      <c r="C522" s="425">
        <v>0</v>
      </c>
      <c r="D522" s="425">
        <v>299</v>
      </c>
      <c r="E522" s="425">
        <v>299</v>
      </c>
      <c r="F522" s="523">
        <v>100</v>
      </c>
      <c r="G522" s="425">
        <v>0</v>
      </c>
      <c r="H522" s="425">
        <v>0</v>
      </c>
      <c r="I522" s="425">
        <v>0</v>
      </c>
      <c r="J522" s="523">
        <v>0</v>
      </c>
      <c r="K522" s="425">
        <v>0</v>
      </c>
      <c r="L522" s="425">
        <v>299</v>
      </c>
      <c r="M522" s="425">
        <v>299</v>
      </c>
      <c r="N522" s="523">
        <v>100</v>
      </c>
    </row>
    <row r="523" spans="1:14" x14ac:dyDescent="0.25">
      <c r="A523" s="524"/>
      <c r="B523" s="424" t="s">
        <v>200</v>
      </c>
      <c r="C523" s="425">
        <v>0</v>
      </c>
      <c r="D523" s="425">
        <v>53</v>
      </c>
      <c r="E523" s="425">
        <v>53</v>
      </c>
      <c r="F523" s="523">
        <v>100</v>
      </c>
      <c r="G523" s="425">
        <v>0</v>
      </c>
      <c r="H523" s="425">
        <v>0</v>
      </c>
      <c r="I523" s="425">
        <v>0</v>
      </c>
      <c r="J523" s="523">
        <v>0</v>
      </c>
      <c r="K523" s="425">
        <v>0</v>
      </c>
      <c r="L523" s="425">
        <v>53</v>
      </c>
      <c r="M523" s="425">
        <v>53</v>
      </c>
      <c r="N523" s="523">
        <v>100</v>
      </c>
    </row>
    <row r="524" spans="1:14" x14ac:dyDescent="0.25">
      <c r="A524" s="524"/>
      <c r="B524" s="424" t="s">
        <v>201</v>
      </c>
      <c r="C524" s="425">
        <v>0</v>
      </c>
      <c r="D524" s="425">
        <v>79</v>
      </c>
      <c r="E524" s="425">
        <v>77</v>
      </c>
      <c r="F524" s="523">
        <v>97.5</v>
      </c>
      <c r="G524" s="425">
        <v>0</v>
      </c>
      <c r="H524" s="425">
        <v>0</v>
      </c>
      <c r="I524" s="425">
        <v>0</v>
      </c>
      <c r="J524" s="523">
        <v>0</v>
      </c>
      <c r="K524" s="425">
        <v>0</v>
      </c>
      <c r="L524" s="425">
        <v>79</v>
      </c>
      <c r="M524" s="425">
        <v>77</v>
      </c>
      <c r="N524" s="523">
        <v>97.5</v>
      </c>
    </row>
    <row r="525" spans="1:14" x14ac:dyDescent="0.25">
      <c r="A525" s="524"/>
      <c r="B525" s="424" t="s">
        <v>219</v>
      </c>
      <c r="C525" s="425">
        <v>0</v>
      </c>
      <c r="D525" s="425">
        <v>62</v>
      </c>
      <c r="E525" s="425">
        <v>50</v>
      </c>
      <c r="F525" s="523">
        <v>80.599999999999994</v>
      </c>
      <c r="G525" s="425">
        <v>0</v>
      </c>
      <c r="H525" s="425">
        <v>1402</v>
      </c>
      <c r="I525" s="425">
        <v>1402</v>
      </c>
      <c r="J525" s="523">
        <v>100</v>
      </c>
      <c r="K525" s="425">
        <v>0</v>
      </c>
      <c r="L525" s="425">
        <v>1464</v>
      </c>
      <c r="M525" s="425">
        <v>1452</v>
      </c>
      <c r="N525" s="523">
        <v>99.2</v>
      </c>
    </row>
    <row r="526" spans="1:14" x14ac:dyDescent="0.25">
      <c r="A526" s="524"/>
      <c r="B526" s="424" t="s">
        <v>475</v>
      </c>
      <c r="C526" s="425">
        <v>0</v>
      </c>
      <c r="D526" s="425">
        <v>24</v>
      </c>
      <c r="E526" s="425">
        <v>18</v>
      </c>
      <c r="F526" s="523">
        <v>75</v>
      </c>
      <c r="G526" s="425">
        <v>0</v>
      </c>
      <c r="H526" s="425">
        <v>497</v>
      </c>
      <c r="I526" s="425">
        <v>497</v>
      </c>
      <c r="J526" s="523">
        <v>100</v>
      </c>
      <c r="K526" s="425">
        <v>0</v>
      </c>
      <c r="L526" s="425">
        <v>521</v>
      </c>
      <c r="M526" s="425">
        <v>515</v>
      </c>
      <c r="N526" s="523">
        <v>98.8</v>
      </c>
    </row>
    <row r="527" spans="1:14" x14ac:dyDescent="0.25">
      <c r="A527" s="524"/>
      <c r="B527" s="424" t="s">
        <v>476</v>
      </c>
      <c r="C527" s="425">
        <v>0</v>
      </c>
      <c r="D527" s="425">
        <v>20</v>
      </c>
      <c r="E527" s="425">
        <v>15</v>
      </c>
      <c r="F527" s="523">
        <v>75</v>
      </c>
      <c r="G527" s="425">
        <v>0</v>
      </c>
      <c r="H527" s="425">
        <v>427</v>
      </c>
      <c r="I527" s="425">
        <v>427</v>
      </c>
      <c r="J527" s="523">
        <v>100</v>
      </c>
      <c r="K527" s="425">
        <v>0</v>
      </c>
      <c r="L527" s="425">
        <v>447</v>
      </c>
      <c r="M527" s="425">
        <v>442</v>
      </c>
      <c r="N527" s="523">
        <v>98.9</v>
      </c>
    </row>
    <row r="528" spans="1:14" x14ac:dyDescent="0.25">
      <c r="A528" s="524"/>
      <c r="B528" s="424" t="s">
        <v>473</v>
      </c>
      <c r="C528" s="425">
        <v>2</v>
      </c>
      <c r="D528" s="425">
        <v>13</v>
      </c>
      <c r="E528" s="425">
        <v>13</v>
      </c>
      <c r="F528" s="523">
        <v>100</v>
      </c>
      <c r="G528" s="425">
        <v>0</v>
      </c>
      <c r="H528" s="425">
        <v>0</v>
      </c>
      <c r="I528" s="425">
        <v>0</v>
      </c>
      <c r="J528" s="523">
        <v>0</v>
      </c>
      <c r="K528" s="425">
        <v>2</v>
      </c>
      <c r="L528" s="425">
        <v>13</v>
      </c>
      <c r="M528" s="425">
        <v>13</v>
      </c>
      <c r="N528" s="523">
        <v>100</v>
      </c>
    </row>
    <row r="529" spans="1:14" x14ac:dyDescent="0.25">
      <c r="A529" s="424" t="s">
        <v>1010</v>
      </c>
      <c r="B529" s="424" t="s">
        <v>180</v>
      </c>
      <c r="C529" s="425">
        <v>9109</v>
      </c>
      <c r="D529" s="425">
        <v>9577</v>
      </c>
      <c r="E529" s="425">
        <v>9060</v>
      </c>
      <c r="F529" s="523">
        <v>94.6</v>
      </c>
      <c r="G529" s="425">
        <v>0</v>
      </c>
      <c r="H529" s="425">
        <v>409</v>
      </c>
      <c r="I529" s="425">
        <v>409</v>
      </c>
      <c r="J529" s="523">
        <v>100</v>
      </c>
      <c r="K529" s="425">
        <v>9109</v>
      </c>
      <c r="L529" s="425">
        <v>9986</v>
      </c>
      <c r="M529" s="425">
        <v>9469</v>
      </c>
      <c r="N529" s="523">
        <v>94.8</v>
      </c>
    </row>
    <row r="530" spans="1:14" x14ac:dyDescent="0.25">
      <c r="A530" s="524"/>
      <c r="B530" s="424" t="s">
        <v>189</v>
      </c>
      <c r="C530" s="425">
        <v>0</v>
      </c>
      <c r="D530" s="425">
        <v>0</v>
      </c>
      <c r="E530" s="425">
        <v>0</v>
      </c>
      <c r="F530" s="523">
        <v>0</v>
      </c>
      <c r="G530" s="425">
        <v>0</v>
      </c>
      <c r="H530" s="425">
        <v>14365</v>
      </c>
      <c r="I530" s="425">
        <v>7799</v>
      </c>
      <c r="J530" s="523">
        <v>54.3</v>
      </c>
      <c r="K530" s="425">
        <v>0</v>
      </c>
      <c r="L530" s="425">
        <v>14365</v>
      </c>
      <c r="M530" s="425">
        <v>7799</v>
      </c>
      <c r="N530" s="523">
        <v>54.3</v>
      </c>
    </row>
    <row r="531" spans="1:14" x14ac:dyDescent="0.25">
      <c r="A531" s="524"/>
      <c r="B531" s="424" t="s">
        <v>199</v>
      </c>
      <c r="C531" s="425">
        <v>0</v>
      </c>
      <c r="D531" s="425">
        <v>293</v>
      </c>
      <c r="E531" s="425">
        <v>293</v>
      </c>
      <c r="F531" s="523">
        <v>100</v>
      </c>
      <c r="G531" s="425">
        <v>0</v>
      </c>
      <c r="H531" s="425">
        <v>0</v>
      </c>
      <c r="I531" s="425">
        <v>0</v>
      </c>
      <c r="J531" s="523">
        <v>0</v>
      </c>
      <c r="K531" s="425">
        <v>0</v>
      </c>
      <c r="L531" s="425">
        <v>293</v>
      </c>
      <c r="M531" s="425">
        <v>293</v>
      </c>
      <c r="N531" s="523">
        <v>100</v>
      </c>
    </row>
    <row r="532" spans="1:14" x14ac:dyDescent="0.25">
      <c r="A532" s="524"/>
      <c r="B532" s="424" t="s">
        <v>200</v>
      </c>
      <c r="C532" s="425">
        <v>0</v>
      </c>
      <c r="D532" s="425">
        <v>52</v>
      </c>
      <c r="E532" s="425">
        <v>52</v>
      </c>
      <c r="F532" s="523">
        <v>100</v>
      </c>
      <c r="G532" s="425">
        <v>0</v>
      </c>
      <c r="H532" s="425">
        <v>0</v>
      </c>
      <c r="I532" s="425">
        <v>0</v>
      </c>
      <c r="J532" s="523">
        <v>0</v>
      </c>
      <c r="K532" s="425">
        <v>0</v>
      </c>
      <c r="L532" s="425">
        <v>52</v>
      </c>
      <c r="M532" s="425">
        <v>52</v>
      </c>
      <c r="N532" s="523">
        <v>100</v>
      </c>
    </row>
    <row r="533" spans="1:14" x14ac:dyDescent="0.25">
      <c r="A533" s="524"/>
      <c r="B533" s="424" t="s">
        <v>201</v>
      </c>
      <c r="C533" s="425">
        <v>0</v>
      </c>
      <c r="D533" s="425">
        <v>77</v>
      </c>
      <c r="E533" s="425">
        <v>77</v>
      </c>
      <c r="F533" s="523">
        <v>100</v>
      </c>
      <c r="G533" s="425">
        <v>0</v>
      </c>
      <c r="H533" s="425">
        <v>0</v>
      </c>
      <c r="I533" s="425">
        <v>0</v>
      </c>
      <c r="J533" s="523">
        <v>0</v>
      </c>
      <c r="K533" s="425">
        <v>0</v>
      </c>
      <c r="L533" s="425">
        <v>77</v>
      </c>
      <c r="M533" s="425">
        <v>77</v>
      </c>
      <c r="N533" s="523">
        <v>100</v>
      </c>
    </row>
    <row r="534" spans="1:14" x14ac:dyDescent="0.25">
      <c r="A534" s="524"/>
      <c r="B534" s="424" t="s">
        <v>221</v>
      </c>
      <c r="C534" s="425">
        <v>0</v>
      </c>
      <c r="D534" s="425">
        <v>93</v>
      </c>
      <c r="E534" s="425">
        <v>93</v>
      </c>
      <c r="F534" s="523">
        <v>100</v>
      </c>
      <c r="G534" s="425">
        <v>0</v>
      </c>
      <c r="H534" s="425">
        <v>0</v>
      </c>
      <c r="I534" s="425">
        <v>0</v>
      </c>
      <c r="J534" s="523">
        <v>0</v>
      </c>
      <c r="K534" s="425">
        <v>0</v>
      </c>
      <c r="L534" s="425">
        <v>93</v>
      </c>
      <c r="M534" s="425">
        <v>93</v>
      </c>
      <c r="N534" s="523">
        <v>100</v>
      </c>
    </row>
    <row r="535" spans="1:14" x14ac:dyDescent="0.25">
      <c r="A535" s="524"/>
      <c r="B535" s="424" t="s">
        <v>222</v>
      </c>
      <c r="C535" s="425">
        <v>0</v>
      </c>
      <c r="D535" s="425">
        <v>16</v>
      </c>
      <c r="E535" s="425">
        <v>16</v>
      </c>
      <c r="F535" s="523">
        <v>100</v>
      </c>
      <c r="G535" s="425">
        <v>0</v>
      </c>
      <c r="H535" s="425">
        <v>0</v>
      </c>
      <c r="I535" s="425">
        <v>0</v>
      </c>
      <c r="J535" s="523">
        <v>0</v>
      </c>
      <c r="K535" s="425">
        <v>0</v>
      </c>
      <c r="L535" s="425">
        <v>16</v>
      </c>
      <c r="M535" s="425">
        <v>16</v>
      </c>
      <c r="N535" s="523">
        <v>100</v>
      </c>
    </row>
    <row r="536" spans="1:14" x14ac:dyDescent="0.25">
      <c r="A536" s="524"/>
      <c r="B536" s="424" t="s">
        <v>477</v>
      </c>
      <c r="C536" s="425">
        <v>0</v>
      </c>
      <c r="D536" s="425">
        <v>25</v>
      </c>
      <c r="E536" s="425">
        <v>25</v>
      </c>
      <c r="F536" s="523">
        <v>100</v>
      </c>
      <c r="G536" s="425">
        <v>0</v>
      </c>
      <c r="H536" s="425">
        <v>0</v>
      </c>
      <c r="I536" s="425">
        <v>0</v>
      </c>
      <c r="J536" s="523">
        <v>0</v>
      </c>
      <c r="K536" s="425">
        <v>0</v>
      </c>
      <c r="L536" s="425">
        <v>25</v>
      </c>
      <c r="M536" s="425">
        <v>25</v>
      </c>
      <c r="N536" s="523">
        <v>100</v>
      </c>
    </row>
    <row r="537" spans="1:14" x14ac:dyDescent="0.25">
      <c r="A537" s="424" t="s">
        <v>1011</v>
      </c>
      <c r="B537" s="424" t="s">
        <v>180</v>
      </c>
      <c r="C537" s="425">
        <v>5830258</v>
      </c>
      <c r="D537" s="425">
        <v>3688943</v>
      </c>
      <c r="E537" s="425">
        <v>3391777</v>
      </c>
      <c r="F537" s="523">
        <v>91.9</v>
      </c>
      <c r="G537" s="425">
        <v>597890</v>
      </c>
      <c r="H537" s="425">
        <v>11795</v>
      </c>
      <c r="I537" s="425">
        <v>11795</v>
      </c>
      <c r="J537" s="523">
        <v>100</v>
      </c>
      <c r="K537" s="425">
        <v>6428148</v>
      </c>
      <c r="L537" s="425">
        <v>3700738</v>
      </c>
      <c r="M537" s="425">
        <v>3403572</v>
      </c>
      <c r="N537" s="523">
        <v>92</v>
      </c>
    </row>
    <row r="538" spans="1:14" x14ac:dyDescent="0.25">
      <c r="A538" s="524"/>
      <c r="B538" s="424" t="s">
        <v>501</v>
      </c>
      <c r="C538" s="425">
        <v>1051</v>
      </c>
      <c r="D538" s="425">
        <v>931</v>
      </c>
      <c r="E538" s="425">
        <v>931</v>
      </c>
      <c r="F538" s="523">
        <v>100</v>
      </c>
      <c r="G538" s="425">
        <v>0</v>
      </c>
      <c r="H538" s="425">
        <v>0</v>
      </c>
      <c r="I538" s="425">
        <v>0</v>
      </c>
      <c r="J538" s="523">
        <v>0</v>
      </c>
      <c r="K538" s="425">
        <v>1051</v>
      </c>
      <c r="L538" s="425">
        <v>931</v>
      </c>
      <c r="M538" s="425">
        <v>931</v>
      </c>
      <c r="N538" s="523">
        <v>100</v>
      </c>
    </row>
    <row r="539" spans="1:14" x14ac:dyDescent="0.25">
      <c r="A539" s="524"/>
      <c r="B539" s="424" t="s">
        <v>502</v>
      </c>
      <c r="C539" s="425">
        <v>971</v>
      </c>
      <c r="D539" s="425">
        <v>446</v>
      </c>
      <c r="E539" s="425">
        <v>446</v>
      </c>
      <c r="F539" s="523">
        <v>100</v>
      </c>
      <c r="G539" s="425">
        <v>0</v>
      </c>
      <c r="H539" s="425">
        <v>0</v>
      </c>
      <c r="I539" s="425">
        <v>0</v>
      </c>
      <c r="J539" s="523">
        <v>0</v>
      </c>
      <c r="K539" s="425">
        <v>971</v>
      </c>
      <c r="L539" s="425">
        <v>446</v>
      </c>
      <c r="M539" s="425">
        <v>446</v>
      </c>
      <c r="N539" s="523">
        <v>100</v>
      </c>
    </row>
    <row r="540" spans="1:14" x14ac:dyDescent="0.25">
      <c r="A540" s="524"/>
      <c r="B540" s="424" t="s">
        <v>1012</v>
      </c>
      <c r="C540" s="425">
        <v>308</v>
      </c>
      <c r="D540" s="425">
        <v>0</v>
      </c>
      <c r="E540" s="425">
        <v>0</v>
      </c>
      <c r="F540" s="523">
        <v>0</v>
      </c>
      <c r="G540" s="425">
        <v>0</v>
      </c>
      <c r="H540" s="425">
        <v>0</v>
      </c>
      <c r="I540" s="425">
        <v>0</v>
      </c>
      <c r="J540" s="523">
        <v>0</v>
      </c>
      <c r="K540" s="425">
        <v>308</v>
      </c>
      <c r="L540" s="425">
        <v>0</v>
      </c>
      <c r="M540" s="425">
        <v>0</v>
      </c>
      <c r="N540" s="523">
        <v>0</v>
      </c>
    </row>
    <row r="541" spans="1:14" x14ac:dyDescent="0.25">
      <c r="A541" s="524"/>
      <c r="B541" s="424" t="s">
        <v>189</v>
      </c>
      <c r="C541" s="425">
        <v>0</v>
      </c>
      <c r="D541" s="425">
        <v>0</v>
      </c>
      <c r="E541" s="425">
        <v>0</v>
      </c>
      <c r="F541" s="523">
        <v>0</v>
      </c>
      <c r="G541" s="425">
        <v>0</v>
      </c>
      <c r="H541" s="425">
        <v>50</v>
      </c>
      <c r="I541" s="425">
        <v>50</v>
      </c>
      <c r="J541" s="523">
        <v>100</v>
      </c>
      <c r="K541" s="425">
        <v>0</v>
      </c>
      <c r="L541" s="425">
        <v>50</v>
      </c>
      <c r="M541" s="425">
        <v>50</v>
      </c>
      <c r="N541" s="523">
        <v>100</v>
      </c>
    </row>
    <row r="542" spans="1:14" x14ac:dyDescent="0.25">
      <c r="A542" s="524"/>
      <c r="B542" s="424" t="s">
        <v>874</v>
      </c>
      <c r="C542" s="425">
        <v>0</v>
      </c>
      <c r="D542" s="425">
        <v>0</v>
      </c>
      <c r="E542" s="425">
        <v>0</v>
      </c>
      <c r="F542" s="523">
        <v>0</v>
      </c>
      <c r="G542" s="425">
        <v>0</v>
      </c>
      <c r="H542" s="425">
        <v>1143</v>
      </c>
      <c r="I542" s="425">
        <v>1142</v>
      </c>
      <c r="J542" s="523">
        <v>99.9</v>
      </c>
      <c r="K542" s="425">
        <v>0</v>
      </c>
      <c r="L542" s="425">
        <v>1143</v>
      </c>
      <c r="M542" s="425">
        <v>1142</v>
      </c>
      <c r="N542" s="523">
        <v>99.9</v>
      </c>
    </row>
    <row r="543" spans="1:14" x14ac:dyDescent="0.25">
      <c r="A543" s="524"/>
      <c r="B543" s="424" t="s">
        <v>479</v>
      </c>
      <c r="C543" s="425">
        <v>0</v>
      </c>
      <c r="D543" s="425">
        <v>26308</v>
      </c>
      <c r="E543" s="425">
        <v>26308</v>
      </c>
      <c r="F543" s="523">
        <v>100</v>
      </c>
      <c r="G543" s="425">
        <v>0</v>
      </c>
      <c r="H543" s="425">
        <v>0</v>
      </c>
      <c r="I543" s="425">
        <v>0</v>
      </c>
      <c r="J543" s="523">
        <v>0</v>
      </c>
      <c r="K543" s="425">
        <v>0</v>
      </c>
      <c r="L543" s="425">
        <v>26308</v>
      </c>
      <c r="M543" s="425">
        <v>26308</v>
      </c>
      <c r="N543" s="523">
        <v>100</v>
      </c>
    </row>
    <row r="544" spans="1:14" x14ac:dyDescent="0.25">
      <c r="A544" s="524"/>
      <c r="B544" s="424" t="s">
        <v>194</v>
      </c>
      <c r="C544" s="425">
        <v>31618</v>
      </c>
      <c r="D544" s="425">
        <v>57</v>
      </c>
      <c r="E544" s="425">
        <v>57</v>
      </c>
      <c r="F544" s="523">
        <v>100</v>
      </c>
      <c r="G544" s="425">
        <v>0</v>
      </c>
      <c r="H544" s="425">
        <v>2463</v>
      </c>
      <c r="I544" s="425">
        <v>2463</v>
      </c>
      <c r="J544" s="523">
        <v>100</v>
      </c>
      <c r="K544" s="425">
        <v>31618</v>
      </c>
      <c r="L544" s="425">
        <v>2520</v>
      </c>
      <c r="M544" s="425">
        <v>2520</v>
      </c>
      <c r="N544" s="523">
        <v>100</v>
      </c>
    </row>
    <row r="545" spans="1:14" x14ac:dyDescent="0.25">
      <c r="A545" s="524"/>
      <c r="B545" s="424" t="s">
        <v>195</v>
      </c>
      <c r="C545" s="425">
        <v>5593</v>
      </c>
      <c r="D545" s="425">
        <v>0</v>
      </c>
      <c r="E545" s="425">
        <v>0</v>
      </c>
      <c r="F545" s="523">
        <v>0</v>
      </c>
      <c r="G545" s="425">
        <v>0</v>
      </c>
      <c r="H545" s="425">
        <v>0</v>
      </c>
      <c r="I545" s="425">
        <v>0</v>
      </c>
      <c r="J545" s="523">
        <v>0</v>
      </c>
      <c r="K545" s="425">
        <v>5593</v>
      </c>
      <c r="L545" s="425">
        <v>0</v>
      </c>
      <c r="M545" s="425">
        <v>0</v>
      </c>
      <c r="N545" s="523">
        <v>0</v>
      </c>
    </row>
    <row r="546" spans="1:14" x14ac:dyDescent="0.25">
      <c r="A546" s="524"/>
      <c r="B546" s="424" t="s">
        <v>196</v>
      </c>
      <c r="C546" s="425">
        <v>505</v>
      </c>
      <c r="D546" s="425">
        <v>0</v>
      </c>
      <c r="E546" s="425">
        <v>0</v>
      </c>
      <c r="F546" s="523">
        <v>0</v>
      </c>
      <c r="G546" s="425">
        <v>0</v>
      </c>
      <c r="H546" s="425">
        <v>0</v>
      </c>
      <c r="I546" s="425">
        <v>0</v>
      </c>
      <c r="J546" s="523">
        <v>0</v>
      </c>
      <c r="K546" s="425">
        <v>505</v>
      </c>
      <c r="L546" s="425">
        <v>0</v>
      </c>
      <c r="M546" s="425">
        <v>0</v>
      </c>
      <c r="N546" s="523">
        <v>0</v>
      </c>
    </row>
    <row r="547" spans="1:14" x14ac:dyDescent="0.25">
      <c r="A547" s="524"/>
      <c r="B547" s="424" t="s">
        <v>197</v>
      </c>
      <c r="C547" s="425">
        <v>195709</v>
      </c>
      <c r="D547" s="425">
        <v>0</v>
      </c>
      <c r="E547" s="425">
        <v>0</v>
      </c>
      <c r="F547" s="523">
        <v>0</v>
      </c>
      <c r="G547" s="425">
        <v>0</v>
      </c>
      <c r="H547" s="425">
        <v>0</v>
      </c>
      <c r="I547" s="425">
        <v>0</v>
      </c>
      <c r="J547" s="523">
        <v>0</v>
      </c>
      <c r="K547" s="425">
        <v>195709</v>
      </c>
      <c r="L547" s="425">
        <v>0</v>
      </c>
      <c r="M547" s="425">
        <v>0</v>
      </c>
      <c r="N547" s="523">
        <v>0</v>
      </c>
    </row>
    <row r="548" spans="1:14" x14ac:dyDescent="0.25">
      <c r="A548" s="524"/>
      <c r="B548" s="424" t="s">
        <v>198</v>
      </c>
      <c r="C548" s="425">
        <v>47125</v>
      </c>
      <c r="D548" s="425">
        <v>0</v>
      </c>
      <c r="E548" s="425">
        <v>0</v>
      </c>
      <c r="F548" s="523">
        <v>0</v>
      </c>
      <c r="G548" s="425">
        <v>0</v>
      </c>
      <c r="H548" s="425">
        <v>0</v>
      </c>
      <c r="I548" s="425">
        <v>0</v>
      </c>
      <c r="J548" s="523">
        <v>0</v>
      </c>
      <c r="K548" s="425">
        <v>47125</v>
      </c>
      <c r="L548" s="425">
        <v>0</v>
      </c>
      <c r="M548" s="425">
        <v>0</v>
      </c>
      <c r="N548" s="523">
        <v>0</v>
      </c>
    </row>
    <row r="549" spans="1:14" x14ac:dyDescent="0.25">
      <c r="A549" s="524"/>
      <c r="B549" s="424" t="s">
        <v>199</v>
      </c>
      <c r="C549" s="425">
        <v>182985</v>
      </c>
      <c r="D549" s="425">
        <v>0</v>
      </c>
      <c r="E549" s="425">
        <v>0</v>
      </c>
      <c r="F549" s="523">
        <v>0</v>
      </c>
      <c r="G549" s="425">
        <v>0</v>
      </c>
      <c r="H549" s="425">
        <v>0</v>
      </c>
      <c r="I549" s="425">
        <v>0</v>
      </c>
      <c r="J549" s="523">
        <v>0</v>
      </c>
      <c r="K549" s="425">
        <v>182985</v>
      </c>
      <c r="L549" s="425">
        <v>0</v>
      </c>
      <c r="M549" s="425">
        <v>0</v>
      </c>
      <c r="N549" s="523">
        <v>0</v>
      </c>
    </row>
    <row r="550" spans="1:14" x14ac:dyDescent="0.25">
      <c r="A550" s="524"/>
      <c r="B550" s="424" t="s">
        <v>200</v>
      </c>
      <c r="C550" s="425">
        <v>32071</v>
      </c>
      <c r="D550" s="425">
        <v>0</v>
      </c>
      <c r="E550" s="425">
        <v>0</v>
      </c>
      <c r="F550" s="523">
        <v>0</v>
      </c>
      <c r="G550" s="425">
        <v>0</v>
      </c>
      <c r="H550" s="425">
        <v>0</v>
      </c>
      <c r="I550" s="425">
        <v>0</v>
      </c>
      <c r="J550" s="523">
        <v>0</v>
      </c>
      <c r="K550" s="425">
        <v>32071</v>
      </c>
      <c r="L550" s="425">
        <v>0</v>
      </c>
      <c r="M550" s="425">
        <v>0</v>
      </c>
      <c r="N550" s="523">
        <v>0</v>
      </c>
    </row>
    <row r="551" spans="1:14" x14ac:dyDescent="0.25">
      <c r="A551" s="524"/>
      <c r="B551" s="424" t="s">
        <v>475</v>
      </c>
      <c r="C551" s="425">
        <v>0</v>
      </c>
      <c r="D551" s="425">
        <v>4</v>
      </c>
      <c r="E551" s="425">
        <v>4</v>
      </c>
      <c r="F551" s="523">
        <v>100</v>
      </c>
      <c r="G551" s="425">
        <v>0</v>
      </c>
      <c r="H551" s="425">
        <v>441</v>
      </c>
      <c r="I551" s="425">
        <v>441</v>
      </c>
      <c r="J551" s="523">
        <v>100</v>
      </c>
      <c r="K551" s="425">
        <v>0</v>
      </c>
      <c r="L551" s="425">
        <v>445</v>
      </c>
      <c r="M551" s="425">
        <v>445</v>
      </c>
      <c r="N551" s="523">
        <v>100</v>
      </c>
    </row>
    <row r="552" spans="1:14" x14ac:dyDescent="0.25">
      <c r="A552" s="524"/>
      <c r="B552" s="424" t="s">
        <v>476</v>
      </c>
      <c r="C552" s="425">
        <v>0</v>
      </c>
      <c r="D552" s="425">
        <v>24</v>
      </c>
      <c r="E552" s="425">
        <v>24</v>
      </c>
      <c r="F552" s="523">
        <v>100</v>
      </c>
      <c r="G552" s="425">
        <v>0</v>
      </c>
      <c r="H552" s="425">
        <v>358</v>
      </c>
      <c r="I552" s="425">
        <v>358</v>
      </c>
      <c r="J552" s="523">
        <v>100</v>
      </c>
      <c r="K552" s="425">
        <v>0</v>
      </c>
      <c r="L552" s="425">
        <v>382</v>
      </c>
      <c r="M552" s="425">
        <v>382</v>
      </c>
      <c r="N552" s="523">
        <v>100</v>
      </c>
    </row>
    <row r="553" spans="1:14" x14ac:dyDescent="0.25">
      <c r="A553" s="524"/>
      <c r="B553" s="424" t="s">
        <v>233</v>
      </c>
      <c r="C553" s="425">
        <v>0</v>
      </c>
      <c r="D553" s="425">
        <v>1</v>
      </c>
      <c r="E553" s="425">
        <v>1</v>
      </c>
      <c r="F553" s="523">
        <v>100</v>
      </c>
      <c r="G553" s="425">
        <v>0</v>
      </c>
      <c r="H553" s="425">
        <v>66</v>
      </c>
      <c r="I553" s="425">
        <v>66</v>
      </c>
      <c r="J553" s="523">
        <v>100</v>
      </c>
      <c r="K553" s="425">
        <v>0</v>
      </c>
      <c r="L553" s="425">
        <v>67</v>
      </c>
      <c r="M553" s="425">
        <v>67</v>
      </c>
      <c r="N553" s="523">
        <v>100</v>
      </c>
    </row>
    <row r="554" spans="1:14" x14ac:dyDescent="0.25">
      <c r="A554" s="524"/>
      <c r="B554" s="424" t="s">
        <v>478</v>
      </c>
      <c r="C554" s="425">
        <v>0</v>
      </c>
      <c r="D554" s="425">
        <v>0</v>
      </c>
      <c r="E554" s="425">
        <v>0</v>
      </c>
      <c r="F554" s="523">
        <v>0</v>
      </c>
      <c r="G554" s="425">
        <v>0</v>
      </c>
      <c r="H554" s="425">
        <v>13</v>
      </c>
      <c r="I554" s="425">
        <v>13</v>
      </c>
      <c r="J554" s="523">
        <v>100</v>
      </c>
      <c r="K554" s="425">
        <v>0</v>
      </c>
      <c r="L554" s="425">
        <v>13</v>
      </c>
      <c r="M554" s="425">
        <v>13</v>
      </c>
      <c r="N554" s="523">
        <v>100</v>
      </c>
    </row>
    <row r="555" spans="1:14" x14ac:dyDescent="0.25">
      <c r="A555" s="424" t="s">
        <v>1013</v>
      </c>
      <c r="B555" s="424" t="s">
        <v>180</v>
      </c>
      <c r="C555" s="425">
        <v>103105</v>
      </c>
      <c r="D555" s="425">
        <v>104983</v>
      </c>
      <c r="E555" s="425">
        <v>103151</v>
      </c>
      <c r="F555" s="523">
        <v>98.3</v>
      </c>
      <c r="G555" s="425">
        <v>10640</v>
      </c>
      <c r="H555" s="425">
        <v>12340</v>
      </c>
      <c r="I555" s="425">
        <v>3920</v>
      </c>
      <c r="J555" s="523">
        <v>31.8</v>
      </c>
      <c r="K555" s="425">
        <v>113745</v>
      </c>
      <c r="L555" s="425">
        <v>117323</v>
      </c>
      <c r="M555" s="425">
        <v>107071</v>
      </c>
      <c r="N555" s="523">
        <v>91.3</v>
      </c>
    </row>
    <row r="556" spans="1:14" x14ac:dyDescent="0.25">
      <c r="A556" s="524"/>
      <c r="B556" s="424" t="s">
        <v>189</v>
      </c>
      <c r="C556" s="425">
        <v>0</v>
      </c>
      <c r="D556" s="425">
        <v>0</v>
      </c>
      <c r="E556" s="425">
        <v>0</v>
      </c>
      <c r="F556" s="523">
        <v>0</v>
      </c>
      <c r="G556" s="425">
        <v>0</v>
      </c>
      <c r="H556" s="425">
        <v>76</v>
      </c>
      <c r="I556" s="425">
        <v>76</v>
      </c>
      <c r="J556" s="523">
        <v>100</v>
      </c>
      <c r="K556" s="425">
        <v>0</v>
      </c>
      <c r="L556" s="425">
        <v>76</v>
      </c>
      <c r="M556" s="425">
        <v>76</v>
      </c>
      <c r="N556" s="523">
        <v>100</v>
      </c>
    </row>
    <row r="557" spans="1:14" x14ac:dyDescent="0.25">
      <c r="A557" s="524"/>
      <c r="B557" s="424" t="s">
        <v>874</v>
      </c>
      <c r="C557" s="425">
        <v>0</v>
      </c>
      <c r="D557" s="425">
        <v>0</v>
      </c>
      <c r="E557" s="425">
        <v>0</v>
      </c>
      <c r="F557" s="523">
        <v>0</v>
      </c>
      <c r="G557" s="425">
        <v>0</v>
      </c>
      <c r="H557" s="425">
        <v>1172</v>
      </c>
      <c r="I557" s="425">
        <v>1172</v>
      </c>
      <c r="J557" s="523">
        <v>100</v>
      </c>
      <c r="K557" s="425">
        <v>0</v>
      </c>
      <c r="L557" s="425">
        <v>1172</v>
      </c>
      <c r="M557" s="425">
        <v>1172</v>
      </c>
      <c r="N557" s="523">
        <v>100</v>
      </c>
    </row>
    <row r="558" spans="1:14" x14ac:dyDescent="0.25">
      <c r="A558" s="524"/>
      <c r="B558" s="424" t="s">
        <v>194</v>
      </c>
      <c r="C558" s="425">
        <v>0</v>
      </c>
      <c r="D558" s="425">
        <v>114</v>
      </c>
      <c r="E558" s="425">
        <v>114</v>
      </c>
      <c r="F558" s="523">
        <v>100</v>
      </c>
      <c r="G558" s="425">
        <v>0</v>
      </c>
      <c r="H558" s="425">
        <v>585</v>
      </c>
      <c r="I558" s="425">
        <v>585</v>
      </c>
      <c r="J558" s="523">
        <v>100</v>
      </c>
      <c r="K558" s="425">
        <v>0</v>
      </c>
      <c r="L558" s="425">
        <v>699</v>
      </c>
      <c r="M558" s="425">
        <v>699</v>
      </c>
      <c r="N558" s="523">
        <v>100</v>
      </c>
    </row>
    <row r="559" spans="1:14" x14ac:dyDescent="0.25">
      <c r="A559" s="524"/>
      <c r="B559" s="424" t="s">
        <v>195</v>
      </c>
      <c r="C559" s="425">
        <v>0</v>
      </c>
      <c r="D559" s="425">
        <v>103</v>
      </c>
      <c r="E559" s="425">
        <v>103</v>
      </c>
      <c r="F559" s="523">
        <v>100</v>
      </c>
      <c r="G559" s="425">
        <v>0</v>
      </c>
      <c r="H559" s="425">
        <v>585</v>
      </c>
      <c r="I559" s="425">
        <v>585</v>
      </c>
      <c r="J559" s="523">
        <v>100</v>
      </c>
      <c r="K559" s="425">
        <v>0</v>
      </c>
      <c r="L559" s="425">
        <v>688</v>
      </c>
      <c r="M559" s="425">
        <v>688</v>
      </c>
      <c r="N559" s="523">
        <v>100</v>
      </c>
    </row>
    <row r="560" spans="1:14" x14ac:dyDescent="0.25">
      <c r="A560" s="524"/>
      <c r="B560" s="424" t="s">
        <v>219</v>
      </c>
      <c r="C560" s="425">
        <v>0</v>
      </c>
      <c r="D560" s="425">
        <v>327</v>
      </c>
      <c r="E560" s="425">
        <v>327</v>
      </c>
      <c r="F560" s="523">
        <v>100</v>
      </c>
      <c r="G560" s="425">
        <v>0</v>
      </c>
      <c r="H560" s="425">
        <v>2554</v>
      </c>
      <c r="I560" s="425">
        <v>2554</v>
      </c>
      <c r="J560" s="523">
        <v>100</v>
      </c>
      <c r="K560" s="425">
        <v>0</v>
      </c>
      <c r="L560" s="425">
        <v>2881</v>
      </c>
      <c r="M560" s="425">
        <v>2881</v>
      </c>
      <c r="N560" s="523">
        <v>100</v>
      </c>
    </row>
    <row r="561" spans="1:14" x14ac:dyDescent="0.25">
      <c r="A561" s="524"/>
      <c r="B561" s="424" t="s">
        <v>475</v>
      </c>
      <c r="C561" s="425">
        <v>0</v>
      </c>
      <c r="D561" s="425">
        <v>295</v>
      </c>
      <c r="E561" s="425">
        <v>295</v>
      </c>
      <c r="F561" s="523">
        <v>100</v>
      </c>
      <c r="G561" s="425">
        <v>0</v>
      </c>
      <c r="H561" s="425">
        <v>2553</v>
      </c>
      <c r="I561" s="425">
        <v>2553</v>
      </c>
      <c r="J561" s="523">
        <v>100</v>
      </c>
      <c r="K561" s="425">
        <v>0</v>
      </c>
      <c r="L561" s="425">
        <v>2848</v>
      </c>
      <c r="M561" s="425">
        <v>2848</v>
      </c>
      <c r="N561" s="523">
        <v>100</v>
      </c>
    </row>
    <row r="562" spans="1:14" x14ac:dyDescent="0.25">
      <c r="A562" s="424" t="s">
        <v>503</v>
      </c>
      <c r="B562" s="424" t="s">
        <v>180</v>
      </c>
      <c r="C562" s="425">
        <v>2469</v>
      </c>
      <c r="D562" s="425">
        <v>2565</v>
      </c>
      <c r="E562" s="425">
        <v>2562</v>
      </c>
      <c r="F562" s="523">
        <v>99.9</v>
      </c>
      <c r="G562" s="425">
        <v>6</v>
      </c>
      <c r="H562" s="425">
        <v>23</v>
      </c>
      <c r="I562" s="425">
        <v>21</v>
      </c>
      <c r="J562" s="523">
        <v>91.3</v>
      </c>
      <c r="K562" s="425">
        <v>2475</v>
      </c>
      <c r="L562" s="425">
        <v>2588</v>
      </c>
      <c r="M562" s="425">
        <v>2583</v>
      </c>
      <c r="N562" s="523">
        <v>99.8</v>
      </c>
    </row>
    <row r="563" spans="1:14" x14ac:dyDescent="0.25">
      <c r="A563" s="524"/>
      <c r="B563" s="424" t="s">
        <v>189</v>
      </c>
      <c r="C563" s="425">
        <v>0</v>
      </c>
      <c r="D563" s="425">
        <v>0</v>
      </c>
      <c r="E563" s="425">
        <v>0</v>
      </c>
      <c r="F563" s="523">
        <v>0</v>
      </c>
      <c r="G563" s="425">
        <v>0</v>
      </c>
      <c r="H563" s="425">
        <v>100</v>
      </c>
      <c r="I563" s="425">
        <v>68</v>
      </c>
      <c r="J563" s="523">
        <v>68</v>
      </c>
      <c r="K563" s="425">
        <v>0</v>
      </c>
      <c r="L563" s="425">
        <v>100</v>
      </c>
      <c r="M563" s="425">
        <v>68</v>
      </c>
      <c r="N563" s="523">
        <v>68</v>
      </c>
    </row>
    <row r="564" spans="1:14" x14ac:dyDescent="0.25">
      <c r="A564" s="424" t="s">
        <v>504</v>
      </c>
      <c r="B564" s="424" t="s">
        <v>180</v>
      </c>
      <c r="C564" s="425">
        <v>7678</v>
      </c>
      <c r="D564" s="425">
        <v>7763</v>
      </c>
      <c r="E564" s="425">
        <v>6903</v>
      </c>
      <c r="F564" s="523">
        <v>88.9</v>
      </c>
      <c r="G564" s="425">
        <v>0</v>
      </c>
      <c r="H564" s="425">
        <v>0</v>
      </c>
      <c r="I564" s="425">
        <v>0</v>
      </c>
      <c r="J564" s="523">
        <v>0</v>
      </c>
      <c r="K564" s="425">
        <v>7678</v>
      </c>
      <c r="L564" s="425">
        <v>7763</v>
      </c>
      <c r="M564" s="425">
        <v>6903</v>
      </c>
      <c r="N564" s="523">
        <v>88.9</v>
      </c>
    </row>
    <row r="565" spans="1:14" x14ac:dyDescent="0.25">
      <c r="A565" s="524"/>
      <c r="B565" s="424" t="s">
        <v>189</v>
      </c>
      <c r="C565" s="425">
        <v>0</v>
      </c>
      <c r="D565" s="425">
        <v>0</v>
      </c>
      <c r="E565" s="425">
        <v>0</v>
      </c>
      <c r="F565" s="523">
        <v>0</v>
      </c>
      <c r="G565" s="425">
        <v>0</v>
      </c>
      <c r="H565" s="425">
        <v>605</v>
      </c>
      <c r="I565" s="425">
        <v>349</v>
      </c>
      <c r="J565" s="523">
        <v>57.7</v>
      </c>
      <c r="K565" s="425">
        <v>0</v>
      </c>
      <c r="L565" s="425">
        <v>605</v>
      </c>
      <c r="M565" s="425">
        <v>349</v>
      </c>
      <c r="N565" s="523">
        <v>57.7</v>
      </c>
    </row>
    <row r="566" spans="1:14" x14ac:dyDescent="0.25">
      <c r="A566" s="424" t="s">
        <v>505</v>
      </c>
      <c r="B566" s="424" t="s">
        <v>180</v>
      </c>
      <c r="C566" s="425">
        <v>32312</v>
      </c>
      <c r="D566" s="425">
        <v>30487</v>
      </c>
      <c r="E566" s="425">
        <v>18445</v>
      </c>
      <c r="F566" s="523">
        <v>60.5</v>
      </c>
      <c r="G566" s="425">
        <v>23645</v>
      </c>
      <c r="H566" s="425">
        <v>4556</v>
      </c>
      <c r="I566" s="425">
        <v>3651</v>
      </c>
      <c r="J566" s="523">
        <v>80.099999999999994</v>
      </c>
      <c r="K566" s="425">
        <v>55957</v>
      </c>
      <c r="L566" s="425">
        <v>35043</v>
      </c>
      <c r="M566" s="425">
        <v>22096</v>
      </c>
      <c r="N566" s="523">
        <v>63.1</v>
      </c>
    </row>
    <row r="567" spans="1:14" x14ac:dyDescent="0.25">
      <c r="A567" s="524"/>
      <c r="B567" s="424" t="s">
        <v>874</v>
      </c>
      <c r="C567" s="425">
        <v>0</v>
      </c>
      <c r="D567" s="425">
        <v>0</v>
      </c>
      <c r="E567" s="425">
        <v>0</v>
      </c>
      <c r="F567" s="523">
        <v>0</v>
      </c>
      <c r="G567" s="425">
        <v>0</v>
      </c>
      <c r="H567" s="425">
        <v>285</v>
      </c>
      <c r="I567" s="425">
        <v>285</v>
      </c>
      <c r="J567" s="523">
        <v>100</v>
      </c>
      <c r="K567" s="425">
        <v>0</v>
      </c>
      <c r="L567" s="425">
        <v>285</v>
      </c>
      <c r="M567" s="425">
        <v>285</v>
      </c>
      <c r="N567" s="523">
        <v>100</v>
      </c>
    </row>
    <row r="568" spans="1:14" ht="15.75" thickBot="1" x14ac:dyDescent="0.3">
      <c r="A568" s="404" t="s">
        <v>693</v>
      </c>
      <c r="B568" s="404"/>
      <c r="C568" s="427">
        <v>29094462</v>
      </c>
      <c r="D568" s="427">
        <v>27068536</v>
      </c>
      <c r="E568" s="427">
        <v>26649830</v>
      </c>
      <c r="F568" s="525">
        <v>98.5</v>
      </c>
      <c r="G568" s="427">
        <v>5946096</v>
      </c>
      <c r="H568" s="427">
        <v>4761369</v>
      </c>
      <c r="I568" s="427">
        <v>4714167</v>
      </c>
      <c r="J568" s="525">
        <v>99</v>
      </c>
      <c r="K568" s="427">
        <v>35040558</v>
      </c>
      <c r="L568" s="427">
        <v>31829905</v>
      </c>
      <c r="M568" s="427">
        <v>31363997</v>
      </c>
      <c r="N568" s="525">
        <v>98.5</v>
      </c>
    </row>
    <row r="569" spans="1:14" ht="15.75" thickTop="1" x14ac:dyDescent="0.25"/>
  </sheetData>
  <mergeCells count="7">
    <mergeCell ref="A1:N1"/>
    <mergeCell ref="A2:N2"/>
    <mergeCell ref="A4:A5"/>
    <mergeCell ref="B4:B5"/>
    <mergeCell ref="C4:F4"/>
    <mergeCell ref="G4:J4"/>
    <mergeCell ref="K4:N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51"/>
  <sheetViews>
    <sheetView workbookViewId="0"/>
  </sheetViews>
  <sheetFormatPr defaultColWidth="8.28515625" defaultRowHeight="12.75" x14ac:dyDescent="0.2"/>
  <cols>
    <col min="1" max="1" width="8.42578125" style="109" customWidth="1"/>
    <col min="2" max="2" width="52.42578125" style="107" customWidth="1"/>
    <col min="3" max="5" width="12" style="107" customWidth="1"/>
    <col min="6" max="6" width="12" style="110" customWidth="1"/>
    <col min="7" max="9" width="12" style="107" customWidth="1"/>
    <col min="10" max="10" width="12" style="110" customWidth="1"/>
    <col min="11" max="13" width="12" style="107" customWidth="1"/>
    <col min="14" max="14" width="12" style="110" customWidth="1"/>
    <col min="15" max="18" width="8.7109375" style="107" customWidth="1"/>
    <col min="19" max="256" width="8.28515625" style="107"/>
    <col min="257" max="257" width="8.42578125" style="107" customWidth="1"/>
    <col min="258" max="258" width="32.7109375" style="107" customWidth="1"/>
    <col min="259" max="259" width="9.28515625" style="107" bestFit="1" customWidth="1"/>
    <col min="260" max="260" width="8.7109375" style="107" bestFit="1" customWidth="1"/>
    <col min="261" max="261" width="10.140625" style="107" bestFit="1" customWidth="1"/>
    <col min="262" max="262" width="11.85546875" style="107" customWidth="1"/>
    <col min="263" max="263" width="9.28515625" style="107" bestFit="1" customWidth="1"/>
    <col min="264" max="264" width="8.7109375" style="107" bestFit="1" customWidth="1"/>
    <col min="265" max="265" width="10.140625" style="107" bestFit="1" customWidth="1"/>
    <col min="266" max="266" width="11.7109375" style="107" customWidth="1"/>
    <col min="267" max="267" width="9.28515625" style="107" bestFit="1" customWidth="1"/>
    <col min="268" max="268" width="8.7109375" style="107" bestFit="1" customWidth="1"/>
    <col min="269" max="269" width="10.140625" style="107" bestFit="1" customWidth="1"/>
    <col min="270" max="270" width="12.85546875" style="107" customWidth="1"/>
    <col min="271" max="274" width="8.7109375" style="107" customWidth="1"/>
    <col min="275" max="512" width="8.28515625" style="107"/>
    <col min="513" max="513" width="8.42578125" style="107" customWidth="1"/>
    <col min="514" max="514" width="32.7109375" style="107" customWidth="1"/>
    <col min="515" max="515" width="9.28515625" style="107" bestFit="1" customWidth="1"/>
    <col min="516" max="516" width="8.7109375" style="107" bestFit="1" customWidth="1"/>
    <col min="517" max="517" width="10.140625" style="107" bestFit="1" customWidth="1"/>
    <col min="518" max="518" width="11.85546875" style="107" customWidth="1"/>
    <col min="519" max="519" width="9.28515625" style="107" bestFit="1" customWidth="1"/>
    <col min="520" max="520" width="8.7109375" style="107" bestFit="1" customWidth="1"/>
    <col min="521" max="521" width="10.140625" style="107" bestFit="1" customWidth="1"/>
    <col min="522" max="522" width="11.7109375" style="107" customWidth="1"/>
    <col min="523" max="523" width="9.28515625" style="107" bestFit="1" customWidth="1"/>
    <col min="524" max="524" width="8.7109375" style="107" bestFit="1" customWidth="1"/>
    <col min="525" max="525" width="10.140625" style="107" bestFit="1" customWidth="1"/>
    <col min="526" max="526" width="12.85546875" style="107" customWidth="1"/>
    <col min="527" max="530" width="8.7109375" style="107" customWidth="1"/>
    <col min="531" max="768" width="8.28515625" style="107"/>
    <col min="769" max="769" width="8.42578125" style="107" customWidth="1"/>
    <col min="770" max="770" width="32.7109375" style="107" customWidth="1"/>
    <col min="771" max="771" width="9.28515625" style="107" bestFit="1" customWidth="1"/>
    <col min="772" max="772" width="8.7109375" style="107" bestFit="1" customWidth="1"/>
    <col min="773" max="773" width="10.140625" style="107" bestFit="1" customWidth="1"/>
    <col min="774" max="774" width="11.85546875" style="107" customWidth="1"/>
    <col min="775" max="775" width="9.28515625" style="107" bestFit="1" customWidth="1"/>
    <col min="776" max="776" width="8.7109375" style="107" bestFit="1" customWidth="1"/>
    <col min="777" max="777" width="10.140625" style="107" bestFit="1" customWidth="1"/>
    <col min="778" max="778" width="11.7109375" style="107" customWidth="1"/>
    <col min="779" max="779" width="9.28515625" style="107" bestFit="1" customWidth="1"/>
    <col min="780" max="780" width="8.7109375" style="107" bestFit="1" customWidth="1"/>
    <col min="781" max="781" width="10.140625" style="107" bestFit="1" customWidth="1"/>
    <col min="782" max="782" width="12.85546875" style="107" customWidth="1"/>
    <col min="783" max="786" width="8.7109375" style="107" customWidth="1"/>
    <col min="787" max="1024" width="8.28515625" style="107"/>
    <col min="1025" max="1025" width="8.42578125" style="107" customWidth="1"/>
    <col min="1026" max="1026" width="32.7109375" style="107" customWidth="1"/>
    <col min="1027" max="1027" width="9.28515625" style="107" bestFit="1" customWidth="1"/>
    <col min="1028" max="1028" width="8.7109375" style="107" bestFit="1" customWidth="1"/>
    <col min="1029" max="1029" width="10.140625" style="107" bestFit="1" customWidth="1"/>
    <col min="1030" max="1030" width="11.85546875" style="107" customWidth="1"/>
    <col min="1031" max="1031" width="9.28515625" style="107" bestFit="1" customWidth="1"/>
    <col min="1032" max="1032" width="8.7109375" style="107" bestFit="1" customWidth="1"/>
    <col min="1033" max="1033" width="10.140625" style="107" bestFit="1" customWidth="1"/>
    <col min="1034" max="1034" width="11.7109375" style="107" customWidth="1"/>
    <col min="1035" max="1035" width="9.28515625" style="107" bestFit="1" customWidth="1"/>
    <col min="1036" max="1036" width="8.7109375" style="107" bestFit="1" customWidth="1"/>
    <col min="1037" max="1037" width="10.140625" style="107" bestFit="1" customWidth="1"/>
    <col min="1038" max="1038" width="12.85546875" style="107" customWidth="1"/>
    <col min="1039" max="1042" width="8.7109375" style="107" customWidth="1"/>
    <col min="1043" max="1280" width="8.28515625" style="107"/>
    <col min="1281" max="1281" width="8.42578125" style="107" customWidth="1"/>
    <col min="1282" max="1282" width="32.7109375" style="107" customWidth="1"/>
    <col min="1283" max="1283" width="9.28515625" style="107" bestFit="1" customWidth="1"/>
    <col min="1284" max="1284" width="8.7109375" style="107" bestFit="1" customWidth="1"/>
    <col min="1285" max="1285" width="10.140625" style="107" bestFit="1" customWidth="1"/>
    <col min="1286" max="1286" width="11.85546875" style="107" customWidth="1"/>
    <col min="1287" max="1287" width="9.28515625" style="107" bestFit="1" customWidth="1"/>
    <col min="1288" max="1288" width="8.7109375" style="107" bestFit="1" customWidth="1"/>
    <col min="1289" max="1289" width="10.140625" style="107" bestFit="1" customWidth="1"/>
    <col min="1290" max="1290" width="11.7109375" style="107" customWidth="1"/>
    <col min="1291" max="1291" width="9.28515625" style="107" bestFit="1" customWidth="1"/>
    <col min="1292" max="1292" width="8.7109375" style="107" bestFit="1" customWidth="1"/>
    <col min="1293" max="1293" width="10.140625" style="107" bestFit="1" customWidth="1"/>
    <col min="1294" max="1294" width="12.85546875" style="107" customWidth="1"/>
    <col min="1295" max="1298" width="8.7109375" style="107" customWidth="1"/>
    <col min="1299" max="1536" width="8.28515625" style="107"/>
    <col min="1537" max="1537" width="8.42578125" style="107" customWidth="1"/>
    <col min="1538" max="1538" width="32.7109375" style="107" customWidth="1"/>
    <col min="1539" max="1539" width="9.28515625" style="107" bestFit="1" customWidth="1"/>
    <col min="1540" max="1540" width="8.7109375" style="107" bestFit="1" customWidth="1"/>
    <col min="1541" max="1541" width="10.140625" style="107" bestFit="1" customWidth="1"/>
    <col min="1542" max="1542" width="11.85546875" style="107" customWidth="1"/>
    <col min="1543" max="1543" width="9.28515625" style="107" bestFit="1" customWidth="1"/>
    <col min="1544" max="1544" width="8.7109375" style="107" bestFit="1" customWidth="1"/>
    <col min="1545" max="1545" width="10.140625" style="107" bestFit="1" customWidth="1"/>
    <col min="1546" max="1546" width="11.7109375" style="107" customWidth="1"/>
    <col min="1547" max="1547" width="9.28515625" style="107" bestFit="1" customWidth="1"/>
    <col min="1548" max="1548" width="8.7109375" style="107" bestFit="1" customWidth="1"/>
    <col min="1549" max="1549" width="10.140625" style="107" bestFit="1" customWidth="1"/>
    <col min="1550" max="1550" width="12.85546875" style="107" customWidth="1"/>
    <col min="1551" max="1554" width="8.7109375" style="107" customWidth="1"/>
    <col min="1555" max="1792" width="8.28515625" style="107"/>
    <col min="1793" max="1793" width="8.42578125" style="107" customWidth="1"/>
    <col min="1794" max="1794" width="32.7109375" style="107" customWidth="1"/>
    <col min="1795" max="1795" width="9.28515625" style="107" bestFit="1" customWidth="1"/>
    <col min="1796" max="1796" width="8.7109375" style="107" bestFit="1" customWidth="1"/>
    <col min="1797" max="1797" width="10.140625" style="107" bestFit="1" customWidth="1"/>
    <col min="1798" max="1798" width="11.85546875" style="107" customWidth="1"/>
    <col min="1799" max="1799" width="9.28515625" style="107" bestFit="1" customWidth="1"/>
    <col min="1800" max="1800" width="8.7109375" style="107" bestFit="1" customWidth="1"/>
    <col min="1801" max="1801" width="10.140625" style="107" bestFit="1" customWidth="1"/>
    <col min="1802" max="1802" width="11.7109375" style="107" customWidth="1"/>
    <col min="1803" max="1803" width="9.28515625" style="107" bestFit="1" customWidth="1"/>
    <col min="1804" max="1804" width="8.7109375" style="107" bestFit="1" customWidth="1"/>
    <col min="1805" max="1805" width="10.140625" style="107" bestFit="1" customWidth="1"/>
    <col min="1806" max="1806" width="12.85546875" style="107" customWidth="1"/>
    <col min="1807" max="1810" width="8.7109375" style="107" customWidth="1"/>
    <col min="1811" max="2048" width="8.28515625" style="107"/>
    <col min="2049" max="2049" width="8.42578125" style="107" customWidth="1"/>
    <col min="2050" max="2050" width="32.7109375" style="107" customWidth="1"/>
    <col min="2051" max="2051" width="9.28515625" style="107" bestFit="1" customWidth="1"/>
    <col min="2052" max="2052" width="8.7109375" style="107" bestFit="1" customWidth="1"/>
    <col min="2053" max="2053" width="10.140625" style="107" bestFit="1" customWidth="1"/>
    <col min="2054" max="2054" width="11.85546875" style="107" customWidth="1"/>
    <col min="2055" max="2055" width="9.28515625" style="107" bestFit="1" customWidth="1"/>
    <col min="2056" max="2056" width="8.7109375" style="107" bestFit="1" customWidth="1"/>
    <col min="2057" max="2057" width="10.140625" style="107" bestFit="1" customWidth="1"/>
    <col min="2058" max="2058" width="11.7109375" style="107" customWidth="1"/>
    <col min="2059" max="2059" width="9.28515625" style="107" bestFit="1" customWidth="1"/>
    <col min="2060" max="2060" width="8.7109375" style="107" bestFit="1" customWidth="1"/>
    <col min="2061" max="2061" width="10.140625" style="107" bestFit="1" customWidth="1"/>
    <col min="2062" max="2062" width="12.85546875" style="107" customWidth="1"/>
    <col min="2063" max="2066" width="8.7109375" style="107" customWidth="1"/>
    <col min="2067" max="2304" width="8.28515625" style="107"/>
    <col min="2305" max="2305" width="8.42578125" style="107" customWidth="1"/>
    <col min="2306" max="2306" width="32.7109375" style="107" customWidth="1"/>
    <col min="2307" max="2307" width="9.28515625" style="107" bestFit="1" customWidth="1"/>
    <col min="2308" max="2308" width="8.7109375" style="107" bestFit="1" customWidth="1"/>
    <col min="2309" max="2309" width="10.140625" style="107" bestFit="1" customWidth="1"/>
    <col min="2310" max="2310" width="11.85546875" style="107" customWidth="1"/>
    <col min="2311" max="2311" width="9.28515625" style="107" bestFit="1" customWidth="1"/>
    <col min="2312" max="2312" width="8.7109375" style="107" bestFit="1" customWidth="1"/>
    <col min="2313" max="2313" width="10.140625" style="107" bestFit="1" customWidth="1"/>
    <col min="2314" max="2314" width="11.7109375" style="107" customWidth="1"/>
    <col min="2315" max="2315" width="9.28515625" style="107" bestFit="1" customWidth="1"/>
    <col min="2316" max="2316" width="8.7109375" style="107" bestFit="1" customWidth="1"/>
    <col min="2317" max="2317" width="10.140625" style="107" bestFit="1" customWidth="1"/>
    <col min="2318" max="2318" width="12.85546875" style="107" customWidth="1"/>
    <col min="2319" max="2322" width="8.7109375" style="107" customWidth="1"/>
    <col min="2323" max="2560" width="8.28515625" style="107"/>
    <col min="2561" max="2561" width="8.42578125" style="107" customWidth="1"/>
    <col min="2562" max="2562" width="32.7109375" style="107" customWidth="1"/>
    <col min="2563" max="2563" width="9.28515625" style="107" bestFit="1" customWidth="1"/>
    <col min="2564" max="2564" width="8.7109375" style="107" bestFit="1" customWidth="1"/>
    <col min="2565" max="2565" width="10.140625" style="107" bestFit="1" customWidth="1"/>
    <col min="2566" max="2566" width="11.85546875" style="107" customWidth="1"/>
    <col min="2567" max="2567" width="9.28515625" style="107" bestFit="1" customWidth="1"/>
    <col min="2568" max="2568" width="8.7109375" style="107" bestFit="1" customWidth="1"/>
    <col min="2569" max="2569" width="10.140625" style="107" bestFit="1" customWidth="1"/>
    <col min="2570" max="2570" width="11.7109375" style="107" customWidth="1"/>
    <col min="2571" max="2571" width="9.28515625" style="107" bestFit="1" customWidth="1"/>
    <col min="2572" max="2572" width="8.7109375" style="107" bestFit="1" customWidth="1"/>
    <col min="2573" max="2573" width="10.140625" style="107" bestFit="1" customWidth="1"/>
    <col min="2574" max="2574" width="12.85546875" style="107" customWidth="1"/>
    <col min="2575" max="2578" width="8.7109375" style="107" customWidth="1"/>
    <col min="2579" max="2816" width="8.28515625" style="107"/>
    <col min="2817" max="2817" width="8.42578125" style="107" customWidth="1"/>
    <col min="2818" max="2818" width="32.7109375" style="107" customWidth="1"/>
    <col min="2819" max="2819" width="9.28515625" style="107" bestFit="1" customWidth="1"/>
    <col min="2820" max="2820" width="8.7109375" style="107" bestFit="1" customWidth="1"/>
    <col min="2821" max="2821" width="10.140625" style="107" bestFit="1" customWidth="1"/>
    <col min="2822" max="2822" width="11.85546875" style="107" customWidth="1"/>
    <col min="2823" max="2823" width="9.28515625" style="107" bestFit="1" customWidth="1"/>
    <col min="2824" max="2824" width="8.7109375" style="107" bestFit="1" customWidth="1"/>
    <col min="2825" max="2825" width="10.140625" style="107" bestFit="1" customWidth="1"/>
    <col min="2826" max="2826" width="11.7109375" style="107" customWidth="1"/>
    <col min="2827" max="2827" width="9.28515625" style="107" bestFit="1" customWidth="1"/>
    <col min="2828" max="2828" width="8.7109375" style="107" bestFit="1" customWidth="1"/>
    <col min="2829" max="2829" width="10.140625" style="107" bestFit="1" customWidth="1"/>
    <col min="2830" max="2830" width="12.85546875" style="107" customWidth="1"/>
    <col min="2831" max="2834" width="8.7109375" style="107" customWidth="1"/>
    <col min="2835" max="3072" width="8.28515625" style="107"/>
    <col min="3073" max="3073" width="8.42578125" style="107" customWidth="1"/>
    <col min="3074" max="3074" width="32.7109375" style="107" customWidth="1"/>
    <col min="3075" max="3075" width="9.28515625" style="107" bestFit="1" customWidth="1"/>
    <col min="3076" max="3076" width="8.7109375" style="107" bestFit="1" customWidth="1"/>
    <col min="3077" max="3077" width="10.140625" style="107" bestFit="1" customWidth="1"/>
    <col min="3078" max="3078" width="11.85546875" style="107" customWidth="1"/>
    <col min="3079" max="3079" width="9.28515625" style="107" bestFit="1" customWidth="1"/>
    <col min="3080" max="3080" width="8.7109375" style="107" bestFit="1" customWidth="1"/>
    <col min="3081" max="3081" width="10.140625" style="107" bestFit="1" customWidth="1"/>
    <col min="3082" max="3082" width="11.7109375" style="107" customWidth="1"/>
    <col min="3083" max="3083" width="9.28515625" style="107" bestFit="1" customWidth="1"/>
    <col min="3084" max="3084" width="8.7109375" style="107" bestFit="1" customWidth="1"/>
    <col min="3085" max="3085" width="10.140625" style="107" bestFit="1" customWidth="1"/>
    <col min="3086" max="3086" width="12.85546875" style="107" customWidth="1"/>
    <col min="3087" max="3090" width="8.7109375" style="107" customWidth="1"/>
    <col min="3091" max="3328" width="8.28515625" style="107"/>
    <col min="3329" max="3329" width="8.42578125" style="107" customWidth="1"/>
    <col min="3330" max="3330" width="32.7109375" style="107" customWidth="1"/>
    <col min="3331" max="3331" width="9.28515625" style="107" bestFit="1" customWidth="1"/>
    <col min="3332" max="3332" width="8.7109375" style="107" bestFit="1" customWidth="1"/>
    <col min="3333" max="3333" width="10.140625" style="107" bestFit="1" customWidth="1"/>
    <col min="3334" max="3334" width="11.85546875" style="107" customWidth="1"/>
    <col min="3335" max="3335" width="9.28515625" style="107" bestFit="1" customWidth="1"/>
    <col min="3336" max="3336" width="8.7109375" style="107" bestFit="1" customWidth="1"/>
    <col min="3337" max="3337" width="10.140625" style="107" bestFit="1" customWidth="1"/>
    <col min="3338" max="3338" width="11.7109375" style="107" customWidth="1"/>
    <col min="3339" max="3339" width="9.28515625" style="107" bestFit="1" customWidth="1"/>
    <col min="3340" max="3340" width="8.7109375" style="107" bestFit="1" customWidth="1"/>
    <col min="3341" max="3341" width="10.140625" style="107" bestFit="1" customWidth="1"/>
    <col min="3342" max="3342" width="12.85546875" style="107" customWidth="1"/>
    <col min="3343" max="3346" width="8.7109375" style="107" customWidth="1"/>
    <col min="3347" max="3584" width="8.28515625" style="107"/>
    <col min="3585" max="3585" width="8.42578125" style="107" customWidth="1"/>
    <col min="3586" max="3586" width="32.7109375" style="107" customWidth="1"/>
    <col min="3587" max="3587" width="9.28515625" style="107" bestFit="1" customWidth="1"/>
    <col min="3588" max="3588" width="8.7109375" style="107" bestFit="1" customWidth="1"/>
    <col min="3589" max="3589" width="10.140625" style="107" bestFit="1" customWidth="1"/>
    <col min="3590" max="3590" width="11.85546875" style="107" customWidth="1"/>
    <col min="3591" max="3591" width="9.28515625" style="107" bestFit="1" customWidth="1"/>
    <col min="3592" max="3592" width="8.7109375" style="107" bestFit="1" customWidth="1"/>
    <col min="3593" max="3593" width="10.140625" style="107" bestFit="1" customWidth="1"/>
    <col min="3594" max="3594" width="11.7109375" style="107" customWidth="1"/>
    <col min="3595" max="3595" width="9.28515625" style="107" bestFit="1" customWidth="1"/>
    <col min="3596" max="3596" width="8.7109375" style="107" bestFit="1" customWidth="1"/>
    <col min="3597" max="3597" width="10.140625" style="107" bestFit="1" customWidth="1"/>
    <col min="3598" max="3598" width="12.85546875" style="107" customWidth="1"/>
    <col min="3599" max="3602" width="8.7109375" style="107" customWidth="1"/>
    <col min="3603" max="3840" width="8.28515625" style="107"/>
    <col min="3841" max="3841" width="8.42578125" style="107" customWidth="1"/>
    <col min="3842" max="3842" width="32.7109375" style="107" customWidth="1"/>
    <col min="3843" max="3843" width="9.28515625" style="107" bestFit="1" customWidth="1"/>
    <col min="3844" max="3844" width="8.7109375" style="107" bestFit="1" customWidth="1"/>
    <col min="3845" max="3845" width="10.140625" style="107" bestFit="1" customWidth="1"/>
    <col min="3846" max="3846" width="11.85546875" style="107" customWidth="1"/>
    <col min="3847" max="3847" width="9.28515625" style="107" bestFit="1" customWidth="1"/>
    <col min="3848" max="3848" width="8.7109375" style="107" bestFit="1" customWidth="1"/>
    <col min="3849" max="3849" width="10.140625" style="107" bestFit="1" customWidth="1"/>
    <col min="3850" max="3850" width="11.7109375" style="107" customWidth="1"/>
    <col min="3851" max="3851" width="9.28515625" style="107" bestFit="1" customWidth="1"/>
    <col min="3852" max="3852" width="8.7109375" style="107" bestFit="1" customWidth="1"/>
    <col min="3853" max="3853" width="10.140625" style="107" bestFit="1" customWidth="1"/>
    <col min="3854" max="3854" width="12.85546875" style="107" customWidth="1"/>
    <col min="3855" max="3858" width="8.7109375" style="107" customWidth="1"/>
    <col min="3859" max="4096" width="8.28515625" style="107"/>
    <col min="4097" max="4097" width="8.42578125" style="107" customWidth="1"/>
    <col min="4098" max="4098" width="32.7109375" style="107" customWidth="1"/>
    <col min="4099" max="4099" width="9.28515625" style="107" bestFit="1" customWidth="1"/>
    <col min="4100" max="4100" width="8.7109375" style="107" bestFit="1" customWidth="1"/>
    <col min="4101" max="4101" width="10.140625" style="107" bestFit="1" customWidth="1"/>
    <col min="4102" max="4102" width="11.85546875" style="107" customWidth="1"/>
    <col min="4103" max="4103" width="9.28515625" style="107" bestFit="1" customWidth="1"/>
    <col min="4104" max="4104" width="8.7109375" style="107" bestFit="1" customWidth="1"/>
    <col min="4105" max="4105" width="10.140625" style="107" bestFit="1" customWidth="1"/>
    <col min="4106" max="4106" width="11.7109375" style="107" customWidth="1"/>
    <col min="4107" max="4107" width="9.28515625" style="107" bestFit="1" customWidth="1"/>
    <col min="4108" max="4108" width="8.7109375" style="107" bestFit="1" customWidth="1"/>
    <col min="4109" max="4109" width="10.140625" style="107" bestFit="1" customWidth="1"/>
    <col min="4110" max="4110" width="12.85546875" style="107" customWidth="1"/>
    <col min="4111" max="4114" width="8.7109375" style="107" customWidth="1"/>
    <col min="4115" max="4352" width="8.28515625" style="107"/>
    <col min="4353" max="4353" width="8.42578125" style="107" customWidth="1"/>
    <col min="4354" max="4354" width="32.7109375" style="107" customWidth="1"/>
    <col min="4355" max="4355" width="9.28515625" style="107" bestFit="1" customWidth="1"/>
    <col min="4356" max="4356" width="8.7109375" style="107" bestFit="1" customWidth="1"/>
    <col min="4357" max="4357" width="10.140625" style="107" bestFit="1" customWidth="1"/>
    <col min="4358" max="4358" width="11.85546875" style="107" customWidth="1"/>
    <col min="4359" max="4359" width="9.28515625" style="107" bestFit="1" customWidth="1"/>
    <col min="4360" max="4360" width="8.7109375" style="107" bestFit="1" customWidth="1"/>
    <col min="4361" max="4361" width="10.140625" style="107" bestFit="1" customWidth="1"/>
    <col min="4362" max="4362" width="11.7109375" style="107" customWidth="1"/>
    <col min="4363" max="4363" width="9.28515625" style="107" bestFit="1" customWidth="1"/>
    <col min="4364" max="4364" width="8.7109375" style="107" bestFit="1" customWidth="1"/>
    <col min="4365" max="4365" width="10.140625" style="107" bestFit="1" customWidth="1"/>
    <col min="4366" max="4366" width="12.85546875" style="107" customWidth="1"/>
    <col min="4367" max="4370" width="8.7109375" style="107" customWidth="1"/>
    <col min="4371" max="4608" width="8.28515625" style="107"/>
    <col min="4609" max="4609" width="8.42578125" style="107" customWidth="1"/>
    <col min="4610" max="4610" width="32.7109375" style="107" customWidth="1"/>
    <col min="4611" max="4611" width="9.28515625" style="107" bestFit="1" customWidth="1"/>
    <col min="4612" max="4612" width="8.7109375" style="107" bestFit="1" customWidth="1"/>
    <col min="4613" max="4613" width="10.140625" style="107" bestFit="1" customWidth="1"/>
    <col min="4614" max="4614" width="11.85546875" style="107" customWidth="1"/>
    <col min="4615" max="4615" width="9.28515625" style="107" bestFit="1" customWidth="1"/>
    <col min="4616" max="4616" width="8.7109375" style="107" bestFit="1" customWidth="1"/>
    <col min="4617" max="4617" width="10.140625" style="107" bestFit="1" customWidth="1"/>
    <col min="4618" max="4618" width="11.7109375" style="107" customWidth="1"/>
    <col min="4619" max="4619" width="9.28515625" style="107" bestFit="1" customWidth="1"/>
    <col min="4620" max="4620" width="8.7109375" style="107" bestFit="1" customWidth="1"/>
    <col min="4621" max="4621" width="10.140625" style="107" bestFit="1" customWidth="1"/>
    <col min="4622" max="4622" width="12.85546875" style="107" customWidth="1"/>
    <col min="4623" max="4626" width="8.7109375" style="107" customWidth="1"/>
    <col min="4627" max="4864" width="8.28515625" style="107"/>
    <col min="4865" max="4865" width="8.42578125" style="107" customWidth="1"/>
    <col min="4866" max="4866" width="32.7109375" style="107" customWidth="1"/>
    <col min="4867" max="4867" width="9.28515625" style="107" bestFit="1" customWidth="1"/>
    <col min="4868" max="4868" width="8.7109375" style="107" bestFit="1" customWidth="1"/>
    <col min="4869" max="4869" width="10.140625" style="107" bestFit="1" customWidth="1"/>
    <col min="4870" max="4870" width="11.85546875" style="107" customWidth="1"/>
    <col min="4871" max="4871" width="9.28515625" style="107" bestFit="1" customWidth="1"/>
    <col min="4872" max="4872" width="8.7109375" style="107" bestFit="1" customWidth="1"/>
    <col min="4873" max="4873" width="10.140625" style="107" bestFit="1" customWidth="1"/>
    <col min="4874" max="4874" width="11.7109375" style="107" customWidth="1"/>
    <col min="4875" max="4875" width="9.28515625" style="107" bestFit="1" customWidth="1"/>
    <col min="4876" max="4876" width="8.7109375" style="107" bestFit="1" customWidth="1"/>
    <col min="4877" max="4877" width="10.140625" style="107" bestFit="1" customWidth="1"/>
    <col min="4878" max="4878" width="12.85546875" style="107" customWidth="1"/>
    <col min="4879" max="4882" width="8.7109375" style="107" customWidth="1"/>
    <col min="4883" max="5120" width="8.28515625" style="107"/>
    <col min="5121" max="5121" width="8.42578125" style="107" customWidth="1"/>
    <col min="5122" max="5122" width="32.7109375" style="107" customWidth="1"/>
    <col min="5123" max="5123" width="9.28515625" style="107" bestFit="1" customWidth="1"/>
    <col min="5124" max="5124" width="8.7109375" style="107" bestFit="1" customWidth="1"/>
    <col min="5125" max="5125" width="10.140625" style="107" bestFit="1" customWidth="1"/>
    <col min="5126" max="5126" width="11.85546875" style="107" customWidth="1"/>
    <col min="5127" max="5127" width="9.28515625" style="107" bestFit="1" customWidth="1"/>
    <col min="5128" max="5128" width="8.7109375" style="107" bestFit="1" customWidth="1"/>
    <col min="5129" max="5129" width="10.140625" style="107" bestFit="1" customWidth="1"/>
    <col min="5130" max="5130" width="11.7109375" style="107" customWidth="1"/>
    <col min="5131" max="5131" width="9.28515625" style="107" bestFit="1" customWidth="1"/>
    <col min="5132" max="5132" width="8.7109375" style="107" bestFit="1" customWidth="1"/>
    <col min="5133" max="5133" width="10.140625" style="107" bestFit="1" customWidth="1"/>
    <col min="5134" max="5134" width="12.85546875" style="107" customWidth="1"/>
    <col min="5135" max="5138" width="8.7109375" style="107" customWidth="1"/>
    <col min="5139" max="5376" width="8.28515625" style="107"/>
    <col min="5377" max="5377" width="8.42578125" style="107" customWidth="1"/>
    <col min="5378" max="5378" width="32.7109375" style="107" customWidth="1"/>
    <col min="5379" max="5379" width="9.28515625" style="107" bestFit="1" customWidth="1"/>
    <col min="5380" max="5380" width="8.7109375" style="107" bestFit="1" customWidth="1"/>
    <col min="5381" max="5381" width="10.140625" style="107" bestFit="1" customWidth="1"/>
    <col min="5382" max="5382" width="11.85546875" style="107" customWidth="1"/>
    <col min="5383" max="5383" width="9.28515625" style="107" bestFit="1" customWidth="1"/>
    <col min="5384" max="5384" width="8.7109375" style="107" bestFit="1" customWidth="1"/>
    <col min="5385" max="5385" width="10.140625" style="107" bestFit="1" customWidth="1"/>
    <col min="5386" max="5386" width="11.7109375" style="107" customWidth="1"/>
    <col min="5387" max="5387" width="9.28515625" style="107" bestFit="1" customWidth="1"/>
    <col min="5388" max="5388" width="8.7109375" style="107" bestFit="1" customWidth="1"/>
    <col min="5389" max="5389" width="10.140625" style="107" bestFit="1" customWidth="1"/>
    <col min="5390" max="5390" width="12.85546875" style="107" customWidth="1"/>
    <col min="5391" max="5394" width="8.7109375" style="107" customWidth="1"/>
    <col min="5395" max="5632" width="8.28515625" style="107"/>
    <col min="5633" max="5633" width="8.42578125" style="107" customWidth="1"/>
    <col min="5634" max="5634" width="32.7109375" style="107" customWidth="1"/>
    <col min="5635" max="5635" width="9.28515625" style="107" bestFit="1" customWidth="1"/>
    <col min="5636" max="5636" width="8.7109375" style="107" bestFit="1" customWidth="1"/>
    <col min="5637" max="5637" width="10.140625" style="107" bestFit="1" customWidth="1"/>
    <col min="5638" max="5638" width="11.85546875" style="107" customWidth="1"/>
    <col min="5639" max="5639" width="9.28515625" style="107" bestFit="1" customWidth="1"/>
    <col min="5640" max="5640" width="8.7109375" style="107" bestFit="1" customWidth="1"/>
    <col min="5641" max="5641" width="10.140625" style="107" bestFit="1" customWidth="1"/>
    <col min="5642" max="5642" width="11.7109375" style="107" customWidth="1"/>
    <col min="5643" max="5643" width="9.28515625" style="107" bestFit="1" customWidth="1"/>
    <col min="5644" max="5644" width="8.7109375" style="107" bestFit="1" customWidth="1"/>
    <col min="5645" max="5645" width="10.140625" style="107" bestFit="1" customWidth="1"/>
    <col min="5646" max="5646" width="12.85546875" style="107" customWidth="1"/>
    <col min="5647" max="5650" width="8.7109375" style="107" customWidth="1"/>
    <col min="5651" max="5888" width="8.28515625" style="107"/>
    <col min="5889" max="5889" width="8.42578125" style="107" customWidth="1"/>
    <col min="5890" max="5890" width="32.7109375" style="107" customWidth="1"/>
    <col min="5891" max="5891" width="9.28515625" style="107" bestFit="1" customWidth="1"/>
    <col min="5892" max="5892" width="8.7109375" style="107" bestFit="1" customWidth="1"/>
    <col min="5893" max="5893" width="10.140625" style="107" bestFit="1" customWidth="1"/>
    <col min="5894" max="5894" width="11.85546875" style="107" customWidth="1"/>
    <col min="5895" max="5895" width="9.28515625" style="107" bestFit="1" customWidth="1"/>
    <col min="5896" max="5896" width="8.7109375" style="107" bestFit="1" customWidth="1"/>
    <col min="5897" max="5897" width="10.140625" style="107" bestFit="1" customWidth="1"/>
    <col min="5898" max="5898" width="11.7109375" style="107" customWidth="1"/>
    <col min="5899" max="5899" width="9.28515625" style="107" bestFit="1" customWidth="1"/>
    <col min="5900" max="5900" width="8.7109375" style="107" bestFit="1" customWidth="1"/>
    <col min="5901" max="5901" width="10.140625" style="107" bestFit="1" customWidth="1"/>
    <col min="5902" max="5902" width="12.85546875" style="107" customWidth="1"/>
    <col min="5903" max="5906" width="8.7109375" style="107" customWidth="1"/>
    <col min="5907" max="6144" width="8.28515625" style="107"/>
    <col min="6145" max="6145" width="8.42578125" style="107" customWidth="1"/>
    <col min="6146" max="6146" width="32.7109375" style="107" customWidth="1"/>
    <col min="6147" max="6147" width="9.28515625" style="107" bestFit="1" customWidth="1"/>
    <col min="6148" max="6148" width="8.7109375" style="107" bestFit="1" customWidth="1"/>
    <col min="6149" max="6149" width="10.140625" style="107" bestFit="1" customWidth="1"/>
    <col min="6150" max="6150" width="11.85546875" style="107" customWidth="1"/>
    <col min="6151" max="6151" width="9.28515625" style="107" bestFit="1" customWidth="1"/>
    <col min="6152" max="6152" width="8.7109375" style="107" bestFit="1" customWidth="1"/>
    <col min="6153" max="6153" width="10.140625" style="107" bestFit="1" customWidth="1"/>
    <col min="6154" max="6154" width="11.7109375" style="107" customWidth="1"/>
    <col min="6155" max="6155" width="9.28515625" style="107" bestFit="1" customWidth="1"/>
    <col min="6156" max="6156" width="8.7109375" style="107" bestFit="1" customWidth="1"/>
    <col min="6157" max="6157" width="10.140625" style="107" bestFit="1" customWidth="1"/>
    <col min="6158" max="6158" width="12.85546875" style="107" customWidth="1"/>
    <col min="6159" max="6162" width="8.7109375" style="107" customWidth="1"/>
    <col min="6163" max="6400" width="8.28515625" style="107"/>
    <col min="6401" max="6401" width="8.42578125" style="107" customWidth="1"/>
    <col min="6402" max="6402" width="32.7109375" style="107" customWidth="1"/>
    <col min="6403" max="6403" width="9.28515625" style="107" bestFit="1" customWidth="1"/>
    <col min="6404" max="6404" width="8.7109375" style="107" bestFit="1" customWidth="1"/>
    <col min="6405" max="6405" width="10.140625" style="107" bestFit="1" customWidth="1"/>
    <col min="6406" max="6406" width="11.85546875" style="107" customWidth="1"/>
    <col min="6407" max="6407" width="9.28515625" style="107" bestFit="1" customWidth="1"/>
    <col min="6408" max="6408" width="8.7109375" style="107" bestFit="1" customWidth="1"/>
    <col min="6409" max="6409" width="10.140625" style="107" bestFit="1" customWidth="1"/>
    <col min="6410" max="6410" width="11.7109375" style="107" customWidth="1"/>
    <col min="6411" max="6411" width="9.28515625" style="107" bestFit="1" customWidth="1"/>
    <col min="6412" max="6412" width="8.7109375" style="107" bestFit="1" customWidth="1"/>
    <col min="6413" max="6413" width="10.140625" style="107" bestFit="1" customWidth="1"/>
    <col min="6414" max="6414" width="12.85546875" style="107" customWidth="1"/>
    <col min="6415" max="6418" width="8.7109375" style="107" customWidth="1"/>
    <col min="6419" max="6656" width="8.28515625" style="107"/>
    <col min="6657" max="6657" width="8.42578125" style="107" customWidth="1"/>
    <col min="6658" max="6658" width="32.7109375" style="107" customWidth="1"/>
    <col min="6659" max="6659" width="9.28515625" style="107" bestFit="1" customWidth="1"/>
    <col min="6660" max="6660" width="8.7109375" style="107" bestFit="1" customWidth="1"/>
    <col min="6661" max="6661" width="10.140625" style="107" bestFit="1" customWidth="1"/>
    <col min="6662" max="6662" width="11.85546875" style="107" customWidth="1"/>
    <col min="6663" max="6663" width="9.28515625" style="107" bestFit="1" customWidth="1"/>
    <col min="6664" max="6664" width="8.7109375" style="107" bestFit="1" customWidth="1"/>
    <col min="6665" max="6665" width="10.140625" style="107" bestFit="1" customWidth="1"/>
    <col min="6666" max="6666" width="11.7109375" style="107" customWidth="1"/>
    <col min="6667" max="6667" width="9.28515625" style="107" bestFit="1" customWidth="1"/>
    <col min="6668" max="6668" width="8.7109375" style="107" bestFit="1" customWidth="1"/>
    <col min="6669" max="6669" width="10.140625" style="107" bestFit="1" customWidth="1"/>
    <col min="6670" max="6670" width="12.85546875" style="107" customWidth="1"/>
    <col min="6671" max="6674" width="8.7109375" style="107" customWidth="1"/>
    <col min="6675" max="6912" width="8.28515625" style="107"/>
    <col min="6913" max="6913" width="8.42578125" style="107" customWidth="1"/>
    <col min="6914" max="6914" width="32.7109375" style="107" customWidth="1"/>
    <col min="6915" max="6915" width="9.28515625" style="107" bestFit="1" customWidth="1"/>
    <col min="6916" max="6916" width="8.7109375" style="107" bestFit="1" customWidth="1"/>
    <col min="6917" max="6917" width="10.140625" style="107" bestFit="1" customWidth="1"/>
    <col min="6918" max="6918" width="11.85546875" style="107" customWidth="1"/>
    <col min="6919" max="6919" width="9.28515625" style="107" bestFit="1" customWidth="1"/>
    <col min="6920" max="6920" width="8.7109375" style="107" bestFit="1" customWidth="1"/>
    <col min="6921" max="6921" width="10.140625" style="107" bestFit="1" customWidth="1"/>
    <col min="6922" max="6922" width="11.7109375" style="107" customWidth="1"/>
    <col min="6923" max="6923" width="9.28515625" style="107" bestFit="1" customWidth="1"/>
    <col min="6924" max="6924" width="8.7109375" style="107" bestFit="1" customWidth="1"/>
    <col min="6925" max="6925" width="10.140625" style="107" bestFit="1" customWidth="1"/>
    <col min="6926" max="6926" width="12.85546875" style="107" customWidth="1"/>
    <col min="6927" max="6930" width="8.7109375" style="107" customWidth="1"/>
    <col min="6931" max="7168" width="8.28515625" style="107"/>
    <col min="7169" max="7169" width="8.42578125" style="107" customWidth="1"/>
    <col min="7170" max="7170" width="32.7109375" style="107" customWidth="1"/>
    <col min="7171" max="7171" width="9.28515625" style="107" bestFit="1" customWidth="1"/>
    <col min="7172" max="7172" width="8.7109375" style="107" bestFit="1" customWidth="1"/>
    <col min="7173" max="7173" width="10.140625" style="107" bestFit="1" customWidth="1"/>
    <col min="7174" max="7174" width="11.85546875" style="107" customWidth="1"/>
    <col min="7175" max="7175" width="9.28515625" style="107" bestFit="1" customWidth="1"/>
    <col min="7176" max="7176" width="8.7109375" style="107" bestFit="1" customWidth="1"/>
    <col min="7177" max="7177" width="10.140625" style="107" bestFit="1" customWidth="1"/>
    <col min="7178" max="7178" width="11.7109375" style="107" customWidth="1"/>
    <col min="7179" max="7179" width="9.28515625" style="107" bestFit="1" customWidth="1"/>
    <col min="7180" max="7180" width="8.7109375" style="107" bestFit="1" customWidth="1"/>
    <col min="7181" max="7181" width="10.140625" style="107" bestFit="1" customWidth="1"/>
    <col min="7182" max="7182" width="12.85546875" style="107" customWidth="1"/>
    <col min="7183" max="7186" width="8.7109375" style="107" customWidth="1"/>
    <col min="7187" max="7424" width="8.28515625" style="107"/>
    <col min="7425" max="7425" width="8.42578125" style="107" customWidth="1"/>
    <col min="7426" max="7426" width="32.7109375" style="107" customWidth="1"/>
    <col min="7427" max="7427" width="9.28515625" style="107" bestFit="1" customWidth="1"/>
    <col min="7428" max="7428" width="8.7109375" style="107" bestFit="1" customWidth="1"/>
    <col min="7429" max="7429" width="10.140625" style="107" bestFit="1" customWidth="1"/>
    <col min="7430" max="7430" width="11.85546875" style="107" customWidth="1"/>
    <col min="7431" max="7431" width="9.28515625" style="107" bestFit="1" customWidth="1"/>
    <col min="7432" max="7432" width="8.7109375" style="107" bestFit="1" customWidth="1"/>
    <col min="7433" max="7433" width="10.140625" style="107" bestFit="1" customWidth="1"/>
    <col min="7434" max="7434" width="11.7109375" style="107" customWidth="1"/>
    <col min="7435" max="7435" width="9.28515625" style="107" bestFit="1" customWidth="1"/>
    <col min="7436" max="7436" width="8.7109375" style="107" bestFit="1" customWidth="1"/>
    <col min="7437" max="7437" width="10.140625" style="107" bestFit="1" customWidth="1"/>
    <col min="7438" max="7438" width="12.85546875" style="107" customWidth="1"/>
    <col min="7439" max="7442" width="8.7109375" style="107" customWidth="1"/>
    <col min="7443" max="7680" width="8.28515625" style="107"/>
    <col min="7681" max="7681" width="8.42578125" style="107" customWidth="1"/>
    <col min="7682" max="7682" width="32.7109375" style="107" customWidth="1"/>
    <col min="7683" max="7683" width="9.28515625" style="107" bestFit="1" customWidth="1"/>
    <col min="7684" max="7684" width="8.7109375" style="107" bestFit="1" customWidth="1"/>
    <col min="7685" max="7685" width="10.140625" style="107" bestFit="1" customWidth="1"/>
    <col min="7686" max="7686" width="11.85546875" style="107" customWidth="1"/>
    <col min="7687" max="7687" width="9.28515625" style="107" bestFit="1" customWidth="1"/>
    <col min="7688" max="7688" width="8.7109375" style="107" bestFit="1" customWidth="1"/>
    <col min="7689" max="7689" width="10.140625" style="107" bestFit="1" customWidth="1"/>
    <col min="7690" max="7690" width="11.7109375" style="107" customWidth="1"/>
    <col min="7691" max="7691" width="9.28515625" style="107" bestFit="1" customWidth="1"/>
    <col min="7692" max="7692" width="8.7109375" style="107" bestFit="1" customWidth="1"/>
    <col min="7693" max="7693" width="10.140625" style="107" bestFit="1" customWidth="1"/>
    <col min="7694" max="7694" width="12.85546875" style="107" customWidth="1"/>
    <col min="7695" max="7698" width="8.7109375" style="107" customWidth="1"/>
    <col min="7699" max="7936" width="8.28515625" style="107"/>
    <col min="7937" max="7937" width="8.42578125" style="107" customWidth="1"/>
    <col min="7938" max="7938" width="32.7109375" style="107" customWidth="1"/>
    <col min="7939" max="7939" width="9.28515625" style="107" bestFit="1" customWidth="1"/>
    <col min="7940" max="7940" width="8.7109375" style="107" bestFit="1" customWidth="1"/>
    <col min="7941" max="7941" width="10.140625" style="107" bestFit="1" customWidth="1"/>
    <col min="7942" max="7942" width="11.85546875" style="107" customWidth="1"/>
    <col min="7943" max="7943" width="9.28515625" style="107" bestFit="1" customWidth="1"/>
    <col min="7944" max="7944" width="8.7109375" style="107" bestFit="1" customWidth="1"/>
    <col min="7945" max="7945" width="10.140625" style="107" bestFit="1" customWidth="1"/>
    <col min="7946" max="7946" width="11.7109375" style="107" customWidth="1"/>
    <col min="7947" max="7947" width="9.28515625" style="107" bestFit="1" customWidth="1"/>
    <col min="7948" max="7948" width="8.7109375" style="107" bestFit="1" customWidth="1"/>
    <col min="7949" max="7949" width="10.140625" style="107" bestFit="1" customWidth="1"/>
    <col min="7950" max="7950" width="12.85546875" style="107" customWidth="1"/>
    <col min="7951" max="7954" width="8.7109375" style="107" customWidth="1"/>
    <col min="7955" max="8192" width="8.28515625" style="107"/>
    <col min="8193" max="8193" width="8.42578125" style="107" customWidth="1"/>
    <col min="8194" max="8194" width="32.7109375" style="107" customWidth="1"/>
    <col min="8195" max="8195" width="9.28515625" style="107" bestFit="1" customWidth="1"/>
    <col min="8196" max="8196" width="8.7109375" style="107" bestFit="1" customWidth="1"/>
    <col min="8197" max="8197" width="10.140625" style="107" bestFit="1" customWidth="1"/>
    <col min="8198" max="8198" width="11.85546875" style="107" customWidth="1"/>
    <col min="8199" max="8199" width="9.28515625" style="107" bestFit="1" customWidth="1"/>
    <col min="8200" max="8200" width="8.7109375" style="107" bestFit="1" customWidth="1"/>
    <col min="8201" max="8201" width="10.140625" style="107" bestFit="1" customWidth="1"/>
    <col min="8202" max="8202" width="11.7109375" style="107" customWidth="1"/>
    <col min="8203" max="8203" width="9.28515625" style="107" bestFit="1" customWidth="1"/>
    <col min="8204" max="8204" width="8.7109375" style="107" bestFit="1" customWidth="1"/>
    <col min="8205" max="8205" width="10.140625" style="107" bestFit="1" customWidth="1"/>
    <col min="8206" max="8206" width="12.85546875" style="107" customWidth="1"/>
    <col min="8207" max="8210" width="8.7109375" style="107" customWidth="1"/>
    <col min="8211" max="8448" width="8.28515625" style="107"/>
    <col min="8449" max="8449" width="8.42578125" style="107" customWidth="1"/>
    <col min="8450" max="8450" width="32.7109375" style="107" customWidth="1"/>
    <col min="8451" max="8451" width="9.28515625" style="107" bestFit="1" customWidth="1"/>
    <col min="8452" max="8452" width="8.7109375" style="107" bestFit="1" customWidth="1"/>
    <col min="8453" max="8453" width="10.140625" style="107" bestFit="1" customWidth="1"/>
    <col min="8454" max="8454" width="11.85546875" style="107" customWidth="1"/>
    <col min="8455" max="8455" width="9.28515625" style="107" bestFit="1" customWidth="1"/>
    <col min="8456" max="8456" width="8.7109375" style="107" bestFit="1" customWidth="1"/>
    <col min="8457" max="8457" width="10.140625" style="107" bestFit="1" customWidth="1"/>
    <col min="8458" max="8458" width="11.7109375" style="107" customWidth="1"/>
    <col min="8459" max="8459" width="9.28515625" style="107" bestFit="1" customWidth="1"/>
    <col min="8460" max="8460" width="8.7109375" style="107" bestFit="1" customWidth="1"/>
    <col min="8461" max="8461" width="10.140625" style="107" bestFit="1" customWidth="1"/>
    <col min="8462" max="8462" width="12.85546875" style="107" customWidth="1"/>
    <col min="8463" max="8466" width="8.7109375" style="107" customWidth="1"/>
    <col min="8467" max="8704" width="8.28515625" style="107"/>
    <col min="8705" max="8705" width="8.42578125" style="107" customWidth="1"/>
    <col min="8706" max="8706" width="32.7109375" style="107" customWidth="1"/>
    <col min="8707" max="8707" width="9.28515625" style="107" bestFit="1" customWidth="1"/>
    <col min="8708" max="8708" width="8.7109375" style="107" bestFit="1" customWidth="1"/>
    <col min="8709" max="8709" width="10.140625" style="107" bestFit="1" customWidth="1"/>
    <col min="8710" max="8710" width="11.85546875" style="107" customWidth="1"/>
    <col min="8711" max="8711" width="9.28515625" style="107" bestFit="1" customWidth="1"/>
    <col min="8712" max="8712" width="8.7109375" style="107" bestFit="1" customWidth="1"/>
    <col min="8713" max="8713" width="10.140625" style="107" bestFit="1" customWidth="1"/>
    <col min="8714" max="8714" width="11.7109375" style="107" customWidth="1"/>
    <col min="8715" max="8715" width="9.28515625" style="107" bestFit="1" customWidth="1"/>
    <col min="8716" max="8716" width="8.7109375" style="107" bestFit="1" customWidth="1"/>
    <col min="8717" max="8717" width="10.140625" style="107" bestFit="1" customWidth="1"/>
    <col min="8718" max="8718" width="12.85546875" style="107" customWidth="1"/>
    <col min="8719" max="8722" width="8.7109375" style="107" customWidth="1"/>
    <col min="8723" max="8960" width="8.28515625" style="107"/>
    <col min="8961" max="8961" width="8.42578125" style="107" customWidth="1"/>
    <col min="8962" max="8962" width="32.7109375" style="107" customWidth="1"/>
    <col min="8963" max="8963" width="9.28515625" style="107" bestFit="1" customWidth="1"/>
    <col min="8964" max="8964" width="8.7109375" style="107" bestFit="1" customWidth="1"/>
    <col min="8965" max="8965" width="10.140625" style="107" bestFit="1" customWidth="1"/>
    <col min="8966" max="8966" width="11.85546875" style="107" customWidth="1"/>
    <col min="8967" max="8967" width="9.28515625" style="107" bestFit="1" customWidth="1"/>
    <col min="8968" max="8968" width="8.7109375" style="107" bestFit="1" customWidth="1"/>
    <col min="8969" max="8969" width="10.140625" style="107" bestFit="1" customWidth="1"/>
    <col min="8970" max="8970" width="11.7109375" style="107" customWidth="1"/>
    <col min="8971" max="8971" width="9.28515625" style="107" bestFit="1" customWidth="1"/>
    <col min="8972" max="8972" width="8.7109375" style="107" bestFit="1" customWidth="1"/>
    <col min="8973" max="8973" width="10.140625" style="107" bestFit="1" customWidth="1"/>
    <col min="8974" max="8974" width="12.85546875" style="107" customWidth="1"/>
    <col min="8975" max="8978" width="8.7109375" style="107" customWidth="1"/>
    <col min="8979" max="9216" width="8.28515625" style="107"/>
    <col min="9217" max="9217" width="8.42578125" style="107" customWidth="1"/>
    <col min="9218" max="9218" width="32.7109375" style="107" customWidth="1"/>
    <col min="9219" max="9219" width="9.28515625" style="107" bestFit="1" customWidth="1"/>
    <col min="9220" max="9220" width="8.7109375" style="107" bestFit="1" customWidth="1"/>
    <col min="9221" max="9221" width="10.140625" style="107" bestFit="1" customWidth="1"/>
    <col min="9222" max="9222" width="11.85546875" style="107" customWidth="1"/>
    <col min="9223" max="9223" width="9.28515625" style="107" bestFit="1" customWidth="1"/>
    <col min="9224" max="9224" width="8.7109375" style="107" bestFit="1" customWidth="1"/>
    <col min="9225" max="9225" width="10.140625" style="107" bestFit="1" customWidth="1"/>
    <col min="9226" max="9226" width="11.7109375" style="107" customWidth="1"/>
    <col min="9227" max="9227" width="9.28515625" style="107" bestFit="1" customWidth="1"/>
    <col min="9228" max="9228" width="8.7109375" style="107" bestFit="1" customWidth="1"/>
    <col min="9229" max="9229" width="10.140625" style="107" bestFit="1" customWidth="1"/>
    <col min="9230" max="9230" width="12.85546875" style="107" customWidth="1"/>
    <col min="9231" max="9234" width="8.7109375" style="107" customWidth="1"/>
    <col min="9235" max="9472" width="8.28515625" style="107"/>
    <col min="9473" max="9473" width="8.42578125" style="107" customWidth="1"/>
    <col min="9474" max="9474" width="32.7109375" style="107" customWidth="1"/>
    <col min="9475" max="9475" width="9.28515625" style="107" bestFit="1" customWidth="1"/>
    <col min="9476" max="9476" width="8.7109375" style="107" bestFit="1" customWidth="1"/>
    <col min="9477" max="9477" width="10.140625" style="107" bestFit="1" customWidth="1"/>
    <col min="9478" max="9478" width="11.85546875" style="107" customWidth="1"/>
    <col min="9479" max="9479" width="9.28515625" style="107" bestFit="1" customWidth="1"/>
    <col min="9480" max="9480" width="8.7109375" style="107" bestFit="1" customWidth="1"/>
    <col min="9481" max="9481" width="10.140625" style="107" bestFit="1" customWidth="1"/>
    <col min="9482" max="9482" width="11.7109375" style="107" customWidth="1"/>
    <col min="9483" max="9483" width="9.28515625" style="107" bestFit="1" customWidth="1"/>
    <col min="9484" max="9484" width="8.7109375" style="107" bestFit="1" customWidth="1"/>
    <col min="9485" max="9485" width="10.140625" style="107" bestFit="1" customWidth="1"/>
    <col min="9486" max="9486" width="12.85546875" style="107" customWidth="1"/>
    <col min="9487" max="9490" width="8.7109375" style="107" customWidth="1"/>
    <col min="9491" max="9728" width="8.28515625" style="107"/>
    <col min="9729" max="9729" width="8.42578125" style="107" customWidth="1"/>
    <col min="9730" max="9730" width="32.7109375" style="107" customWidth="1"/>
    <col min="9731" max="9731" width="9.28515625" style="107" bestFit="1" customWidth="1"/>
    <col min="9732" max="9732" width="8.7109375" style="107" bestFit="1" customWidth="1"/>
    <col min="9733" max="9733" width="10.140625" style="107" bestFit="1" customWidth="1"/>
    <col min="9734" max="9734" width="11.85546875" style="107" customWidth="1"/>
    <col min="9735" max="9735" width="9.28515625" style="107" bestFit="1" customWidth="1"/>
    <col min="9736" max="9736" width="8.7109375" style="107" bestFit="1" customWidth="1"/>
    <col min="9737" max="9737" width="10.140625" style="107" bestFit="1" customWidth="1"/>
    <col min="9738" max="9738" width="11.7109375" style="107" customWidth="1"/>
    <col min="9739" max="9739" width="9.28515625" style="107" bestFit="1" customWidth="1"/>
    <col min="9740" max="9740" width="8.7109375" style="107" bestFit="1" customWidth="1"/>
    <col min="9741" max="9741" width="10.140625" style="107" bestFit="1" customWidth="1"/>
    <col min="9742" max="9742" width="12.85546875" style="107" customWidth="1"/>
    <col min="9743" max="9746" width="8.7109375" style="107" customWidth="1"/>
    <col min="9747" max="9984" width="8.28515625" style="107"/>
    <col min="9985" max="9985" width="8.42578125" style="107" customWidth="1"/>
    <col min="9986" max="9986" width="32.7109375" style="107" customWidth="1"/>
    <col min="9987" max="9987" width="9.28515625" style="107" bestFit="1" customWidth="1"/>
    <col min="9988" max="9988" width="8.7109375" style="107" bestFit="1" customWidth="1"/>
    <col min="9989" max="9989" width="10.140625" style="107" bestFit="1" customWidth="1"/>
    <col min="9990" max="9990" width="11.85546875" style="107" customWidth="1"/>
    <col min="9991" max="9991" width="9.28515625" style="107" bestFit="1" customWidth="1"/>
    <col min="9992" max="9992" width="8.7109375" style="107" bestFit="1" customWidth="1"/>
    <col min="9993" max="9993" width="10.140625" style="107" bestFit="1" customWidth="1"/>
    <col min="9994" max="9994" width="11.7109375" style="107" customWidth="1"/>
    <col min="9995" max="9995" width="9.28515625" style="107" bestFit="1" customWidth="1"/>
    <col min="9996" max="9996" width="8.7109375" style="107" bestFit="1" customWidth="1"/>
    <col min="9997" max="9997" width="10.140625" style="107" bestFit="1" customWidth="1"/>
    <col min="9998" max="9998" width="12.85546875" style="107" customWidth="1"/>
    <col min="9999" max="10002" width="8.7109375" style="107" customWidth="1"/>
    <col min="10003" max="10240" width="8.28515625" style="107"/>
    <col min="10241" max="10241" width="8.42578125" style="107" customWidth="1"/>
    <col min="10242" max="10242" width="32.7109375" style="107" customWidth="1"/>
    <col min="10243" max="10243" width="9.28515625" style="107" bestFit="1" customWidth="1"/>
    <col min="10244" max="10244" width="8.7109375" style="107" bestFit="1" customWidth="1"/>
    <col min="10245" max="10245" width="10.140625" style="107" bestFit="1" customWidth="1"/>
    <col min="10246" max="10246" width="11.85546875" style="107" customWidth="1"/>
    <col min="10247" max="10247" width="9.28515625" style="107" bestFit="1" customWidth="1"/>
    <col min="10248" max="10248" width="8.7109375" style="107" bestFit="1" customWidth="1"/>
    <col min="10249" max="10249" width="10.140625" style="107" bestFit="1" customWidth="1"/>
    <col min="10250" max="10250" width="11.7109375" style="107" customWidth="1"/>
    <col min="10251" max="10251" width="9.28515625" style="107" bestFit="1" customWidth="1"/>
    <col min="10252" max="10252" width="8.7109375" style="107" bestFit="1" customWidth="1"/>
    <col min="10253" max="10253" width="10.140625" style="107" bestFit="1" customWidth="1"/>
    <col min="10254" max="10254" width="12.85546875" style="107" customWidth="1"/>
    <col min="10255" max="10258" width="8.7109375" style="107" customWidth="1"/>
    <col min="10259" max="10496" width="8.28515625" style="107"/>
    <col min="10497" max="10497" width="8.42578125" style="107" customWidth="1"/>
    <col min="10498" max="10498" width="32.7109375" style="107" customWidth="1"/>
    <col min="10499" max="10499" width="9.28515625" style="107" bestFit="1" customWidth="1"/>
    <col min="10500" max="10500" width="8.7109375" style="107" bestFit="1" customWidth="1"/>
    <col min="10501" max="10501" width="10.140625" style="107" bestFit="1" customWidth="1"/>
    <col min="10502" max="10502" width="11.85546875" style="107" customWidth="1"/>
    <col min="10503" max="10503" width="9.28515625" style="107" bestFit="1" customWidth="1"/>
    <col min="10504" max="10504" width="8.7109375" style="107" bestFit="1" customWidth="1"/>
    <col min="10505" max="10505" width="10.140625" style="107" bestFit="1" customWidth="1"/>
    <col min="10506" max="10506" width="11.7109375" style="107" customWidth="1"/>
    <col min="10507" max="10507" width="9.28515625" style="107" bestFit="1" customWidth="1"/>
    <col min="10508" max="10508" width="8.7109375" style="107" bestFit="1" customWidth="1"/>
    <col min="10509" max="10509" width="10.140625" style="107" bestFit="1" customWidth="1"/>
    <col min="10510" max="10510" width="12.85546875" style="107" customWidth="1"/>
    <col min="10511" max="10514" width="8.7109375" style="107" customWidth="1"/>
    <col min="10515" max="10752" width="8.28515625" style="107"/>
    <col min="10753" max="10753" width="8.42578125" style="107" customWidth="1"/>
    <col min="10754" max="10754" width="32.7109375" style="107" customWidth="1"/>
    <col min="10755" max="10755" width="9.28515625" style="107" bestFit="1" customWidth="1"/>
    <col min="10756" max="10756" width="8.7109375" style="107" bestFit="1" customWidth="1"/>
    <col min="10757" max="10757" width="10.140625" style="107" bestFit="1" customWidth="1"/>
    <col min="10758" max="10758" width="11.85546875" style="107" customWidth="1"/>
    <col min="10759" max="10759" width="9.28515625" style="107" bestFit="1" customWidth="1"/>
    <col min="10760" max="10760" width="8.7109375" style="107" bestFit="1" customWidth="1"/>
    <col min="10761" max="10761" width="10.140625" style="107" bestFit="1" customWidth="1"/>
    <col min="10762" max="10762" width="11.7109375" style="107" customWidth="1"/>
    <col min="10763" max="10763" width="9.28515625" style="107" bestFit="1" customWidth="1"/>
    <col min="10764" max="10764" width="8.7109375" style="107" bestFit="1" customWidth="1"/>
    <col min="10765" max="10765" width="10.140625" style="107" bestFit="1" customWidth="1"/>
    <col min="10766" max="10766" width="12.85546875" style="107" customWidth="1"/>
    <col min="10767" max="10770" width="8.7109375" style="107" customWidth="1"/>
    <col min="10771" max="11008" width="8.28515625" style="107"/>
    <col min="11009" max="11009" width="8.42578125" style="107" customWidth="1"/>
    <col min="11010" max="11010" width="32.7109375" style="107" customWidth="1"/>
    <col min="11011" max="11011" width="9.28515625" style="107" bestFit="1" customWidth="1"/>
    <col min="11012" max="11012" width="8.7109375" style="107" bestFit="1" customWidth="1"/>
    <col min="11013" max="11013" width="10.140625" style="107" bestFit="1" customWidth="1"/>
    <col min="11014" max="11014" width="11.85546875" style="107" customWidth="1"/>
    <col min="11015" max="11015" width="9.28515625" style="107" bestFit="1" customWidth="1"/>
    <col min="11016" max="11016" width="8.7109375" style="107" bestFit="1" customWidth="1"/>
    <col min="11017" max="11017" width="10.140625" style="107" bestFit="1" customWidth="1"/>
    <col min="11018" max="11018" width="11.7109375" style="107" customWidth="1"/>
    <col min="11019" max="11019" width="9.28515625" style="107" bestFit="1" customWidth="1"/>
    <col min="11020" max="11020" width="8.7109375" style="107" bestFit="1" customWidth="1"/>
    <col min="11021" max="11021" width="10.140625" style="107" bestFit="1" customWidth="1"/>
    <col min="11022" max="11022" width="12.85546875" style="107" customWidth="1"/>
    <col min="11023" max="11026" width="8.7109375" style="107" customWidth="1"/>
    <col min="11027" max="11264" width="8.28515625" style="107"/>
    <col min="11265" max="11265" width="8.42578125" style="107" customWidth="1"/>
    <col min="11266" max="11266" width="32.7109375" style="107" customWidth="1"/>
    <col min="11267" max="11267" width="9.28515625" style="107" bestFit="1" customWidth="1"/>
    <col min="11268" max="11268" width="8.7109375" style="107" bestFit="1" customWidth="1"/>
    <col min="11269" max="11269" width="10.140625" style="107" bestFit="1" customWidth="1"/>
    <col min="11270" max="11270" width="11.85546875" style="107" customWidth="1"/>
    <col min="11271" max="11271" width="9.28515625" style="107" bestFit="1" customWidth="1"/>
    <col min="11272" max="11272" width="8.7109375" style="107" bestFit="1" customWidth="1"/>
    <col min="11273" max="11273" width="10.140625" style="107" bestFit="1" customWidth="1"/>
    <col min="11274" max="11274" width="11.7109375" style="107" customWidth="1"/>
    <col min="11275" max="11275" width="9.28515625" style="107" bestFit="1" customWidth="1"/>
    <col min="11276" max="11276" width="8.7109375" style="107" bestFit="1" customWidth="1"/>
    <col min="11277" max="11277" width="10.140625" style="107" bestFit="1" customWidth="1"/>
    <col min="11278" max="11278" width="12.85546875" style="107" customWidth="1"/>
    <col min="11279" max="11282" width="8.7109375" style="107" customWidth="1"/>
    <col min="11283" max="11520" width="8.28515625" style="107"/>
    <col min="11521" max="11521" width="8.42578125" style="107" customWidth="1"/>
    <col min="11522" max="11522" width="32.7109375" style="107" customWidth="1"/>
    <col min="11523" max="11523" width="9.28515625" style="107" bestFit="1" customWidth="1"/>
    <col min="11524" max="11524" width="8.7109375" style="107" bestFit="1" customWidth="1"/>
    <col min="11525" max="11525" width="10.140625" style="107" bestFit="1" customWidth="1"/>
    <col min="11526" max="11526" width="11.85546875" style="107" customWidth="1"/>
    <col min="11527" max="11527" width="9.28515625" style="107" bestFit="1" customWidth="1"/>
    <col min="11528" max="11528" width="8.7109375" style="107" bestFit="1" customWidth="1"/>
    <col min="11529" max="11529" width="10.140625" style="107" bestFit="1" customWidth="1"/>
    <col min="11530" max="11530" width="11.7109375" style="107" customWidth="1"/>
    <col min="11531" max="11531" width="9.28515625" style="107" bestFit="1" customWidth="1"/>
    <col min="11532" max="11532" width="8.7109375" style="107" bestFit="1" customWidth="1"/>
    <col min="11533" max="11533" width="10.140625" style="107" bestFit="1" customWidth="1"/>
    <col min="11534" max="11534" width="12.85546875" style="107" customWidth="1"/>
    <col min="11535" max="11538" width="8.7109375" style="107" customWidth="1"/>
    <col min="11539" max="11776" width="8.28515625" style="107"/>
    <col min="11777" max="11777" width="8.42578125" style="107" customWidth="1"/>
    <col min="11778" max="11778" width="32.7109375" style="107" customWidth="1"/>
    <col min="11779" max="11779" width="9.28515625" style="107" bestFit="1" customWidth="1"/>
    <col min="11780" max="11780" width="8.7109375" style="107" bestFit="1" customWidth="1"/>
    <col min="11781" max="11781" width="10.140625" style="107" bestFit="1" customWidth="1"/>
    <col min="11782" max="11782" width="11.85546875" style="107" customWidth="1"/>
    <col min="11783" max="11783" width="9.28515625" style="107" bestFit="1" customWidth="1"/>
    <col min="11784" max="11784" width="8.7109375" style="107" bestFit="1" customWidth="1"/>
    <col min="11785" max="11785" width="10.140625" style="107" bestFit="1" customWidth="1"/>
    <col min="11786" max="11786" width="11.7109375" style="107" customWidth="1"/>
    <col min="11787" max="11787" width="9.28515625" style="107" bestFit="1" customWidth="1"/>
    <col min="11788" max="11788" width="8.7109375" style="107" bestFit="1" customWidth="1"/>
    <col min="11789" max="11789" width="10.140625" style="107" bestFit="1" customWidth="1"/>
    <col min="11790" max="11790" width="12.85546875" style="107" customWidth="1"/>
    <col min="11791" max="11794" width="8.7109375" style="107" customWidth="1"/>
    <col min="11795" max="12032" width="8.28515625" style="107"/>
    <col min="12033" max="12033" width="8.42578125" style="107" customWidth="1"/>
    <col min="12034" max="12034" width="32.7109375" style="107" customWidth="1"/>
    <col min="12035" max="12035" width="9.28515625" style="107" bestFit="1" customWidth="1"/>
    <col min="12036" max="12036" width="8.7109375" style="107" bestFit="1" customWidth="1"/>
    <col min="12037" max="12037" width="10.140625" style="107" bestFit="1" customWidth="1"/>
    <col min="12038" max="12038" width="11.85546875" style="107" customWidth="1"/>
    <col min="12039" max="12039" width="9.28515625" style="107" bestFit="1" customWidth="1"/>
    <col min="12040" max="12040" width="8.7109375" style="107" bestFit="1" customWidth="1"/>
    <col min="12041" max="12041" width="10.140625" style="107" bestFit="1" customWidth="1"/>
    <col min="12042" max="12042" width="11.7109375" style="107" customWidth="1"/>
    <col min="12043" max="12043" width="9.28515625" style="107" bestFit="1" customWidth="1"/>
    <col min="12044" max="12044" width="8.7109375" style="107" bestFit="1" customWidth="1"/>
    <col min="12045" max="12045" width="10.140625" style="107" bestFit="1" customWidth="1"/>
    <col min="12046" max="12046" width="12.85546875" style="107" customWidth="1"/>
    <col min="12047" max="12050" width="8.7109375" style="107" customWidth="1"/>
    <col min="12051" max="12288" width="8.28515625" style="107"/>
    <col min="12289" max="12289" width="8.42578125" style="107" customWidth="1"/>
    <col min="12290" max="12290" width="32.7109375" style="107" customWidth="1"/>
    <col min="12291" max="12291" width="9.28515625" style="107" bestFit="1" customWidth="1"/>
    <col min="12292" max="12292" width="8.7109375" style="107" bestFit="1" customWidth="1"/>
    <col min="12293" max="12293" width="10.140625" style="107" bestFit="1" customWidth="1"/>
    <col min="12294" max="12294" width="11.85546875" style="107" customWidth="1"/>
    <col min="12295" max="12295" width="9.28515625" style="107" bestFit="1" customWidth="1"/>
    <col min="12296" max="12296" width="8.7109375" style="107" bestFit="1" customWidth="1"/>
    <col min="12297" max="12297" width="10.140625" style="107" bestFit="1" customWidth="1"/>
    <col min="12298" max="12298" width="11.7109375" style="107" customWidth="1"/>
    <col min="12299" max="12299" width="9.28515625" style="107" bestFit="1" customWidth="1"/>
    <col min="12300" max="12300" width="8.7109375" style="107" bestFit="1" customWidth="1"/>
    <col min="12301" max="12301" width="10.140625" style="107" bestFit="1" customWidth="1"/>
    <col min="12302" max="12302" width="12.85546875" style="107" customWidth="1"/>
    <col min="12303" max="12306" width="8.7109375" style="107" customWidth="1"/>
    <col min="12307" max="12544" width="8.28515625" style="107"/>
    <col min="12545" max="12545" width="8.42578125" style="107" customWidth="1"/>
    <col min="12546" max="12546" width="32.7109375" style="107" customWidth="1"/>
    <col min="12547" max="12547" width="9.28515625" style="107" bestFit="1" customWidth="1"/>
    <col min="12548" max="12548" width="8.7109375" style="107" bestFit="1" customWidth="1"/>
    <col min="12549" max="12549" width="10.140625" style="107" bestFit="1" customWidth="1"/>
    <col min="12550" max="12550" width="11.85546875" style="107" customWidth="1"/>
    <col min="12551" max="12551" width="9.28515625" style="107" bestFit="1" customWidth="1"/>
    <col min="12552" max="12552" width="8.7109375" style="107" bestFit="1" customWidth="1"/>
    <col min="12553" max="12553" width="10.140625" style="107" bestFit="1" customWidth="1"/>
    <col min="12554" max="12554" width="11.7109375" style="107" customWidth="1"/>
    <col min="12555" max="12555" width="9.28515625" style="107" bestFit="1" customWidth="1"/>
    <col min="12556" max="12556" width="8.7109375" style="107" bestFit="1" customWidth="1"/>
    <col min="12557" max="12557" width="10.140625" style="107" bestFit="1" customWidth="1"/>
    <col min="12558" max="12558" width="12.85546875" style="107" customWidth="1"/>
    <col min="12559" max="12562" width="8.7109375" style="107" customWidth="1"/>
    <col min="12563" max="12800" width="8.28515625" style="107"/>
    <col min="12801" max="12801" width="8.42578125" style="107" customWidth="1"/>
    <col min="12802" max="12802" width="32.7109375" style="107" customWidth="1"/>
    <col min="12803" max="12803" width="9.28515625" style="107" bestFit="1" customWidth="1"/>
    <col min="12804" max="12804" width="8.7109375" style="107" bestFit="1" customWidth="1"/>
    <col min="12805" max="12805" width="10.140625" style="107" bestFit="1" customWidth="1"/>
    <col min="12806" max="12806" width="11.85546875" style="107" customWidth="1"/>
    <col min="12807" max="12807" width="9.28515625" style="107" bestFit="1" customWidth="1"/>
    <col min="12808" max="12808" width="8.7109375" style="107" bestFit="1" customWidth="1"/>
    <col min="12809" max="12809" width="10.140625" style="107" bestFit="1" customWidth="1"/>
    <col min="12810" max="12810" width="11.7109375" style="107" customWidth="1"/>
    <col min="12811" max="12811" width="9.28515625" style="107" bestFit="1" customWidth="1"/>
    <col min="12812" max="12812" width="8.7109375" style="107" bestFit="1" customWidth="1"/>
    <col min="12813" max="12813" width="10.140625" style="107" bestFit="1" customWidth="1"/>
    <col min="12814" max="12814" width="12.85546875" style="107" customWidth="1"/>
    <col min="12815" max="12818" width="8.7109375" style="107" customWidth="1"/>
    <col min="12819" max="13056" width="8.28515625" style="107"/>
    <col min="13057" max="13057" width="8.42578125" style="107" customWidth="1"/>
    <col min="13058" max="13058" width="32.7109375" style="107" customWidth="1"/>
    <col min="13059" max="13059" width="9.28515625" style="107" bestFit="1" customWidth="1"/>
    <col min="13060" max="13060" width="8.7109375" style="107" bestFit="1" customWidth="1"/>
    <col min="13061" max="13061" width="10.140625" style="107" bestFit="1" customWidth="1"/>
    <col min="13062" max="13062" width="11.85546875" style="107" customWidth="1"/>
    <col min="13063" max="13063" width="9.28515625" style="107" bestFit="1" customWidth="1"/>
    <col min="13064" max="13064" width="8.7109375" style="107" bestFit="1" customWidth="1"/>
    <col min="13065" max="13065" width="10.140625" style="107" bestFit="1" customWidth="1"/>
    <col min="13066" max="13066" width="11.7109375" style="107" customWidth="1"/>
    <col min="13067" max="13067" width="9.28515625" style="107" bestFit="1" customWidth="1"/>
    <col min="13068" max="13068" width="8.7109375" style="107" bestFit="1" customWidth="1"/>
    <col min="13069" max="13069" width="10.140625" style="107" bestFit="1" customWidth="1"/>
    <col min="13070" max="13070" width="12.85546875" style="107" customWidth="1"/>
    <col min="13071" max="13074" width="8.7109375" style="107" customWidth="1"/>
    <col min="13075" max="13312" width="8.28515625" style="107"/>
    <col min="13313" max="13313" width="8.42578125" style="107" customWidth="1"/>
    <col min="13314" max="13314" width="32.7109375" style="107" customWidth="1"/>
    <col min="13315" max="13315" width="9.28515625" style="107" bestFit="1" customWidth="1"/>
    <col min="13316" max="13316" width="8.7109375" style="107" bestFit="1" customWidth="1"/>
    <col min="13317" max="13317" width="10.140625" style="107" bestFit="1" customWidth="1"/>
    <col min="13318" max="13318" width="11.85546875" style="107" customWidth="1"/>
    <col min="13319" max="13319" width="9.28515625" style="107" bestFit="1" customWidth="1"/>
    <col min="13320" max="13320" width="8.7109375" style="107" bestFit="1" customWidth="1"/>
    <col min="13321" max="13321" width="10.140625" style="107" bestFit="1" customWidth="1"/>
    <col min="13322" max="13322" width="11.7109375" style="107" customWidth="1"/>
    <col min="13323" max="13323" width="9.28515625" style="107" bestFit="1" customWidth="1"/>
    <col min="13324" max="13324" width="8.7109375" style="107" bestFit="1" customWidth="1"/>
    <col min="13325" max="13325" width="10.140625" style="107" bestFit="1" customWidth="1"/>
    <col min="13326" max="13326" width="12.85546875" style="107" customWidth="1"/>
    <col min="13327" max="13330" width="8.7109375" style="107" customWidth="1"/>
    <col min="13331" max="13568" width="8.28515625" style="107"/>
    <col min="13569" max="13569" width="8.42578125" style="107" customWidth="1"/>
    <col min="13570" max="13570" width="32.7109375" style="107" customWidth="1"/>
    <col min="13571" max="13571" width="9.28515625" style="107" bestFit="1" customWidth="1"/>
    <col min="13572" max="13572" width="8.7109375" style="107" bestFit="1" customWidth="1"/>
    <col min="13573" max="13573" width="10.140625" style="107" bestFit="1" customWidth="1"/>
    <col min="13574" max="13574" width="11.85546875" style="107" customWidth="1"/>
    <col min="13575" max="13575" width="9.28515625" style="107" bestFit="1" customWidth="1"/>
    <col min="13576" max="13576" width="8.7109375" style="107" bestFit="1" customWidth="1"/>
    <col min="13577" max="13577" width="10.140625" style="107" bestFit="1" customWidth="1"/>
    <col min="13578" max="13578" width="11.7109375" style="107" customWidth="1"/>
    <col min="13579" max="13579" width="9.28515625" style="107" bestFit="1" customWidth="1"/>
    <col min="13580" max="13580" width="8.7109375" style="107" bestFit="1" customWidth="1"/>
    <col min="13581" max="13581" width="10.140625" style="107" bestFit="1" customWidth="1"/>
    <col min="13582" max="13582" width="12.85546875" style="107" customWidth="1"/>
    <col min="13583" max="13586" width="8.7109375" style="107" customWidth="1"/>
    <col min="13587" max="13824" width="8.28515625" style="107"/>
    <col min="13825" max="13825" width="8.42578125" style="107" customWidth="1"/>
    <col min="13826" max="13826" width="32.7109375" style="107" customWidth="1"/>
    <col min="13827" max="13827" width="9.28515625" style="107" bestFit="1" customWidth="1"/>
    <col min="13828" max="13828" width="8.7109375" style="107" bestFit="1" customWidth="1"/>
    <col min="13829" max="13829" width="10.140625" style="107" bestFit="1" customWidth="1"/>
    <col min="13830" max="13830" width="11.85546875" style="107" customWidth="1"/>
    <col min="13831" max="13831" width="9.28515625" style="107" bestFit="1" customWidth="1"/>
    <col min="13832" max="13832" width="8.7109375" style="107" bestFit="1" customWidth="1"/>
    <col min="13833" max="13833" width="10.140625" style="107" bestFit="1" customWidth="1"/>
    <col min="13834" max="13834" width="11.7109375" style="107" customWidth="1"/>
    <col min="13835" max="13835" width="9.28515625" style="107" bestFit="1" customWidth="1"/>
    <col min="13836" max="13836" width="8.7109375" style="107" bestFit="1" customWidth="1"/>
    <col min="13837" max="13837" width="10.140625" style="107" bestFit="1" customWidth="1"/>
    <col min="13838" max="13838" width="12.85546875" style="107" customWidth="1"/>
    <col min="13839" max="13842" width="8.7109375" style="107" customWidth="1"/>
    <col min="13843" max="14080" width="8.28515625" style="107"/>
    <col min="14081" max="14081" width="8.42578125" style="107" customWidth="1"/>
    <col min="14082" max="14082" width="32.7109375" style="107" customWidth="1"/>
    <col min="14083" max="14083" width="9.28515625" style="107" bestFit="1" customWidth="1"/>
    <col min="14084" max="14084" width="8.7109375" style="107" bestFit="1" customWidth="1"/>
    <col min="14085" max="14085" width="10.140625" style="107" bestFit="1" customWidth="1"/>
    <col min="14086" max="14086" width="11.85546875" style="107" customWidth="1"/>
    <col min="14087" max="14087" width="9.28515625" style="107" bestFit="1" customWidth="1"/>
    <col min="14088" max="14088" width="8.7109375" style="107" bestFit="1" customWidth="1"/>
    <col min="14089" max="14089" width="10.140625" style="107" bestFit="1" customWidth="1"/>
    <col min="14090" max="14090" width="11.7109375" style="107" customWidth="1"/>
    <col min="14091" max="14091" width="9.28515625" style="107" bestFit="1" customWidth="1"/>
    <col min="14092" max="14092" width="8.7109375" style="107" bestFit="1" customWidth="1"/>
    <col min="14093" max="14093" width="10.140625" style="107" bestFit="1" customWidth="1"/>
    <col min="14094" max="14094" width="12.85546875" style="107" customWidth="1"/>
    <col min="14095" max="14098" width="8.7109375" style="107" customWidth="1"/>
    <col min="14099" max="14336" width="8.28515625" style="107"/>
    <col min="14337" max="14337" width="8.42578125" style="107" customWidth="1"/>
    <col min="14338" max="14338" width="32.7109375" style="107" customWidth="1"/>
    <col min="14339" max="14339" width="9.28515625" style="107" bestFit="1" customWidth="1"/>
    <col min="14340" max="14340" width="8.7109375" style="107" bestFit="1" customWidth="1"/>
    <col min="14341" max="14341" width="10.140625" style="107" bestFit="1" customWidth="1"/>
    <col min="14342" max="14342" width="11.85546875" style="107" customWidth="1"/>
    <col min="14343" max="14343" width="9.28515625" style="107" bestFit="1" customWidth="1"/>
    <col min="14344" max="14344" width="8.7109375" style="107" bestFit="1" customWidth="1"/>
    <col min="14345" max="14345" width="10.140625" style="107" bestFit="1" customWidth="1"/>
    <col min="14346" max="14346" width="11.7109375" style="107" customWidth="1"/>
    <col min="14347" max="14347" width="9.28515625" style="107" bestFit="1" customWidth="1"/>
    <col min="14348" max="14348" width="8.7109375" style="107" bestFit="1" customWidth="1"/>
    <col min="14349" max="14349" width="10.140625" style="107" bestFit="1" customWidth="1"/>
    <col min="14350" max="14350" width="12.85546875" style="107" customWidth="1"/>
    <col min="14351" max="14354" width="8.7109375" style="107" customWidth="1"/>
    <col min="14355" max="14592" width="8.28515625" style="107"/>
    <col min="14593" max="14593" width="8.42578125" style="107" customWidth="1"/>
    <col min="14594" max="14594" width="32.7109375" style="107" customWidth="1"/>
    <col min="14595" max="14595" width="9.28515625" style="107" bestFit="1" customWidth="1"/>
    <col min="14596" max="14596" width="8.7109375" style="107" bestFit="1" customWidth="1"/>
    <col min="14597" max="14597" width="10.140625" style="107" bestFit="1" customWidth="1"/>
    <col min="14598" max="14598" width="11.85546875" style="107" customWidth="1"/>
    <col min="14599" max="14599" width="9.28515625" style="107" bestFit="1" customWidth="1"/>
    <col min="14600" max="14600" width="8.7109375" style="107" bestFit="1" customWidth="1"/>
    <col min="14601" max="14601" width="10.140625" style="107" bestFit="1" customWidth="1"/>
    <col min="14602" max="14602" width="11.7109375" style="107" customWidth="1"/>
    <col min="14603" max="14603" width="9.28515625" style="107" bestFit="1" customWidth="1"/>
    <col min="14604" max="14604" width="8.7109375" style="107" bestFit="1" customWidth="1"/>
    <col min="14605" max="14605" width="10.140625" style="107" bestFit="1" customWidth="1"/>
    <col min="14606" max="14606" width="12.85546875" style="107" customWidth="1"/>
    <col min="14607" max="14610" width="8.7109375" style="107" customWidth="1"/>
    <col min="14611" max="14848" width="8.28515625" style="107"/>
    <col min="14849" max="14849" width="8.42578125" style="107" customWidth="1"/>
    <col min="14850" max="14850" width="32.7109375" style="107" customWidth="1"/>
    <col min="14851" max="14851" width="9.28515625" style="107" bestFit="1" customWidth="1"/>
    <col min="14852" max="14852" width="8.7109375" style="107" bestFit="1" customWidth="1"/>
    <col min="14853" max="14853" width="10.140625" style="107" bestFit="1" customWidth="1"/>
    <col min="14854" max="14854" width="11.85546875" style="107" customWidth="1"/>
    <col min="14855" max="14855" width="9.28515625" style="107" bestFit="1" customWidth="1"/>
    <col min="14856" max="14856" width="8.7109375" style="107" bestFit="1" customWidth="1"/>
    <col min="14857" max="14857" width="10.140625" style="107" bestFit="1" customWidth="1"/>
    <col min="14858" max="14858" width="11.7109375" style="107" customWidth="1"/>
    <col min="14859" max="14859" width="9.28515625" style="107" bestFit="1" customWidth="1"/>
    <col min="14860" max="14860" width="8.7109375" style="107" bestFit="1" customWidth="1"/>
    <col min="14861" max="14861" width="10.140625" style="107" bestFit="1" customWidth="1"/>
    <col min="14862" max="14862" width="12.85546875" style="107" customWidth="1"/>
    <col min="14863" max="14866" width="8.7109375" style="107" customWidth="1"/>
    <col min="14867" max="15104" width="8.28515625" style="107"/>
    <col min="15105" max="15105" width="8.42578125" style="107" customWidth="1"/>
    <col min="15106" max="15106" width="32.7109375" style="107" customWidth="1"/>
    <col min="15107" max="15107" width="9.28515625" style="107" bestFit="1" customWidth="1"/>
    <col min="15108" max="15108" width="8.7109375" style="107" bestFit="1" customWidth="1"/>
    <col min="15109" max="15109" width="10.140625" style="107" bestFit="1" customWidth="1"/>
    <col min="15110" max="15110" width="11.85546875" style="107" customWidth="1"/>
    <col min="15111" max="15111" width="9.28515625" style="107" bestFit="1" customWidth="1"/>
    <col min="15112" max="15112" width="8.7109375" style="107" bestFit="1" customWidth="1"/>
    <col min="15113" max="15113" width="10.140625" style="107" bestFit="1" customWidth="1"/>
    <col min="15114" max="15114" width="11.7109375" style="107" customWidth="1"/>
    <col min="15115" max="15115" width="9.28515625" style="107" bestFit="1" customWidth="1"/>
    <col min="15116" max="15116" width="8.7109375" style="107" bestFit="1" customWidth="1"/>
    <col min="15117" max="15117" width="10.140625" style="107" bestFit="1" customWidth="1"/>
    <col min="15118" max="15118" width="12.85546875" style="107" customWidth="1"/>
    <col min="15119" max="15122" width="8.7109375" style="107" customWidth="1"/>
    <col min="15123" max="15360" width="8.28515625" style="107"/>
    <col min="15361" max="15361" width="8.42578125" style="107" customWidth="1"/>
    <col min="15362" max="15362" width="32.7109375" style="107" customWidth="1"/>
    <col min="15363" max="15363" width="9.28515625" style="107" bestFit="1" customWidth="1"/>
    <col min="15364" max="15364" width="8.7109375" style="107" bestFit="1" customWidth="1"/>
    <col min="15365" max="15365" width="10.140625" style="107" bestFit="1" customWidth="1"/>
    <col min="15366" max="15366" width="11.85546875" style="107" customWidth="1"/>
    <col min="15367" max="15367" width="9.28515625" style="107" bestFit="1" customWidth="1"/>
    <col min="15368" max="15368" width="8.7109375" style="107" bestFit="1" customWidth="1"/>
    <col min="15369" max="15369" width="10.140625" style="107" bestFit="1" customWidth="1"/>
    <col min="15370" max="15370" width="11.7109375" style="107" customWidth="1"/>
    <col min="15371" max="15371" width="9.28515625" style="107" bestFit="1" customWidth="1"/>
    <col min="15372" max="15372" width="8.7109375" style="107" bestFit="1" customWidth="1"/>
    <col min="15373" max="15373" width="10.140625" style="107" bestFit="1" customWidth="1"/>
    <col min="15374" max="15374" width="12.85546875" style="107" customWidth="1"/>
    <col min="15375" max="15378" width="8.7109375" style="107" customWidth="1"/>
    <col min="15379" max="15616" width="8.28515625" style="107"/>
    <col min="15617" max="15617" width="8.42578125" style="107" customWidth="1"/>
    <col min="15618" max="15618" width="32.7109375" style="107" customWidth="1"/>
    <col min="15619" max="15619" width="9.28515625" style="107" bestFit="1" customWidth="1"/>
    <col min="15620" max="15620" width="8.7109375" style="107" bestFit="1" customWidth="1"/>
    <col min="15621" max="15621" width="10.140625" style="107" bestFit="1" customWidth="1"/>
    <col min="15622" max="15622" width="11.85546875" style="107" customWidth="1"/>
    <col min="15623" max="15623" width="9.28515625" style="107" bestFit="1" customWidth="1"/>
    <col min="15624" max="15624" width="8.7109375" style="107" bestFit="1" customWidth="1"/>
    <col min="15625" max="15625" width="10.140625" style="107" bestFit="1" customWidth="1"/>
    <col min="15626" max="15626" width="11.7109375" style="107" customWidth="1"/>
    <col min="15627" max="15627" width="9.28515625" style="107" bestFit="1" customWidth="1"/>
    <col min="15628" max="15628" width="8.7109375" style="107" bestFit="1" customWidth="1"/>
    <col min="15629" max="15629" width="10.140625" style="107" bestFit="1" customWidth="1"/>
    <col min="15630" max="15630" width="12.85546875" style="107" customWidth="1"/>
    <col min="15631" max="15634" width="8.7109375" style="107" customWidth="1"/>
    <col min="15635" max="15872" width="8.28515625" style="107"/>
    <col min="15873" max="15873" width="8.42578125" style="107" customWidth="1"/>
    <col min="15874" max="15874" width="32.7109375" style="107" customWidth="1"/>
    <col min="15875" max="15875" width="9.28515625" style="107" bestFit="1" customWidth="1"/>
    <col min="15876" max="15876" width="8.7109375" style="107" bestFit="1" customWidth="1"/>
    <col min="15877" max="15877" width="10.140625" style="107" bestFit="1" customWidth="1"/>
    <col min="15878" max="15878" width="11.85546875" style="107" customWidth="1"/>
    <col min="15879" max="15879" width="9.28515625" style="107" bestFit="1" customWidth="1"/>
    <col min="15880" max="15880" width="8.7109375" style="107" bestFit="1" customWidth="1"/>
    <col min="15881" max="15881" width="10.140625" style="107" bestFit="1" customWidth="1"/>
    <col min="15882" max="15882" width="11.7109375" style="107" customWidth="1"/>
    <col min="15883" max="15883" width="9.28515625" style="107" bestFit="1" customWidth="1"/>
    <col min="15884" max="15884" width="8.7109375" style="107" bestFit="1" customWidth="1"/>
    <col min="15885" max="15885" width="10.140625" style="107" bestFit="1" customWidth="1"/>
    <col min="15886" max="15886" width="12.85546875" style="107" customWidth="1"/>
    <col min="15887" max="15890" width="8.7109375" style="107" customWidth="1"/>
    <col min="15891" max="16128" width="8.28515625" style="107"/>
    <col min="16129" max="16129" width="8.42578125" style="107" customWidth="1"/>
    <col min="16130" max="16130" width="32.7109375" style="107" customWidth="1"/>
    <col min="16131" max="16131" width="9.28515625" style="107" bestFit="1" customWidth="1"/>
    <col min="16132" max="16132" width="8.7109375" style="107" bestFit="1" customWidth="1"/>
    <col min="16133" max="16133" width="10.140625" style="107" bestFit="1" customWidth="1"/>
    <col min="16134" max="16134" width="11.85546875" style="107" customWidth="1"/>
    <col min="16135" max="16135" width="9.28515625" style="107" bestFit="1" customWidth="1"/>
    <col min="16136" max="16136" width="8.7109375" style="107" bestFit="1" customWidth="1"/>
    <col min="16137" max="16137" width="10.140625" style="107" bestFit="1" customWidth="1"/>
    <col min="16138" max="16138" width="11.7109375" style="107" customWidth="1"/>
    <col min="16139" max="16139" width="9.28515625" style="107" bestFit="1" customWidth="1"/>
    <col min="16140" max="16140" width="8.7109375" style="107" bestFit="1" customWidth="1"/>
    <col min="16141" max="16141" width="10.140625" style="107" bestFit="1" customWidth="1"/>
    <col min="16142" max="16142" width="12.85546875" style="107" customWidth="1"/>
    <col min="16143" max="16146" width="8.7109375" style="107" customWidth="1"/>
    <col min="16147" max="16384" width="8.28515625" style="107"/>
  </cols>
  <sheetData>
    <row r="2" spans="1:17" x14ac:dyDescent="0.2">
      <c r="A2" s="635" t="s">
        <v>1014</v>
      </c>
      <c r="B2" s="635"/>
      <c r="C2" s="635"/>
      <c r="D2" s="635"/>
      <c r="E2" s="635"/>
      <c r="F2" s="635"/>
      <c r="G2" s="635"/>
      <c r="H2" s="635"/>
      <c r="I2" s="635"/>
      <c r="J2" s="635"/>
      <c r="K2" s="635"/>
      <c r="L2" s="635"/>
      <c r="M2" s="635"/>
      <c r="N2" s="635"/>
    </row>
    <row r="3" spans="1:17" x14ac:dyDescent="0.2">
      <c r="A3" s="636" t="s">
        <v>2</v>
      </c>
      <c r="B3" s="637"/>
      <c r="C3" s="637"/>
      <c r="D3" s="637"/>
      <c r="E3" s="637"/>
      <c r="F3" s="637"/>
      <c r="G3" s="637"/>
      <c r="H3" s="637"/>
      <c r="I3" s="637"/>
      <c r="J3" s="637"/>
      <c r="K3" s="637"/>
      <c r="L3" s="637"/>
      <c r="M3" s="637"/>
      <c r="N3" s="637"/>
    </row>
    <row r="4" spans="1:17" x14ac:dyDescent="0.2">
      <c r="A4" s="321"/>
      <c r="B4" s="322"/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322"/>
    </row>
    <row r="6" spans="1:17" s="111" customFormat="1" ht="15.75" customHeight="1" x14ac:dyDescent="0.2">
      <c r="A6" s="605" t="s">
        <v>471</v>
      </c>
      <c r="B6" s="605" t="s">
        <v>319</v>
      </c>
      <c r="C6" s="604" t="s">
        <v>320</v>
      </c>
      <c r="D6" s="604"/>
      <c r="E6" s="604"/>
      <c r="F6" s="604"/>
      <c r="G6" s="604" t="s">
        <v>268</v>
      </c>
      <c r="H6" s="604"/>
      <c r="I6" s="604"/>
      <c r="J6" s="604"/>
      <c r="K6" s="604" t="s">
        <v>321</v>
      </c>
      <c r="L6" s="604"/>
      <c r="M6" s="604"/>
      <c r="N6" s="604"/>
    </row>
    <row r="7" spans="1:17" s="112" customFormat="1" ht="47.25" customHeight="1" x14ac:dyDescent="0.2">
      <c r="A7" s="605"/>
      <c r="B7" s="605"/>
      <c r="C7" s="324" t="s">
        <v>650</v>
      </c>
      <c r="D7" s="324" t="s">
        <v>179</v>
      </c>
      <c r="E7" s="504" t="s">
        <v>322</v>
      </c>
      <c r="F7" s="324" t="s">
        <v>3</v>
      </c>
      <c r="G7" s="324" t="s">
        <v>650</v>
      </c>
      <c r="H7" s="324" t="s">
        <v>179</v>
      </c>
      <c r="I7" s="504" t="s">
        <v>322</v>
      </c>
      <c r="J7" s="324" t="s">
        <v>3</v>
      </c>
      <c r="K7" s="324" t="s">
        <v>650</v>
      </c>
      <c r="L7" s="324" t="s">
        <v>179</v>
      </c>
      <c r="M7" s="504" t="s">
        <v>322</v>
      </c>
      <c r="N7" s="324" t="s">
        <v>3</v>
      </c>
    </row>
    <row r="8" spans="1:17" s="114" customFormat="1" x14ac:dyDescent="0.2">
      <c r="A8" s="325" t="s">
        <v>828</v>
      </c>
      <c r="B8" s="507" t="s">
        <v>969</v>
      </c>
      <c r="C8" s="513">
        <v>0</v>
      </c>
      <c r="D8" s="513">
        <v>4932</v>
      </c>
      <c r="E8" s="526">
        <v>4932</v>
      </c>
      <c r="F8" s="514">
        <v>100</v>
      </c>
      <c r="G8" s="513">
        <v>0</v>
      </c>
      <c r="H8" s="513">
        <v>3532</v>
      </c>
      <c r="I8" s="526">
        <v>3532</v>
      </c>
      <c r="J8" s="514">
        <v>100</v>
      </c>
      <c r="K8" s="513">
        <v>0</v>
      </c>
      <c r="L8" s="513">
        <v>8464</v>
      </c>
      <c r="M8" s="526">
        <v>8464</v>
      </c>
      <c r="N8" s="514">
        <v>100</v>
      </c>
      <c r="O8" s="113"/>
      <c r="P8" s="113"/>
      <c r="Q8" s="113"/>
    </row>
    <row r="9" spans="1:17" s="112" customFormat="1" ht="23.25" customHeight="1" x14ac:dyDescent="0.2">
      <c r="A9" s="405"/>
      <c r="B9" s="512" t="s">
        <v>506</v>
      </c>
      <c r="C9" s="513">
        <v>0</v>
      </c>
      <c r="D9" s="513">
        <v>3092</v>
      </c>
      <c r="E9" s="526">
        <v>3092</v>
      </c>
      <c r="F9" s="514">
        <v>100</v>
      </c>
      <c r="G9" s="513">
        <v>0</v>
      </c>
      <c r="H9" s="513">
        <v>2900</v>
      </c>
      <c r="I9" s="526">
        <v>2900</v>
      </c>
      <c r="J9" s="514">
        <v>100</v>
      </c>
      <c r="K9" s="513">
        <v>0</v>
      </c>
      <c r="L9" s="513">
        <v>5992</v>
      </c>
      <c r="M9" s="526">
        <v>5992</v>
      </c>
      <c r="N9" s="514">
        <v>100</v>
      </c>
      <c r="O9" s="115"/>
      <c r="P9" s="115"/>
      <c r="Q9" s="115"/>
    </row>
    <row r="10" spans="1:17" s="112" customFormat="1" ht="31.5" customHeight="1" x14ac:dyDescent="0.2">
      <c r="A10" s="349"/>
      <c r="B10" s="353" t="s">
        <v>1015</v>
      </c>
      <c r="C10" s="355">
        <v>0</v>
      </c>
      <c r="D10" s="355">
        <v>3092</v>
      </c>
      <c r="E10" s="355">
        <v>3092</v>
      </c>
      <c r="F10" s="356">
        <v>100</v>
      </c>
      <c r="G10" s="355">
        <v>0</v>
      </c>
      <c r="H10" s="355">
        <v>2900</v>
      </c>
      <c r="I10" s="355">
        <v>2900</v>
      </c>
      <c r="J10" s="356">
        <v>100</v>
      </c>
      <c r="K10" s="355">
        <v>0</v>
      </c>
      <c r="L10" s="355">
        <v>5992</v>
      </c>
      <c r="M10" s="355">
        <v>5992</v>
      </c>
      <c r="N10" s="356">
        <v>100</v>
      </c>
      <c r="O10" s="115"/>
      <c r="P10" s="115"/>
      <c r="Q10" s="115"/>
    </row>
    <row r="11" spans="1:17" s="112" customFormat="1" ht="31.5" customHeight="1" x14ac:dyDescent="0.2">
      <c r="A11" s="405"/>
      <c r="B11" s="512" t="s">
        <v>515</v>
      </c>
      <c r="C11" s="513">
        <v>0</v>
      </c>
      <c r="D11" s="513">
        <v>798</v>
      </c>
      <c r="E11" s="526">
        <v>798</v>
      </c>
      <c r="F11" s="514">
        <v>100</v>
      </c>
      <c r="G11" s="513">
        <v>0</v>
      </c>
      <c r="H11" s="513">
        <v>632</v>
      </c>
      <c r="I11" s="526">
        <v>632</v>
      </c>
      <c r="J11" s="514">
        <v>100</v>
      </c>
      <c r="K11" s="513">
        <v>0</v>
      </c>
      <c r="L11" s="513">
        <v>1430</v>
      </c>
      <c r="M11" s="526">
        <v>1430</v>
      </c>
      <c r="N11" s="514">
        <v>100</v>
      </c>
      <c r="O11" s="115"/>
      <c r="P11" s="115"/>
      <c r="Q11" s="115"/>
    </row>
    <row r="12" spans="1:17" s="112" customFormat="1" x14ac:dyDescent="0.2">
      <c r="A12" s="349"/>
      <c r="B12" s="353" t="s">
        <v>1016</v>
      </c>
      <c r="C12" s="355">
        <v>0</v>
      </c>
      <c r="D12" s="355">
        <v>798</v>
      </c>
      <c r="E12" s="355">
        <v>798</v>
      </c>
      <c r="F12" s="356">
        <v>100</v>
      </c>
      <c r="G12" s="355">
        <v>0</v>
      </c>
      <c r="H12" s="355">
        <v>632</v>
      </c>
      <c r="I12" s="355">
        <v>632</v>
      </c>
      <c r="J12" s="356">
        <v>100</v>
      </c>
      <c r="K12" s="355">
        <v>0</v>
      </c>
      <c r="L12" s="355">
        <v>1430</v>
      </c>
      <c r="M12" s="355">
        <v>1430</v>
      </c>
      <c r="N12" s="356">
        <v>100</v>
      </c>
      <c r="O12" s="115"/>
      <c r="P12" s="115"/>
      <c r="Q12" s="115"/>
    </row>
    <row r="13" spans="1:17" s="116" customFormat="1" ht="25.5" customHeight="1" x14ac:dyDescent="0.2">
      <c r="A13" s="405"/>
      <c r="B13" s="512" t="s">
        <v>511</v>
      </c>
      <c r="C13" s="513">
        <v>0</v>
      </c>
      <c r="D13" s="513">
        <v>1026</v>
      </c>
      <c r="E13" s="526">
        <v>1026</v>
      </c>
      <c r="F13" s="514">
        <v>100</v>
      </c>
      <c r="G13" s="513">
        <v>0</v>
      </c>
      <c r="H13" s="513">
        <v>0</v>
      </c>
      <c r="I13" s="526">
        <v>0</v>
      </c>
      <c r="J13" s="514">
        <v>0</v>
      </c>
      <c r="K13" s="513">
        <v>0</v>
      </c>
      <c r="L13" s="513">
        <v>1026</v>
      </c>
      <c r="M13" s="526">
        <v>1026</v>
      </c>
      <c r="N13" s="514">
        <v>100</v>
      </c>
      <c r="O13" s="113"/>
      <c r="P13" s="113"/>
      <c r="Q13" s="113"/>
    </row>
    <row r="14" spans="1:17" s="112" customFormat="1" ht="25.5" customHeight="1" x14ac:dyDescent="0.2">
      <c r="A14" s="349"/>
      <c r="B14" s="353" t="s">
        <v>1017</v>
      </c>
      <c r="C14" s="355">
        <v>0</v>
      </c>
      <c r="D14" s="355">
        <v>1026</v>
      </c>
      <c r="E14" s="355">
        <v>1026</v>
      </c>
      <c r="F14" s="356">
        <v>100</v>
      </c>
      <c r="G14" s="355">
        <v>0</v>
      </c>
      <c r="H14" s="355">
        <v>0</v>
      </c>
      <c r="I14" s="355">
        <v>0</v>
      </c>
      <c r="J14" s="356">
        <v>0</v>
      </c>
      <c r="K14" s="355">
        <v>0</v>
      </c>
      <c r="L14" s="355">
        <v>1026</v>
      </c>
      <c r="M14" s="355">
        <v>1026</v>
      </c>
      <c r="N14" s="356">
        <v>100</v>
      </c>
      <c r="O14" s="115"/>
      <c r="P14" s="115"/>
      <c r="Q14" s="115"/>
    </row>
    <row r="15" spans="1:17" s="112" customFormat="1" ht="25.5" customHeight="1" x14ac:dyDescent="0.2">
      <c r="A15" s="405"/>
      <c r="B15" s="512" t="s">
        <v>513</v>
      </c>
      <c r="C15" s="513">
        <v>0</v>
      </c>
      <c r="D15" s="513">
        <v>17</v>
      </c>
      <c r="E15" s="526">
        <v>17</v>
      </c>
      <c r="F15" s="514">
        <v>100</v>
      </c>
      <c r="G15" s="513">
        <v>0</v>
      </c>
      <c r="H15" s="513">
        <v>0</v>
      </c>
      <c r="I15" s="526">
        <v>0</v>
      </c>
      <c r="J15" s="514">
        <v>0</v>
      </c>
      <c r="K15" s="513">
        <v>0</v>
      </c>
      <c r="L15" s="513">
        <v>17</v>
      </c>
      <c r="M15" s="526">
        <v>17</v>
      </c>
      <c r="N15" s="514">
        <v>100</v>
      </c>
      <c r="O15" s="115"/>
      <c r="P15" s="115"/>
      <c r="Q15" s="115"/>
    </row>
    <row r="16" spans="1:17" s="114" customFormat="1" ht="25.5" customHeight="1" x14ac:dyDescent="0.2">
      <c r="A16" s="349"/>
      <c r="B16" s="353" t="s">
        <v>1018</v>
      </c>
      <c r="C16" s="355">
        <v>0</v>
      </c>
      <c r="D16" s="355">
        <v>17</v>
      </c>
      <c r="E16" s="355">
        <v>17</v>
      </c>
      <c r="F16" s="356">
        <v>100</v>
      </c>
      <c r="G16" s="355">
        <v>0</v>
      </c>
      <c r="H16" s="355">
        <v>0</v>
      </c>
      <c r="I16" s="355">
        <v>0</v>
      </c>
      <c r="J16" s="356">
        <v>0</v>
      </c>
      <c r="K16" s="355">
        <v>0</v>
      </c>
      <c r="L16" s="355">
        <v>17</v>
      </c>
      <c r="M16" s="355">
        <v>17</v>
      </c>
      <c r="N16" s="356">
        <v>100</v>
      </c>
      <c r="O16" s="115"/>
      <c r="P16" s="115"/>
      <c r="Q16" s="115"/>
    </row>
    <row r="17" spans="1:17" s="112" customFormat="1" ht="25.5" customHeight="1" x14ac:dyDescent="0.2">
      <c r="A17" s="325" t="s">
        <v>835</v>
      </c>
      <c r="B17" s="507" t="s">
        <v>982</v>
      </c>
      <c r="C17" s="513">
        <v>175</v>
      </c>
      <c r="D17" s="513">
        <v>118</v>
      </c>
      <c r="E17" s="526">
        <v>118</v>
      </c>
      <c r="F17" s="514">
        <v>100</v>
      </c>
      <c r="G17" s="513">
        <v>0</v>
      </c>
      <c r="H17" s="513">
        <v>0</v>
      </c>
      <c r="I17" s="526">
        <v>0</v>
      </c>
      <c r="J17" s="514">
        <v>0</v>
      </c>
      <c r="K17" s="513">
        <v>175</v>
      </c>
      <c r="L17" s="513">
        <v>118</v>
      </c>
      <c r="M17" s="526">
        <v>118</v>
      </c>
      <c r="N17" s="514">
        <v>100</v>
      </c>
      <c r="O17" s="115"/>
      <c r="P17" s="115"/>
      <c r="Q17" s="115"/>
    </row>
    <row r="18" spans="1:17" s="112" customFormat="1" ht="25.5" customHeight="1" x14ac:dyDescent="0.2">
      <c r="A18" s="405"/>
      <c r="B18" s="512" t="s">
        <v>515</v>
      </c>
      <c r="C18" s="513">
        <v>175</v>
      </c>
      <c r="D18" s="513">
        <v>118</v>
      </c>
      <c r="E18" s="526">
        <v>118</v>
      </c>
      <c r="F18" s="514">
        <v>100</v>
      </c>
      <c r="G18" s="513">
        <v>0</v>
      </c>
      <c r="H18" s="513">
        <v>0</v>
      </c>
      <c r="I18" s="526">
        <v>0</v>
      </c>
      <c r="J18" s="514">
        <v>0</v>
      </c>
      <c r="K18" s="513">
        <v>175</v>
      </c>
      <c r="L18" s="513">
        <v>118</v>
      </c>
      <c r="M18" s="526">
        <v>118</v>
      </c>
      <c r="N18" s="514">
        <v>100</v>
      </c>
      <c r="O18" s="115"/>
      <c r="P18" s="115"/>
      <c r="Q18" s="115"/>
    </row>
    <row r="19" spans="1:17" s="112" customFormat="1" ht="25.5" customHeight="1" x14ac:dyDescent="0.2">
      <c r="A19" s="349"/>
      <c r="B19" s="353" t="s">
        <v>1016</v>
      </c>
      <c r="C19" s="355">
        <v>175</v>
      </c>
      <c r="D19" s="355">
        <v>118</v>
      </c>
      <c r="E19" s="355">
        <v>118</v>
      </c>
      <c r="F19" s="356">
        <v>100</v>
      </c>
      <c r="G19" s="355">
        <v>0</v>
      </c>
      <c r="H19" s="355">
        <v>0</v>
      </c>
      <c r="I19" s="355">
        <v>0</v>
      </c>
      <c r="J19" s="356">
        <v>0</v>
      </c>
      <c r="K19" s="355">
        <v>175</v>
      </c>
      <c r="L19" s="355">
        <v>118</v>
      </c>
      <c r="M19" s="355">
        <v>118</v>
      </c>
      <c r="N19" s="356">
        <v>100</v>
      </c>
      <c r="O19" s="115"/>
      <c r="P19" s="115"/>
      <c r="Q19" s="115"/>
    </row>
    <row r="20" spans="1:17" s="112" customFormat="1" ht="25.5" customHeight="1" x14ac:dyDescent="0.2">
      <c r="A20" s="325" t="s">
        <v>836</v>
      </c>
      <c r="B20" s="507" t="s">
        <v>983</v>
      </c>
      <c r="C20" s="513">
        <v>14759</v>
      </c>
      <c r="D20" s="513">
        <v>13623</v>
      </c>
      <c r="E20" s="526">
        <v>13450</v>
      </c>
      <c r="F20" s="514">
        <v>98.7</v>
      </c>
      <c r="G20" s="513">
        <v>1111</v>
      </c>
      <c r="H20" s="513">
        <v>6193</v>
      </c>
      <c r="I20" s="526">
        <v>6193</v>
      </c>
      <c r="J20" s="514">
        <v>100</v>
      </c>
      <c r="K20" s="513">
        <v>15870</v>
      </c>
      <c r="L20" s="513">
        <v>19816</v>
      </c>
      <c r="M20" s="526">
        <v>19643</v>
      </c>
      <c r="N20" s="514">
        <v>99.1</v>
      </c>
      <c r="O20" s="115"/>
      <c r="P20" s="115"/>
      <c r="Q20" s="115"/>
    </row>
    <row r="21" spans="1:17" s="112" customFormat="1" ht="25.5" customHeight="1" x14ac:dyDescent="0.2">
      <c r="A21" s="405"/>
      <c r="B21" s="512" t="s">
        <v>506</v>
      </c>
      <c r="C21" s="513">
        <v>5535</v>
      </c>
      <c r="D21" s="513">
        <v>5194</v>
      </c>
      <c r="E21" s="526">
        <v>5186</v>
      </c>
      <c r="F21" s="514">
        <v>99.8</v>
      </c>
      <c r="G21" s="513">
        <v>476</v>
      </c>
      <c r="H21" s="513">
        <v>4134</v>
      </c>
      <c r="I21" s="526">
        <v>4134</v>
      </c>
      <c r="J21" s="514">
        <v>100</v>
      </c>
      <c r="K21" s="513">
        <v>6011</v>
      </c>
      <c r="L21" s="513">
        <v>9328</v>
      </c>
      <c r="M21" s="526">
        <v>9320</v>
      </c>
      <c r="N21" s="514">
        <v>99.9</v>
      </c>
      <c r="O21" s="115"/>
      <c r="P21" s="115"/>
      <c r="Q21" s="115"/>
    </row>
    <row r="22" spans="1:17" s="112" customFormat="1" ht="25.5" customHeight="1" x14ac:dyDescent="0.2">
      <c r="A22" s="349"/>
      <c r="B22" s="353" t="s">
        <v>1015</v>
      </c>
      <c r="C22" s="355">
        <v>5535</v>
      </c>
      <c r="D22" s="355">
        <v>5194</v>
      </c>
      <c r="E22" s="355">
        <v>5186</v>
      </c>
      <c r="F22" s="356">
        <v>99.8</v>
      </c>
      <c r="G22" s="355">
        <v>476</v>
      </c>
      <c r="H22" s="355">
        <v>4134</v>
      </c>
      <c r="I22" s="355">
        <v>4134</v>
      </c>
      <c r="J22" s="356">
        <v>100</v>
      </c>
      <c r="K22" s="355">
        <v>6011</v>
      </c>
      <c r="L22" s="355">
        <v>9328</v>
      </c>
      <c r="M22" s="355">
        <v>9320</v>
      </c>
      <c r="N22" s="356">
        <v>99.9</v>
      </c>
      <c r="O22" s="115"/>
      <c r="P22" s="115"/>
      <c r="Q22" s="115"/>
    </row>
    <row r="23" spans="1:17" s="117" customFormat="1" ht="25.5" customHeight="1" x14ac:dyDescent="0.2">
      <c r="A23" s="405"/>
      <c r="B23" s="512" t="s">
        <v>507</v>
      </c>
      <c r="C23" s="513">
        <v>9224</v>
      </c>
      <c r="D23" s="513">
        <v>8429</v>
      </c>
      <c r="E23" s="526">
        <v>8264</v>
      </c>
      <c r="F23" s="514">
        <v>98</v>
      </c>
      <c r="G23" s="513">
        <v>635</v>
      </c>
      <c r="H23" s="513">
        <v>2059</v>
      </c>
      <c r="I23" s="526">
        <v>2058</v>
      </c>
      <c r="J23" s="514">
        <v>100</v>
      </c>
      <c r="K23" s="513">
        <v>9859</v>
      </c>
      <c r="L23" s="513">
        <v>10488</v>
      </c>
      <c r="M23" s="526">
        <v>10322</v>
      </c>
      <c r="N23" s="514">
        <v>98.4</v>
      </c>
      <c r="O23" s="115"/>
      <c r="P23" s="115"/>
      <c r="Q23" s="115"/>
    </row>
    <row r="24" spans="1:17" ht="25.5" customHeight="1" x14ac:dyDescent="0.2">
      <c r="A24" s="349"/>
      <c r="B24" s="353" t="s">
        <v>1019</v>
      </c>
      <c r="C24" s="355">
        <v>9224</v>
      </c>
      <c r="D24" s="355">
        <v>8429</v>
      </c>
      <c r="E24" s="355">
        <v>8264</v>
      </c>
      <c r="F24" s="356">
        <v>98</v>
      </c>
      <c r="G24" s="355">
        <v>635</v>
      </c>
      <c r="H24" s="355">
        <v>2059</v>
      </c>
      <c r="I24" s="355">
        <v>2058</v>
      </c>
      <c r="J24" s="356">
        <v>100</v>
      </c>
      <c r="K24" s="355">
        <v>9859</v>
      </c>
      <c r="L24" s="355">
        <v>10488</v>
      </c>
      <c r="M24" s="355">
        <v>10322</v>
      </c>
      <c r="N24" s="356">
        <v>98.4</v>
      </c>
      <c r="O24" s="115"/>
      <c r="P24" s="115"/>
      <c r="Q24" s="115"/>
    </row>
    <row r="25" spans="1:17" ht="25.5" customHeight="1" x14ac:dyDescent="0.2">
      <c r="A25" s="325" t="s">
        <v>840</v>
      </c>
      <c r="B25" s="507" t="s">
        <v>988</v>
      </c>
      <c r="C25" s="513">
        <v>597</v>
      </c>
      <c r="D25" s="513">
        <v>520</v>
      </c>
      <c r="E25" s="526">
        <v>520</v>
      </c>
      <c r="F25" s="514">
        <v>100</v>
      </c>
      <c r="G25" s="513">
        <v>0</v>
      </c>
      <c r="H25" s="513">
        <v>0</v>
      </c>
      <c r="I25" s="526">
        <v>0</v>
      </c>
      <c r="J25" s="514">
        <v>0</v>
      </c>
      <c r="K25" s="513">
        <v>597</v>
      </c>
      <c r="L25" s="513">
        <v>520</v>
      </c>
      <c r="M25" s="526">
        <v>520</v>
      </c>
      <c r="N25" s="514">
        <v>100</v>
      </c>
      <c r="O25" s="115"/>
      <c r="P25" s="115"/>
      <c r="Q25" s="115"/>
    </row>
    <row r="26" spans="1:17" s="117" customFormat="1" ht="25.5" customHeight="1" x14ac:dyDescent="0.2">
      <c r="A26" s="405"/>
      <c r="B26" s="512" t="s">
        <v>508</v>
      </c>
      <c r="C26" s="513">
        <v>597</v>
      </c>
      <c r="D26" s="513">
        <v>520</v>
      </c>
      <c r="E26" s="526">
        <v>520</v>
      </c>
      <c r="F26" s="514">
        <v>100</v>
      </c>
      <c r="G26" s="513">
        <v>0</v>
      </c>
      <c r="H26" s="513">
        <v>0</v>
      </c>
      <c r="I26" s="526">
        <v>0</v>
      </c>
      <c r="J26" s="514">
        <v>0</v>
      </c>
      <c r="K26" s="513">
        <v>597</v>
      </c>
      <c r="L26" s="513">
        <v>520</v>
      </c>
      <c r="M26" s="526">
        <v>520</v>
      </c>
      <c r="N26" s="514">
        <v>100</v>
      </c>
      <c r="O26" s="115"/>
      <c r="P26" s="113"/>
      <c r="Q26" s="113"/>
    </row>
    <row r="27" spans="1:17" ht="25.5" customHeight="1" x14ac:dyDescent="0.2">
      <c r="A27" s="349"/>
      <c r="B27" s="353" t="s">
        <v>1020</v>
      </c>
      <c r="C27" s="355">
        <v>597</v>
      </c>
      <c r="D27" s="355">
        <v>520</v>
      </c>
      <c r="E27" s="355">
        <v>520</v>
      </c>
      <c r="F27" s="356">
        <v>100</v>
      </c>
      <c r="G27" s="355">
        <v>0</v>
      </c>
      <c r="H27" s="355">
        <v>0</v>
      </c>
      <c r="I27" s="355">
        <v>0</v>
      </c>
      <c r="J27" s="356">
        <v>0</v>
      </c>
      <c r="K27" s="355">
        <v>597</v>
      </c>
      <c r="L27" s="355">
        <v>520</v>
      </c>
      <c r="M27" s="355">
        <v>520</v>
      </c>
      <c r="N27" s="356">
        <v>100</v>
      </c>
      <c r="O27" s="115"/>
      <c r="P27" s="115"/>
      <c r="Q27" s="115"/>
    </row>
    <row r="28" spans="1:17" ht="25.5" customHeight="1" x14ac:dyDescent="0.2">
      <c r="A28" s="325" t="s">
        <v>841</v>
      </c>
      <c r="B28" s="507" t="s">
        <v>989</v>
      </c>
      <c r="C28" s="513">
        <v>321370</v>
      </c>
      <c r="D28" s="513">
        <v>328658</v>
      </c>
      <c r="E28" s="526">
        <v>328402</v>
      </c>
      <c r="F28" s="514">
        <v>99.9</v>
      </c>
      <c r="G28" s="513">
        <v>65990</v>
      </c>
      <c r="H28" s="513">
        <v>125421</v>
      </c>
      <c r="I28" s="526">
        <v>125421</v>
      </c>
      <c r="J28" s="514">
        <v>100</v>
      </c>
      <c r="K28" s="513">
        <v>387360</v>
      </c>
      <c r="L28" s="513">
        <v>454079</v>
      </c>
      <c r="M28" s="526">
        <v>453823</v>
      </c>
      <c r="N28" s="514">
        <v>99.9</v>
      </c>
      <c r="O28" s="115"/>
      <c r="P28" s="115"/>
      <c r="Q28" s="115"/>
    </row>
    <row r="29" spans="1:17" ht="25.5" customHeight="1" x14ac:dyDescent="0.2">
      <c r="A29" s="405"/>
      <c r="B29" s="512" t="s">
        <v>509</v>
      </c>
      <c r="C29" s="513">
        <v>1728</v>
      </c>
      <c r="D29" s="513">
        <v>1768</v>
      </c>
      <c r="E29" s="526">
        <v>1768</v>
      </c>
      <c r="F29" s="514">
        <v>100</v>
      </c>
      <c r="G29" s="513">
        <v>0</v>
      </c>
      <c r="H29" s="513">
        <v>2</v>
      </c>
      <c r="I29" s="526">
        <v>2</v>
      </c>
      <c r="J29" s="514">
        <v>100</v>
      </c>
      <c r="K29" s="513">
        <v>1728</v>
      </c>
      <c r="L29" s="513">
        <v>1770</v>
      </c>
      <c r="M29" s="526">
        <v>1770</v>
      </c>
      <c r="N29" s="514">
        <v>100</v>
      </c>
      <c r="O29" s="115"/>
      <c r="P29" s="115"/>
      <c r="Q29" s="115"/>
    </row>
    <row r="30" spans="1:17" ht="25.5" customHeight="1" x14ac:dyDescent="0.2">
      <c r="A30" s="349"/>
      <c r="B30" s="353" t="s">
        <v>510</v>
      </c>
      <c r="C30" s="355">
        <v>1728</v>
      </c>
      <c r="D30" s="355">
        <v>1768</v>
      </c>
      <c r="E30" s="355">
        <v>1768</v>
      </c>
      <c r="F30" s="356">
        <v>100</v>
      </c>
      <c r="G30" s="355">
        <v>0</v>
      </c>
      <c r="H30" s="355">
        <v>2</v>
      </c>
      <c r="I30" s="355">
        <v>2</v>
      </c>
      <c r="J30" s="356">
        <v>100</v>
      </c>
      <c r="K30" s="355">
        <v>1728</v>
      </c>
      <c r="L30" s="355">
        <v>1770</v>
      </c>
      <c r="M30" s="355">
        <v>1770</v>
      </c>
      <c r="N30" s="356">
        <v>100</v>
      </c>
      <c r="O30" s="115"/>
      <c r="P30" s="115"/>
      <c r="Q30" s="115"/>
    </row>
    <row r="31" spans="1:17" ht="25.5" customHeight="1" x14ac:dyDescent="0.2">
      <c r="A31" s="405"/>
      <c r="B31" s="512" t="s">
        <v>506</v>
      </c>
      <c r="C31" s="513">
        <v>279279</v>
      </c>
      <c r="D31" s="513">
        <v>272223</v>
      </c>
      <c r="E31" s="526">
        <v>271966</v>
      </c>
      <c r="F31" s="514">
        <v>99.9</v>
      </c>
      <c r="G31" s="513">
        <v>34190</v>
      </c>
      <c r="H31" s="513">
        <v>83044</v>
      </c>
      <c r="I31" s="526">
        <v>83044</v>
      </c>
      <c r="J31" s="514">
        <v>100</v>
      </c>
      <c r="K31" s="513">
        <v>313469</v>
      </c>
      <c r="L31" s="513">
        <v>355267</v>
      </c>
      <c r="M31" s="526">
        <v>355010</v>
      </c>
      <c r="N31" s="514">
        <v>99.9</v>
      </c>
      <c r="O31" s="115"/>
      <c r="P31" s="115"/>
      <c r="Q31" s="115"/>
    </row>
    <row r="32" spans="1:17" ht="25.5" customHeight="1" x14ac:dyDescent="0.2">
      <c r="A32" s="349"/>
      <c r="B32" s="353" t="s">
        <v>1015</v>
      </c>
      <c r="C32" s="355">
        <v>279279</v>
      </c>
      <c r="D32" s="355">
        <v>272223</v>
      </c>
      <c r="E32" s="355">
        <v>271966</v>
      </c>
      <c r="F32" s="356">
        <v>99.9</v>
      </c>
      <c r="G32" s="355">
        <v>34190</v>
      </c>
      <c r="H32" s="355">
        <v>83044</v>
      </c>
      <c r="I32" s="355">
        <v>83044</v>
      </c>
      <c r="J32" s="356">
        <v>100</v>
      </c>
      <c r="K32" s="355">
        <v>313469</v>
      </c>
      <c r="L32" s="355">
        <v>355267</v>
      </c>
      <c r="M32" s="355">
        <v>355010</v>
      </c>
      <c r="N32" s="356">
        <v>99.9</v>
      </c>
      <c r="O32" s="115"/>
      <c r="P32" s="115"/>
      <c r="Q32" s="115"/>
    </row>
    <row r="33" spans="1:17" ht="25.5" customHeight="1" x14ac:dyDescent="0.2">
      <c r="A33" s="405"/>
      <c r="B33" s="512" t="s">
        <v>515</v>
      </c>
      <c r="C33" s="513">
        <v>0</v>
      </c>
      <c r="D33" s="513">
        <v>27552</v>
      </c>
      <c r="E33" s="526">
        <v>27552</v>
      </c>
      <c r="F33" s="514">
        <v>100</v>
      </c>
      <c r="G33" s="513">
        <v>0</v>
      </c>
      <c r="H33" s="513">
        <v>37070</v>
      </c>
      <c r="I33" s="526">
        <v>37070</v>
      </c>
      <c r="J33" s="514">
        <v>100</v>
      </c>
      <c r="K33" s="513">
        <v>0</v>
      </c>
      <c r="L33" s="513">
        <v>64622</v>
      </c>
      <c r="M33" s="526">
        <v>64622</v>
      </c>
      <c r="N33" s="514">
        <v>100</v>
      </c>
      <c r="O33" s="115"/>
      <c r="P33" s="115"/>
      <c r="Q33" s="115"/>
    </row>
    <row r="34" spans="1:17" ht="25.5" customHeight="1" x14ac:dyDescent="0.2">
      <c r="A34" s="349"/>
      <c r="B34" s="353" t="s">
        <v>1016</v>
      </c>
      <c r="C34" s="355">
        <v>0</v>
      </c>
      <c r="D34" s="355">
        <v>27552</v>
      </c>
      <c r="E34" s="355">
        <v>27552</v>
      </c>
      <c r="F34" s="356">
        <v>100</v>
      </c>
      <c r="G34" s="355">
        <v>0</v>
      </c>
      <c r="H34" s="355">
        <v>37070</v>
      </c>
      <c r="I34" s="355">
        <v>37070</v>
      </c>
      <c r="J34" s="356">
        <v>100</v>
      </c>
      <c r="K34" s="355">
        <v>0</v>
      </c>
      <c r="L34" s="355">
        <v>64622</v>
      </c>
      <c r="M34" s="355">
        <v>64622</v>
      </c>
      <c r="N34" s="356">
        <v>100</v>
      </c>
      <c r="O34" s="115"/>
      <c r="P34" s="115"/>
      <c r="Q34" s="115"/>
    </row>
    <row r="35" spans="1:17" ht="25.5" customHeight="1" x14ac:dyDescent="0.2">
      <c r="A35" s="405"/>
      <c r="B35" s="512" t="s">
        <v>511</v>
      </c>
      <c r="C35" s="513">
        <v>34500</v>
      </c>
      <c r="D35" s="513">
        <v>20870</v>
      </c>
      <c r="E35" s="526">
        <v>20870</v>
      </c>
      <c r="F35" s="514">
        <v>100</v>
      </c>
      <c r="G35" s="513">
        <v>31800</v>
      </c>
      <c r="H35" s="513">
        <v>5305</v>
      </c>
      <c r="I35" s="526">
        <v>5305</v>
      </c>
      <c r="J35" s="514">
        <v>100</v>
      </c>
      <c r="K35" s="513">
        <v>66300</v>
      </c>
      <c r="L35" s="513">
        <v>26175</v>
      </c>
      <c r="M35" s="526">
        <v>26175</v>
      </c>
      <c r="N35" s="514">
        <v>100</v>
      </c>
      <c r="O35" s="115"/>
      <c r="P35" s="115"/>
      <c r="Q35" s="115"/>
    </row>
    <row r="36" spans="1:17" ht="25.5" customHeight="1" x14ac:dyDescent="0.2">
      <c r="A36" s="349"/>
      <c r="B36" s="353" t="s">
        <v>1017</v>
      </c>
      <c r="C36" s="355">
        <v>34500</v>
      </c>
      <c r="D36" s="355">
        <v>20870</v>
      </c>
      <c r="E36" s="355">
        <v>20870</v>
      </c>
      <c r="F36" s="356">
        <v>100</v>
      </c>
      <c r="G36" s="355">
        <v>31800</v>
      </c>
      <c r="H36" s="355">
        <v>5305</v>
      </c>
      <c r="I36" s="355">
        <v>5305</v>
      </c>
      <c r="J36" s="356">
        <v>100</v>
      </c>
      <c r="K36" s="355">
        <v>66300</v>
      </c>
      <c r="L36" s="355">
        <v>26175</v>
      </c>
      <c r="M36" s="355">
        <v>26175</v>
      </c>
      <c r="N36" s="356">
        <v>100</v>
      </c>
      <c r="O36" s="115"/>
      <c r="P36" s="115"/>
      <c r="Q36" s="115"/>
    </row>
    <row r="37" spans="1:17" s="117" customFormat="1" ht="25.5" customHeight="1" x14ac:dyDescent="0.2">
      <c r="A37" s="405"/>
      <c r="B37" s="512" t="s">
        <v>512</v>
      </c>
      <c r="C37" s="513">
        <v>5863</v>
      </c>
      <c r="D37" s="513">
        <v>6245</v>
      </c>
      <c r="E37" s="526">
        <v>6245</v>
      </c>
      <c r="F37" s="514">
        <v>100</v>
      </c>
      <c r="G37" s="513">
        <v>0</v>
      </c>
      <c r="H37" s="513">
        <v>0</v>
      </c>
      <c r="I37" s="526">
        <v>0</v>
      </c>
      <c r="J37" s="514">
        <v>0</v>
      </c>
      <c r="K37" s="513">
        <v>5863</v>
      </c>
      <c r="L37" s="513">
        <v>6245</v>
      </c>
      <c r="M37" s="526">
        <v>6245</v>
      </c>
      <c r="N37" s="514">
        <v>100</v>
      </c>
      <c r="O37" s="115"/>
      <c r="P37" s="115"/>
      <c r="Q37" s="115"/>
    </row>
    <row r="38" spans="1:17" ht="25.5" customHeight="1" x14ac:dyDescent="0.2">
      <c r="A38" s="349"/>
      <c r="B38" s="353" t="s">
        <v>1021</v>
      </c>
      <c r="C38" s="355">
        <v>5863</v>
      </c>
      <c r="D38" s="355">
        <v>6245</v>
      </c>
      <c r="E38" s="355">
        <v>6245</v>
      </c>
      <c r="F38" s="356">
        <v>100</v>
      </c>
      <c r="G38" s="355">
        <v>0</v>
      </c>
      <c r="H38" s="355">
        <v>0</v>
      </c>
      <c r="I38" s="355">
        <v>0</v>
      </c>
      <c r="J38" s="356">
        <v>0</v>
      </c>
      <c r="K38" s="355">
        <v>5863</v>
      </c>
      <c r="L38" s="355">
        <v>6245</v>
      </c>
      <c r="M38" s="355">
        <v>6245</v>
      </c>
      <c r="N38" s="356">
        <v>100</v>
      </c>
      <c r="O38" s="115"/>
      <c r="P38" s="115"/>
      <c r="Q38" s="115"/>
    </row>
    <row r="39" spans="1:17" ht="25.5" customHeight="1" x14ac:dyDescent="0.2">
      <c r="A39" s="325" t="s">
        <v>843</v>
      </c>
      <c r="B39" s="507" t="s">
        <v>991</v>
      </c>
      <c r="C39" s="513">
        <v>610</v>
      </c>
      <c r="D39" s="513">
        <v>678</v>
      </c>
      <c r="E39" s="526">
        <v>678</v>
      </c>
      <c r="F39" s="514">
        <v>100</v>
      </c>
      <c r="G39" s="513">
        <v>0</v>
      </c>
      <c r="H39" s="513">
        <v>18</v>
      </c>
      <c r="I39" s="526">
        <v>18</v>
      </c>
      <c r="J39" s="514">
        <v>100</v>
      </c>
      <c r="K39" s="513">
        <v>610</v>
      </c>
      <c r="L39" s="513">
        <v>696</v>
      </c>
      <c r="M39" s="526">
        <v>696</v>
      </c>
      <c r="N39" s="514">
        <v>100</v>
      </c>
      <c r="O39" s="115"/>
      <c r="P39" s="115"/>
      <c r="Q39" s="115"/>
    </row>
    <row r="40" spans="1:17" s="117" customFormat="1" ht="25.5" customHeight="1" x14ac:dyDescent="0.2">
      <c r="A40" s="405"/>
      <c r="B40" s="512" t="s">
        <v>513</v>
      </c>
      <c r="C40" s="513">
        <v>610</v>
      </c>
      <c r="D40" s="513">
        <v>678</v>
      </c>
      <c r="E40" s="526">
        <v>678</v>
      </c>
      <c r="F40" s="514">
        <v>100</v>
      </c>
      <c r="G40" s="513">
        <v>0</v>
      </c>
      <c r="H40" s="513">
        <v>18</v>
      </c>
      <c r="I40" s="526">
        <v>18</v>
      </c>
      <c r="J40" s="514">
        <v>100</v>
      </c>
      <c r="K40" s="513">
        <v>610</v>
      </c>
      <c r="L40" s="513">
        <v>696</v>
      </c>
      <c r="M40" s="526">
        <v>696</v>
      </c>
      <c r="N40" s="514">
        <v>100</v>
      </c>
      <c r="O40" s="115"/>
      <c r="P40" s="115"/>
      <c r="Q40" s="115"/>
    </row>
    <row r="41" spans="1:17" ht="25.5" customHeight="1" x14ac:dyDescent="0.2">
      <c r="A41" s="349"/>
      <c r="B41" s="353" t="s">
        <v>1018</v>
      </c>
      <c r="C41" s="355">
        <v>610</v>
      </c>
      <c r="D41" s="355">
        <v>678</v>
      </c>
      <c r="E41" s="355">
        <v>678</v>
      </c>
      <c r="F41" s="356">
        <v>100</v>
      </c>
      <c r="G41" s="355">
        <v>0</v>
      </c>
      <c r="H41" s="355">
        <v>18</v>
      </c>
      <c r="I41" s="355">
        <v>18</v>
      </c>
      <c r="J41" s="356">
        <v>100</v>
      </c>
      <c r="K41" s="355">
        <v>610</v>
      </c>
      <c r="L41" s="355">
        <v>696</v>
      </c>
      <c r="M41" s="355">
        <v>696</v>
      </c>
      <c r="N41" s="356">
        <v>100</v>
      </c>
      <c r="O41" s="115"/>
      <c r="P41" s="115"/>
      <c r="Q41" s="115"/>
    </row>
    <row r="42" spans="1:17" ht="25.5" customHeight="1" x14ac:dyDescent="0.2">
      <c r="A42" s="325" t="s">
        <v>844</v>
      </c>
      <c r="B42" s="507" t="s">
        <v>993</v>
      </c>
      <c r="C42" s="513">
        <v>605</v>
      </c>
      <c r="D42" s="513">
        <v>578</v>
      </c>
      <c r="E42" s="526">
        <v>577</v>
      </c>
      <c r="F42" s="514">
        <v>99.8</v>
      </c>
      <c r="G42" s="513">
        <v>0</v>
      </c>
      <c r="H42" s="513">
        <v>0</v>
      </c>
      <c r="I42" s="526">
        <v>0</v>
      </c>
      <c r="J42" s="514">
        <v>0</v>
      </c>
      <c r="K42" s="513">
        <v>605</v>
      </c>
      <c r="L42" s="513">
        <v>578</v>
      </c>
      <c r="M42" s="526">
        <v>577</v>
      </c>
      <c r="N42" s="514">
        <v>99.8</v>
      </c>
      <c r="O42" s="115"/>
      <c r="P42" s="115"/>
      <c r="Q42" s="115"/>
    </row>
    <row r="43" spans="1:17" s="117" customFormat="1" ht="25.5" customHeight="1" x14ac:dyDescent="0.2">
      <c r="A43" s="405"/>
      <c r="B43" s="512" t="s">
        <v>1022</v>
      </c>
      <c r="C43" s="513">
        <v>605</v>
      </c>
      <c r="D43" s="513">
        <v>578</v>
      </c>
      <c r="E43" s="526">
        <v>577</v>
      </c>
      <c r="F43" s="514">
        <v>99.8</v>
      </c>
      <c r="G43" s="513">
        <v>0</v>
      </c>
      <c r="H43" s="513">
        <v>0</v>
      </c>
      <c r="I43" s="526">
        <v>0</v>
      </c>
      <c r="J43" s="514">
        <v>0</v>
      </c>
      <c r="K43" s="513">
        <v>605</v>
      </c>
      <c r="L43" s="513">
        <v>578</v>
      </c>
      <c r="M43" s="526">
        <v>577</v>
      </c>
      <c r="N43" s="514">
        <v>99.8</v>
      </c>
      <c r="O43" s="115"/>
      <c r="P43" s="115"/>
      <c r="Q43" s="115"/>
    </row>
    <row r="44" spans="1:17" ht="25.5" customHeight="1" x14ac:dyDescent="0.2">
      <c r="A44" s="349"/>
      <c r="B44" s="353" t="s">
        <v>1023</v>
      </c>
      <c r="C44" s="355">
        <v>605</v>
      </c>
      <c r="D44" s="355">
        <v>578</v>
      </c>
      <c r="E44" s="355">
        <v>577</v>
      </c>
      <c r="F44" s="356">
        <v>99.8</v>
      </c>
      <c r="G44" s="355">
        <v>0</v>
      </c>
      <c r="H44" s="355">
        <v>0</v>
      </c>
      <c r="I44" s="355">
        <v>0</v>
      </c>
      <c r="J44" s="356">
        <v>0</v>
      </c>
      <c r="K44" s="355">
        <v>605</v>
      </c>
      <c r="L44" s="355">
        <v>578</v>
      </c>
      <c r="M44" s="355">
        <v>577</v>
      </c>
      <c r="N44" s="356">
        <v>99.8</v>
      </c>
      <c r="O44" s="115"/>
      <c r="P44" s="115"/>
      <c r="Q44" s="115"/>
    </row>
    <row r="45" spans="1:17" ht="25.5" customHeight="1" x14ac:dyDescent="0.2">
      <c r="A45" s="325" t="s">
        <v>845</v>
      </c>
      <c r="B45" s="507" t="s">
        <v>994</v>
      </c>
      <c r="C45" s="513">
        <v>0</v>
      </c>
      <c r="D45" s="513">
        <v>37283</v>
      </c>
      <c r="E45" s="526">
        <v>37283</v>
      </c>
      <c r="F45" s="514">
        <v>100</v>
      </c>
      <c r="G45" s="513">
        <v>0</v>
      </c>
      <c r="H45" s="513">
        <v>80229</v>
      </c>
      <c r="I45" s="526">
        <v>80229</v>
      </c>
      <c r="J45" s="514">
        <v>100</v>
      </c>
      <c r="K45" s="513">
        <v>0</v>
      </c>
      <c r="L45" s="513">
        <v>117512</v>
      </c>
      <c r="M45" s="526">
        <v>117512</v>
      </c>
      <c r="N45" s="514">
        <v>100</v>
      </c>
      <c r="O45" s="115"/>
      <c r="P45" s="115"/>
      <c r="Q45" s="115"/>
    </row>
    <row r="46" spans="1:17" s="117" customFormat="1" ht="25.5" customHeight="1" x14ac:dyDescent="0.2">
      <c r="A46" s="405"/>
      <c r="B46" s="512" t="s">
        <v>511</v>
      </c>
      <c r="C46" s="513">
        <v>0</v>
      </c>
      <c r="D46" s="513">
        <v>37283</v>
      </c>
      <c r="E46" s="526">
        <v>37283</v>
      </c>
      <c r="F46" s="514">
        <v>100</v>
      </c>
      <c r="G46" s="513">
        <v>0</v>
      </c>
      <c r="H46" s="513">
        <v>80229</v>
      </c>
      <c r="I46" s="526">
        <v>80229</v>
      </c>
      <c r="J46" s="514">
        <v>100</v>
      </c>
      <c r="K46" s="513">
        <v>0</v>
      </c>
      <c r="L46" s="513">
        <v>117512</v>
      </c>
      <c r="M46" s="526">
        <v>117512</v>
      </c>
      <c r="N46" s="514">
        <v>100</v>
      </c>
      <c r="O46" s="115"/>
      <c r="P46" s="115"/>
      <c r="Q46" s="115"/>
    </row>
    <row r="47" spans="1:17" ht="25.5" customHeight="1" x14ac:dyDescent="0.2">
      <c r="A47" s="349"/>
      <c r="B47" s="353" t="s">
        <v>1017</v>
      </c>
      <c r="C47" s="355">
        <v>0</v>
      </c>
      <c r="D47" s="355">
        <v>37283</v>
      </c>
      <c r="E47" s="355">
        <v>37283</v>
      </c>
      <c r="F47" s="356">
        <v>100</v>
      </c>
      <c r="G47" s="355">
        <v>0</v>
      </c>
      <c r="H47" s="355">
        <v>80229</v>
      </c>
      <c r="I47" s="355">
        <v>80229</v>
      </c>
      <c r="J47" s="356">
        <v>100</v>
      </c>
      <c r="K47" s="355">
        <v>0</v>
      </c>
      <c r="L47" s="355">
        <v>117512</v>
      </c>
      <c r="M47" s="355">
        <v>117512</v>
      </c>
      <c r="N47" s="356">
        <v>100</v>
      </c>
      <c r="O47" s="115"/>
      <c r="P47" s="115"/>
      <c r="Q47" s="115"/>
    </row>
    <row r="48" spans="1:17" ht="25.5" customHeight="1" x14ac:dyDescent="0.2">
      <c r="A48" s="325" t="s">
        <v>846</v>
      </c>
      <c r="B48" s="507" t="s">
        <v>995</v>
      </c>
      <c r="C48" s="513">
        <v>6895</v>
      </c>
      <c r="D48" s="513">
        <v>9147</v>
      </c>
      <c r="E48" s="526">
        <v>9147</v>
      </c>
      <c r="F48" s="514">
        <v>100</v>
      </c>
      <c r="G48" s="513">
        <v>0</v>
      </c>
      <c r="H48" s="513">
        <v>2523</v>
      </c>
      <c r="I48" s="526">
        <v>2523</v>
      </c>
      <c r="J48" s="514">
        <v>100</v>
      </c>
      <c r="K48" s="513">
        <v>6895</v>
      </c>
      <c r="L48" s="513">
        <v>11670</v>
      </c>
      <c r="M48" s="526">
        <v>11670</v>
      </c>
      <c r="N48" s="514">
        <v>100</v>
      </c>
      <c r="O48" s="115"/>
      <c r="P48" s="115"/>
      <c r="Q48" s="115"/>
    </row>
    <row r="49" spans="1:17" ht="25.5" customHeight="1" x14ac:dyDescent="0.2">
      <c r="A49" s="405"/>
      <c r="B49" s="512" t="s">
        <v>511</v>
      </c>
      <c r="C49" s="513">
        <v>6895</v>
      </c>
      <c r="D49" s="513">
        <v>9147</v>
      </c>
      <c r="E49" s="526">
        <v>9147</v>
      </c>
      <c r="F49" s="514">
        <v>100</v>
      </c>
      <c r="G49" s="513">
        <v>0</v>
      </c>
      <c r="H49" s="513">
        <v>2523</v>
      </c>
      <c r="I49" s="526">
        <v>2523</v>
      </c>
      <c r="J49" s="514">
        <v>100</v>
      </c>
      <c r="K49" s="513">
        <v>6895</v>
      </c>
      <c r="L49" s="513">
        <v>11670</v>
      </c>
      <c r="M49" s="526">
        <v>11670</v>
      </c>
      <c r="N49" s="514">
        <v>100</v>
      </c>
      <c r="O49" s="115"/>
      <c r="P49" s="115"/>
      <c r="Q49" s="115"/>
    </row>
    <row r="50" spans="1:17" s="117" customFormat="1" ht="25.5" customHeight="1" x14ac:dyDescent="0.2">
      <c r="A50" s="349"/>
      <c r="B50" s="353" t="s">
        <v>1024</v>
      </c>
      <c r="C50" s="355">
        <v>6895</v>
      </c>
      <c r="D50" s="355">
        <v>9147</v>
      </c>
      <c r="E50" s="355">
        <v>9147</v>
      </c>
      <c r="F50" s="356">
        <v>100</v>
      </c>
      <c r="G50" s="355">
        <v>0</v>
      </c>
      <c r="H50" s="355">
        <v>2523</v>
      </c>
      <c r="I50" s="355">
        <v>2523</v>
      </c>
      <c r="J50" s="356">
        <v>100</v>
      </c>
      <c r="K50" s="355">
        <v>6895</v>
      </c>
      <c r="L50" s="355">
        <v>11670</v>
      </c>
      <c r="M50" s="355">
        <v>11670</v>
      </c>
      <c r="N50" s="356">
        <v>100</v>
      </c>
      <c r="O50" s="115"/>
      <c r="P50" s="115"/>
      <c r="Q50" s="115"/>
    </row>
    <row r="51" spans="1:17" ht="25.5" customHeight="1" x14ac:dyDescent="0.2">
      <c r="A51" s="325" t="s">
        <v>847</v>
      </c>
      <c r="B51" s="507" t="s">
        <v>1000</v>
      </c>
      <c r="C51" s="513">
        <v>714</v>
      </c>
      <c r="D51" s="513">
        <v>638</v>
      </c>
      <c r="E51" s="526">
        <v>629</v>
      </c>
      <c r="F51" s="514">
        <v>98.6</v>
      </c>
      <c r="G51" s="513">
        <v>0</v>
      </c>
      <c r="H51" s="513">
        <v>0</v>
      </c>
      <c r="I51" s="526">
        <v>0</v>
      </c>
      <c r="J51" s="514">
        <v>0</v>
      </c>
      <c r="K51" s="513">
        <v>714</v>
      </c>
      <c r="L51" s="513">
        <v>638</v>
      </c>
      <c r="M51" s="526">
        <v>629</v>
      </c>
      <c r="N51" s="514">
        <v>98.6</v>
      </c>
      <c r="O51" s="115"/>
      <c r="P51" s="115"/>
      <c r="Q51" s="115"/>
    </row>
    <row r="52" spans="1:17" ht="25.5" customHeight="1" x14ac:dyDescent="0.2">
      <c r="A52" s="405"/>
      <c r="B52" s="512" t="s">
        <v>511</v>
      </c>
      <c r="C52" s="513">
        <v>714</v>
      </c>
      <c r="D52" s="513">
        <v>638</v>
      </c>
      <c r="E52" s="526">
        <v>629</v>
      </c>
      <c r="F52" s="514">
        <v>98.6</v>
      </c>
      <c r="G52" s="513">
        <v>0</v>
      </c>
      <c r="H52" s="513">
        <v>0</v>
      </c>
      <c r="I52" s="526">
        <v>0</v>
      </c>
      <c r="J52" s="514">
        <v>0</v>
      </c>
      <c r="K52" s="513">
        <v>714</v>
      </c>
      <c r="L52" s="513">
        <v>638</v>
      </c>
      <c r="M52" s="526">
        <v>629</v>
      </c>
      <c r="N52" s="514">
        <v>98.6</v>
      </c>
      <c r="O52" s="115"/>
      <c r="P52" s="115"/>
      <c r="Q52" s="115"/>
    </row>
    <row r="53" spans="1:17" s="117" customFormat="1" ht="25.5" customHeight="1" x14ac:dyDescent="0.2">
      <c r="A53" s="349"/>
      <c r="B53" s="353" t="s">
        <v>1025</v>
      </c>
      <c r="C53" s="355">
        <v>48</v>
      </c>
      <c r="D53" s="355">
        <v>47</v>
      </c>
      <c r="E53" s="355">
        <v>47</v>
      </c>
      <c r="F53" s="356">
        <v>100</v>
      </c>
      <c r="G53" s="355">
        <v>0</v>
      </c>
      <c r="H53" s="355">
        <v>0</v>
      </c>
      <c r="I53" s="355">
        <v>0</v>
      </c>
      <c r="J53" s="356">
        <v>0</v>
      </c>
      <c r="K53" s="355">
        <v>48</v>
      </c>
      <c r="L53" s="355">
        <v>47</v>
      </c>
      <c r="M53" s="355">
        <v>47</v>
      </c>
      <c r="N53" s="356">
        <v>100</v>
      </c>
      <c r="O53" s="115"/>
      <c r="P53" s="115"/>
      <c r="Q53" s="115"/>
    </row>
    <row r="54" spans="1:17" ht="25.5" customHeight="1" x14ac:dyDescent="0.2">
      <c r="A54" s="349"/>
      <c r="B54" s="353" t="s">
        <v>514</v>
      </c>
      <c r="C54" s="355">
        <v>385</v>
      </c>
      <c r="D54" s="355">
        <v>336</v>
      </c>
      <c r="E54" s="355">
        <v>327</v>
      </c>
      <c r="F54" s="356">
        <v>97.3</v>
      </c>
      <c r="G54" s="355">
        <v>0</v>
      </c>
      <c r="H54" s="355">
        <v>0</v>
      </c>
      <c r="I54" s="355">
        <v>0</v>
      </c>
      <c r="J54" s="356">
        <v>0</v>
      </c>
      <c r="K54" s="355">
        <v>385</v>
      </c>
      <c r="L54" s="355">
        <v>336</v>
      </c>
      <c r="M54" s="355">
        <v>327</v>
      </c>
      <c r="N54" s="356">
        <v>97.3</v>
      </c>
      <c r="O54" s="115"/>
      <c r="P54" s="115"/>
      <c r="Q54" s="115"/>
    </row>
    <row r="55" spans="1:17" s="111" customFormat="1" ht="25.5" customHeight="1" x14ac:dyDescent="0.2">
      <c r="A55" s="349"/>
      <c r="B55" s="353" t="s">
        <v>1026</v>
      </c>
      <c r="C55" s="355">
        <v>281</v>
      </c>
      <c r="D55" s="355">
        <v>255</v>
      </c>
      <c r="E55" s="355">
        <v>255</v>
      </c>
      <c r="F55" s="356">
        <v>100</v>
      </c>
      <c r="G55" s="355">
        <v>0</v>
      </c>
      <c r="H55" s="355">
        <v>0</v>
      </c>
      <c r="I55" s="355">
        <v>0</v>
      </c>
      <c r="J55" s="356">
        <v>0</v>
      </c>
      <c r="K55" s="355">
        <v>281</v>
      </c>
      <c r="L55" s="355">
        <v>255</v>
      </c>
      <c r="M55" s="355">
        <v>255</v>
      </c>
      <c r="N55" s="356">
        <v>100</v>
      </c>
      <c r="O55" s="115"/>
      <c r="P55" s="115"/>
      <c r="Q55" s="115"/>
    </row>
    <row r="56" spans="1:17" s="111" customFormat="1" ht="25.5" customHeight="1" x14ac:dyDescent="0.2">
      <c r="A56" s="325" t="s">
        <v>848</v>
      </c>
      <c r="B56" s="507" t="s">
        <v>1001</v>
      </c>
      <c r="C56" s="513">
        <v>504</v>
      </c>
      <c r="D56" s="513">
        <v>504</v>
      </c>
      <c r="E56" s="526">
        <v>504</v>
      </c>
      <c r="F56" s="514">
        <v>100</v>
      </c>
      <c r="G56" s="513">
        <v>0</v>
      </c>
      <c r="H56" s="513">
        <v>0</v>
      </c>
      <c r="I56" s="526">
        <v>0</v>
      </c>
      <c r="J56" s="514">
        <v>0</v>
      </c>
      <c r="K56" s="513">
        <v>504</v>
      </c>
      <c r="L56" s="513">
        <v>504</v>
      </c>
      <c r="M56" s="526">
        <v>504</v>
      </c>
      <c r="N56" s="514">
        <v>100</v>
      </c>
      <c r="O56" s="115"/>
      <c r="P56" s="115"/>
      <c r="Q56" s="115"/>
    </row>
    <row r="57" spans="1:17" s="111" customFormat="1" ht="25.5" customHeight="1" x14ac:dyDescent="0.2">
      <c r="A57" s="405"/>
      <c r="B57" s="512" t="s">
        <v>506</v>
      </c>
      <c r="C57" s="513">
        <v>504</v>
      </c>
      <c r="D57" s="513">
        <v>504</v>
      </c>
      <c r="E57" s="526">
        <v>504</v>
      </c>
      <c r="F57" s="514">
        <v>100</v>
      </c>
      <c r="G57" s="513">
        <v>0</v>
      </c>
      <c r="H57" s="513">
        <v>0</v>
      </c>
      <c r="I57" s="526">
        <v>0</v>
      </c>
      <c r="J57" s="514">
        <v>0</v>
      </c>
      <c r="K57" s="513">
        <v>504</v>
      </c>
      <c r="L57" s="513">
        <v>504</v>
      </c>
      <c r="M57" s="526">
        <v>504</v>
      </c>
      <c r="N57" s="514">
        <v>100</v>
      </c>
      <c r="O57" s="115"/>
      <c r="P57" s="115"/>
      <c r="Q57" s="115"/>
    </row>
    <row r="58" spans="1:17" s="118" customFormat="1" ht="25.5" customHeight="1" x14ac:dyDescent="0.2">
      <c r="A58" s="349"/>
      <c r="B58" s="353" t="s">
        <v>1015</v>
      </c>
      <c r="C58" s="355">
        <v>504</v>
      </c>
      <c r="D58" s="355">
        <v>504</v>
      </c>
      <c r="E58" s="355">
        <v>504</v>
      </c>
      <c r="F58" s="356">
        <v>100</v>
      </c>
      <c r="G58" s="355">
        <v>0</v>
      </c>
      <c r="H58" s="355">
        <v>0</v>
      </c>
      <c r="I58" s="355">
        <v>0</v>
      </c>
      <c r="J58" s="356">
        <v>0</v>
      </c>
      <c r="K58" s="355">
        <v>504</v>
      </c>
      <c r="L58" s="355">
        <v>504</v>
      </c>
      <c r="M58" s="355">
        <v>504</v>
      </c>
      <c r="N58" s="356">
        <v>100</v>
      </c>
      <c r="O58" s="115"/>
      <c r="P58" s="115"/>
      <c r="Q58" s="115"/>
    </row>
    <row r="59" spans="1:17" s="111" customFormat="1" ht="25.5" customHeight="1" x14ac:dyDescent="0.2">
      <c r="A59" s="325" t="s">
        <v>849</v>
      </c>
      <c r="B59" s="507" t="s">
        <v>1002</v>
      </c>
      <c r="C59" s="513">
        <v>852</v>
      </c>
      <c r="D59" s="513">
        <v>745</v>
      </c>
      <c r="E59" s="526">
        <v>745</v>
      </c>
      <c r="F59" s="514">
        <v>100</v>
      </c>
      <c r="G59" s="513">
        <v>0</v>
      </c>
      <c r="H59" s="513">
        <v>0</v>
      </c>
      <c r="I59" s="526">
        <v>0</v>
      </c>
      <c r="J59" s="514">
        <v>0</v>
      </c>
      <c r="K59" s="513">
        <v>852</v>
      </c>
      <c r="L59" s="513">
        <v>745</v>
      </c>
      <c r="M59" s="526">
        <v>745</v>
      </c>
      <c r="N59" s="514">
        <v>100</v>
      </c>
      <c r="O59" s="115"/>
      <c r="P59" s="115"/>
      <c r="Q59" s="115"/>
    </row>
    <row r="60" spans="1:17" s="111" customFormat="1" ht="25.5" customHeight="1" x14ac:dyDescent="0.2">
      <c r="A60" s="405"/>
      <c r="B60" s="512" t="s">
        <v>515</v>
      </c>
      <c r="C60" s="513">
        <v>852</v>
      </c>
      <c r="D60" s="513">
        <v>745</v>
      </c>
      <c r="E60" s="526">
        <v>745</v>
      </c>
      <c r="F60" s="514">
        <v>100</v>
      </c>
      <c r="G60" s="513">
        <v>0</v>
      </c>
      <c r="H60" s="513">
        <v>0</v>
      </c>
      <c r="I60" s="526">
        <v>0</v>
      </c>
      <c r="J60" s="514">
        <v>0</v>
      </c>
      <c r="K60" s="513">
        <v>852</v>
      </c>
      <c r="L60" s="513">
        <v>745</v>
      </c>
      <c r="M60" s="526">
        <v>745</v>
      </c>
      <c r="N60" s="514">
        <v>100</v>
      </c>
      <c r="O60" s="115"/>
      <c r="P60" s="115"/>
      <c r="Q60" s="115"/>
    </row>
    <row r="61" spans="1:17" s="117" customFormat="1" ht="25.5" customHeight="1" x14ac:dyDescent="0.2">
      <c r="A61" s="349"/>
      <c r="B61" s="353" t="s">
        <v>1016</v>
      </c>
      <c r="C61" s="355">
        <v>852</v>
      </c>
      <c r="D61" s="355">
        <v>745</v>
      </c>
      <c r="E61" s="355">
        <v>745</v>
      </c>
      <c r="F61" s="356">
        <v>100</v>
      </c>
      <c r="G61" s="355">
        <v>0</v>
      </c>
      <c r="H61" s="355">
        <v>0</v>
      </c>
      <c r="I61" s="355">
        <v>0</v>
      </c>
      <c r="J61" s="356">
        <v>0</v>
      </c>
      <c r="K61" s="355">
        <v>852</v>
      </c>
      <c r="L61" s="355">
        <v>745</v>
      </c>
      <c r="M61" s="355">
        <v>745</v>
      </c>
      <c r="N61" s="356">
        <v>100</v>
      </c>
      <c r="O61" s="115"/>
      <c r="P61" s="115"/>
      <c r="Q61" s="115"/>
    </row>
    <row r="62" spans="1:17" ht="25.5" customHeight="1" x14ac:dyDescent="0.2">
      <c r="A62" s="325" t="s">
        <v>854</v>
      </c>
      <c r="B62" s="507" t="s">
        <v>1007</v>
      </c>
      <c r="C62" s="513">
        <v>1284</v>
      </c>
      <c r="D62" s="513">
        <v>1290</v>
      </c>
      <c r="E62" s="526">
        <v>1290</v>
      </c>
      <c r="F62" s="514">
        <v>100</v>
      </c>
      <c r="G62" s="513">
        <v>1400</v>
      </c>
      <c r="H62" s="513">
        <v>1403</v>
      </c>
      <c r="I62" s="526">
        <v>1403</v>
      </c>
      <c r="J62" s="514">
        <v>100</v>
      </c>
      <c r="K62" s="513">
        <v>2684</v>
      </c>
      <c r="L62" s="513">
        <v>2693</v>
      </c>
      <c r="M62" s="526">
        <v>2693</v>
      </c>
      <c r="N62" s="514">
        <v>100</v>
      </c>
      <c r="O62" s="115"/>
      <c r="P62" s="115"/>
      <c r="Q62" s="115"/>
    </row>
    <row r="63" spans="1:17" ht="25.5" customHeight="1" x14ac:dyDescent="0.2">
      <c r="A63" s="405"/>
      <c r="B63" s="512" t="s">
        <v>511</v>
      </c>
      <c r="C63" s="513">
        <v>1284</v>
      </c>
      <c r="D63" s="513">
        <v>1290</v>
      </c>
      <c r="E63" s="526">
        <v>1290</v>
      </c>
      <c r="F63" s="514">
        <v>100</v>
      </c>
      <c r="G63" s="513">
        <v>1400</v>
      </c>
      <c r="H63" s="513">
        <v>1403</v>
      </c>
      <c r="I63" s="526">
        <v>1403</v>
      </c>
      <c r="J63" s="514">
        <v>100</v>
      </c>
      <c r="K63" s="513">
        <v>2684</v>
      </c>
      <c r="L63" s="513">
        <v>2693</v>
      </c>
      <c r="M63" s="526">
        <v>2693</v>
      </c>
      <c r="N63" s="514">
        <v>100</v>
      </c>
      <c r="O63" s="115"/>
      <c r="P63" s="115"/>
      <c r="Q63" s="115"/>
    </row>
    <row r="64" spans="1:17" s="117" customFormat="1" ht="25.5" customHeight="1" x14ac:dyDescent="0.2">
      <c r="A64" s="349"/>
      <c r="B64" s="353" t="s">
        <v>1027</v>
      </c>
      <c r="C64" s="355">
        <v>1284</v>
      </c>
      <c r="D64" s="355">
        <v>1290</v>
      </c>
      <c r="E64" s="355">
        <v>1290</v>
      </c>
      <c r="F64" s="356">
        <v>100</v>
      </c>
      <c r="G64" s="355">
        <v>1400</v>
      </c>
      <c r="H64" s="355">
        <v>1403</v>
      </c>
      <c r="I64" s="355">
        <v>1403</v>
      </c>
      <c r="J64" s="356">
        <v>100</v>
      </c>
      <c r="K64" s="355">
        <v>2684</v>
      </c>
      <c r="L64" s="355">
        <v>2693</v>
      </c>
      <c r="M64" s="355">
        <v>2693</v>
      </c>
      <c r="N64" s="356">
        <v>100</v>
      </c>
      <c r="O64" s="115"/>
      <c r="P64" s="115"/>
      <c r="Q64" s="115"/>
    </row>
    <row r="65" spans="1:17" ht="25.5" customHeight="1" x14ac:dyDescent="0.2">
      <c r="A65" s="325" t="s">
        <v>859</v>
      </c>
      <c r="B65" s="507" t="s">
        <v>1013</v>
      </c>
      <c r="C65" s="513">
        <v>98391</v>
      </c>
      <c r="D65" s="513">
        <v>100950</v>
      </c>
      <c r="E65" s="526">
        <v>99118</v>
      </c>
      <c r="F65" s="514">
        <v>98.2</v>
      </c>
      <c r="G65" s="513">
        <v>10640</v>
      </c>
      <c r="H65" s="513">
        <v>19864</v>
      </c>
      <c r="I65" s="526">
        <v>11444</v>
      </c>
      <c r="J65" s="514">
        <v>57.6</v>
      </c>
      <c r="K65" s="513">
        <v>109031</v>
      </c>
      <c r="L65" s="513">
        <v>120814</v>
      </c>
      <c r="M65" s="526">
        <v>110562</v>
      </c>
      <c r="N65" s="514">
        <v>91.5</v>
      </c>
      <c r="O65" s="115"/>
      <c r="P65" s="115"/>
      <c r="Q65" s="115"/>
    </row>
    <row r="66" spans="1:17" ht="25.5" customHeight="1" x14ac:dyDescent="0.2">
      <c r="A66" s="405"/>
      <c r="B66" s="512" t="s">
        <v>506</v>
      </c>
      <c r="C66" s="513">
        <v>98391</v>
      </c>
      <c r="D66" s="513">
        <v>100950</v>
      </c>
      <c r="E66" s="526">
        <v>99118</v>
      </c>
      <c r="F66" s="514">
        <v>98.2</v>
      </c>
      <c r="G66" s="513">
        <v>10640</v>
      </c>
      <c r="H66" s="513">
        <v>19864</v>
      </c>
      <c r="I66" s="526">
        <v>11444</v>
      </c>
      <c r="J66" s="514">
        <v>57.6</v>
      </c>
      <c r="K66" s="513">
        <v>109031</v>
      </c>
      <c r="L66" s="513">
        <v>120814</v>
      </c>
      <c r="M66" s="526">
        <v>110562</v>
      </c>
      <c r="N66" s="514">
        <v>91.5</v>
      </c>
      <c r="O66" s="115"/>
      <c r="P66" s="115"/>
      <c r="Q66" s="115"/>
    </row>
    <row r="67" spans="1:17" s="117" customFormat="1" ht="25.5" customHeight="1" x14ac:dyDescent="0.2">
      <c r="A67" s="349"/>
      <c r="B67" s="353" t="s">
        <v>1015</v>
      </c>
      <c r="C67" s="355">
        <v>98391</v>
      </c>
      <c r="D67" s="355">
        <v>100950</v>
      </c>
      <c r="E67" s="355">
        <v>99118</v>
      </c>
      <c r="F67" s="356">
        <v>98.2</v>
      </c>
      <c r="G67" s="355">
        <v>10640</v>
      </c>
      <c r="H67" s="355">
        <v>19864</v>
      </c>
      <c r="I67" s="355">
        <v>11444</v>
      </c>
      <c r="J67" s="356">
        <v>57.6</v>
      </c>
      <c r="K67" s="355">
        <v>109031</v>
      </c>
      <c r="L67" s="355">
        <v>120814</v>
      </c>
      <c r="M67" s="355">
        <v>110562</v>
      </c>
      <c r="N67" s="356">
        <v>91.5</v>
      </c>
      <c r="O67" s="115"/>
      <c r="P67" s="115"/>
      <c r="Q67" s="115"/>
    </row>
    <row r="68" spans="1:17" ht="25.5" customHeight="1" thickBot="1" x14ac:dyDescent="0.25">
      <c r="A68" s="349"/>
      <c r="B68" s="359" t="s">
        <v>693</v>
      </c>
      <c r="C68" s="360">
        <v>446756</v>
      </c>
      <c r="D68" s="360">
        <v>499665</v>
      </c>
      <c r="E68" s="360">
        <v>497393</v>
      </c>
      <c r="F68" s="361">
        <v>99.5</v>
      </c>
      <c r="G68" s="360">
        <v>79141</v>
      </c>
      <c r="H68" s="360">
        <v>239183</v>
      </c>
      <c r="I68" s="360">
        <v>230762</v>
      </c>
      <c r="J68" s="361">
        <v>96.5</v>
      </c>
      <c r="K68" s="360">
        <v>525897</v>
      </c>
      <c r="L68" s="360">
        <v>738848</v>
      </c>
      <c r="M68" s="360">
        <v>728155</v>
      </c>
      <c r="N68" s="361">
        <v>98.6</v>
      </c>
      <c r="O68" s="115"/>
      <c r="P68" s="115"/>
      <c r="Q68" s="115"/>
    </row>
    <row r="69" spans="1:17" ht="13.5" thickTop="1" x14ac:dyDescent="0.2">
      <c r="B69" s="119"/>
      <c r="C69" s="121"/>
      <c r="D69" s="121"/>
      <c r="E69" s="121"/>
      <c r="F69" s="122"/>
      <c r="G69" s="121"/>
      <c r="H69" s="121"/>
      <c r="I69" s="121"/>
      <c r="J69" s="122"/>
      <c r="K69" s="121"/>
      <c r="L69" s="121"/>
      <c r="M69" s="121"/>
      <c r="N69" s="122"/>
    </row>
    <row r="70" spans="1:17" x14ac:dyDescent="0.2">
      <c r="B70" s="119"/>
      <c r="C70" s="121"/>
      <c r="D70" s="121"/>
      <c r="E70" s="121"/>
      <c r="K70" s="108"/>
      <c r="L70" s="108"/>
      <c r="M70" s="108"/>
    </row>
    <row r="71" spans="1:17" x14ac:dyDescent="0.2">
      <c r="B71" s="119"/>
      <c r="C71" s="121"/>
      <c r="D71" s="121"/>
      <c r="E71" s="121"/>
      <c r="F71" s="122"/>
      <c r="G71" s="121"/>
      <c r="H71" s="121"/>
      <c r="I71" s="121"/>
      <c r="J71" s="122"/>
      <c r="K71" s="121"/>
      <c r="L71" s="121"/>
      <c r="M71" s="121"/>
    </row>
    <row r="72" spans="1:17" x14ac:dyDescent="0.2">
      <c r="B72" s="119"/>
      <c r="C72" s="121"/>
      <c r="D72" s="121"/>
      <c r="E72" s="121"/>
      <c r="F72" s="122"/>
      <c r="G72" s="121"/>
      <c r="H72" s="121"/>
      <c r="I72" s="121"/>
      <c r="J72" s="122"/>
      <c r="K72" s="121"/>
      <c r="L72" s="121"/>
      <c r="M72" s="121"/>
    </row>
    <row r="73" spans="1:17" x14ac:dyDescent="0.2">
      <c r="B73" s="119"/>
      <c r="C73" s="120"/>
      <c r="D73" s="120"/>
      <c r="E73" s="120"/>
      <c r="K73" s="108"/>
      <c r="L73" s="108"/>
      <c r="M73" s="108"/>
    </row>
    <row r="74" spans="1:17" x14ac:dyDescent="0.2">
      <c r="B74" s="119"/>
      <c r="C74" s="121"/>
      <c r="D74" s="121"/>
      <c r="E74" s="121"/>
      <c r="F74" s="122"/>
      <c r="G74" s="121"/>
      <c r="H74" s="121"/>
      <c r="I74" s="121"/>
      <c r="J74" s="122"/>
      <c r="K74" s="121"/>
      <c r="L74" s="121"/>
      <c r="M74" s="121"/>
    </row>
    <row r="75" spans="1:17" x14ac:dyDescent="0.2">
      <c r="B75" s="119"/>
      <c r="C75" s="120"/>
      <c r="D75" s="120"/>
      <c r="E75" s="120"/>
      <c r="K75" s="108"/>
      <c r="L75" s="108"/>
      <c r="M75" s="108"/>
    </row>
    <row r="76" spans="1:17" x14ac:dyDescent="0.2">
      <c r="B76" s="119"/>
      <c r="C76" s="120"/>
      <c r="D76" s="120"/>
      <c r="E76" s="120"/>
      <c r="K76" s="108"/>
      <c r="L76" s="108"/>
      <c r="M76" s="108"/>
    </row>
    <row r="77" spans="1:17" x14ac:dyDescent="0.2">
      <c r="B77" s="119"/>
      <c r="C77" s="120"/>
      <c r="D77" s="120"/>
      <c r="E77" s="120"/>
      <c r="K77" s="108"/>
      <c r="L77" s="108"/>
      <c r="M77" s="108"/>
    </row>
    <row r="78" spans="1:17" x14ac:dyDescent="0.2">
      <c r="B78" s="119"/>
      <c r="C78" s="120"/>
      <c r="D78" s="120"/>
      <c r="E78" s="120"/>
      <c r="K78" s="108"/>
      <c r="L78" s="108"/>
      <c r="M78" s="108"/>
    </row>
    <row r="79" spans="1:17" x14ac:dyDescent="0.2">
      <c r="B79" s="119"/>
      <c r="C79" s="120"/>
      <c r="D79" s="120"/>
      <c r="E79" s="120"/>
      <c r="K79" s="108"/>
      <c r="L79" s="108"/>
      <c r="M79" s="108"/>
    </row>
    <row r="80" spans="1:17" x14ac:dyDescent="0.2">
      <c r="B80" s="119"/>
      <c r="C80" s="120"/>
      <c r="D80" s="120"/>
      <c r="E80" s="120"/>
      <c r="K80" s="108"/>
      <c r="L80" s="108"/>
      <c r="M80" s="108"/>
    </row>
    <row r="81" spans="2:2" x14ac:dyDescent="0.2">
      <c r="B81" s="119"/>
    </row>
    <row r="82" spans="2:2" x14ac:dyDescent="0.2">
      <c r="B82" s="119"/>
    </row>
    <row r="83" spans="2:2" x14ac:dyDescent="0.2">
      <c r="B83" s="119"/>
    </row>
    <row r="84" spans="2:2" x14ac:dyDescent="0.2">
      <c r="B84" s="119"/>
    </row>
    <row r="85" spans="2:2" x14ac:dyDescent="0.2">
      <c r="B85" s="119"/>
    </row>
    <row r="86" spans="2:2" x14ac:dyDescent="0.2">
      <c r="B86" s="119"/>
    </row>
    <row r="87" spans="2:2" x14ac:dyDescent="0.2">
      <c r="B87" s="119"/>
    </row>
    <row r="88" spans="2:2" x14ac:dyDescent="0.2">
      <c r="B88" s="119"/>
    </row>
    <row r="89" spans="2:2" x14ac:dyDescent="0.2">
      <c r="B89" s="119"/>
    </row>
    <row r="90" spans="2:2" x14ac:dyDescent="0.2">
      <c r="B90" s="119"/>
    </row>
    <row r="91" spans="2:2" x14ac:dyDescent="0.2">
      <c r="B91" s="119"/>
    </row>
    <row r="92" spans="2:2" x14ac:dyDescent="0.2">
      <c r="B92" s="119"/>
    </row>
    <row r="93" spans="2:2" x14ac:dyDescent="0.2">
      <c r="B93" s="119"/>
    </row>
    <row r="94" spans="2:2" x14ac:dyDescent="0.2">
      <c r="B94" s="119"/>
    </row>
    <row r="95" spans="2:2" x14ac:dyDescent="0.2">
      <c r="B95" s="119"/>
    </row>
    <row r="96" spans="2:2" x14ac:dyDescent="0.2">
      <c r="B96" s="119"/>
    </row>
    <row r="97" spans="2:2" x14ac:dyDescent="0.2">
      <c r="B97" s="119"/>
    </row>
    <row r="98" spans="2:2" x14ac:dyDescent="0.2">
      <c r="B98" s="119"/>
    </row>
    <row r="99" spans="2:2" x14ac:dyDescent="0.2">
      <c r="B99" s="119"/>
    </row>
    <row r="100" spans="2:2" x14ac:dyDescent="0.2">
      <c r="B100" s="119"/>
    </row>
    <row r="101" spans="2:2" x14ac:dyDescent="0.2">
      <c r="B101" s="119"/>
    </row>
    <row r="102" spans="2:2" x14ac:dyDescent="0.2">
      <c r="B102" s="119"/>
    </row>
    <row r="103" spans="2:2" x14ac:dyDescent="0.2">
      <c r="B103" s="119"/>
    </row>
    <row r="104" spans="2:2" x14ac:dyDescent="0.2">
      <c r="B104" s="119"/>
    </row>
    <row r="105" spans="2:2" x14ac:dyDescent="0.2">
      <c r="B105" s="119"/>
    </row>
    <row r="106" spans="2:2" x14ac:dyDescent="0.2">
      <c r="B106" s="119"/>
    </row>
    <row r="107" spans="2:2" x14ac:dyDescent="0.2">
      <c r="B107" s="119"/>
    </row>
    <row r="108" spans="2:2" x14ac:dyDescent="0.2">
      <c r="B108" s="119"/>
    </row>
    <row r="109" spans="2:2" x14ac:dyDescent="0.2">
      <c r="B109" s="119"/>
    </row>
    <row r="110" spans="2:2" x14ac:dyDescent="0.2">
      <c r="B110" s="119"/>
    </row>
    <row r="111" spans="2:2" x14ac:dyDescent="0.2">
      <c r="B111" s="119"/>
    </row>
    <row r="112" spans="2:2" x14ac:dyDescent="0.2">
      <c r="B112" s="119"/>
    </row>
    <row r="113" spans="2:2" x14ac:dyDescent="0.2">
      <c r="B113" s="119"/>
    </row>
    <row r="114" spans="2:2" x14ac:dyDescent="0.2">
      <c r="B114" s="119"/>
    </row>
    <row r="115" spans="2:2" x14ac:dyDescent="0.2">
      <c r="B115" s="119"/>
    </row>
    <row r="116" spans="2:2" x14ac:dyDescent="0.2">
      <c r="B116" s="119"/>
    </row>
    <row r="117" spans="2:2" x14ac:dyDescent="0.2">
      <c r="B117" s="119"/>
    </row>
    <row r="118" spans="2:2" x14ac:dyDescent="0.2">
      <c r="B118" s="119"/>
    </row>
    <row r="119" spans="2:2" x14ac:dyDescent="0.2">
      <c r="B119" s="119"/>
    </row>
    <row r="120" spans="2:2" x14ac:dyDescent="0.2">
      <c r="B120" s="119"/>
    </row>
    <row r="121" spans="2:2" x14ac:dyDescent="0.2">
      <c r="B121" s="119"/>
    </row>
    <row r="122" spans="2:2" x14ac:dyDescent="0.2">
      <c r="B122" s="119"/>
    </row>
    <row r="123" spans="2:2" x14ac:dyDescent="0.2">
      <c r="B123" s="119"/>
    </row>
    <row r="124" spans="2:2" x14ac:dyDescent="0.2">
      <c r="B124" s="119"/>
    </row>
    <row r="125" spans="2:2" x14ac:dyDescent="0.2">
      <c r="B125" s="119"/>
    </row>
    <row r="126" spans="2:2" x14ac:dyDescent="0.2">
      <c r="B126" s="119"/>
    </row>
    <row r="127" spans="2:2" x14ac:dyDescent="0.2">
      <c r="B127" s="119"/>
    </row>
    <row r="128" spans="2:2" x14ac:dyDescent="0.2">
      <c r="B128" s="119"/>
    </row>
    <row r="129" spans="2:2" x14ac:dyDescent="0.2">
      <c r="B129" s="119"/>
    </row>
    <row r="130" spans="2:2" x14ac:dyDescent="0.2">
      <c r="B130" s="119"/>
    </row>
    <row r="131" spans="2:2" x14ac:dyDescent="0.2">
      <c r="B131" s="119"/>
    </row>
    <row r="132" spans="2:2" x14ac:dyDescent="0.2">
      <c r="B132" s="119"/>
    </row>
    <row r="133" spans="2:2" x14ac:dyDescent="0.2">
      <c r="B133" s="119"/>
    </row>
    <row r="134" spans="2:2" x14ac:dyDescent="0.2">
      <c r="B134" s="119"/>
    </row>
    <row r="135" spans="2:2" x14ac:dyDescent="0.2">
      <c r="B135" s="119"/>
    </row>
    <row r="136" spans="2:2" x14ac:dyDescent="0.2">
      <c r="B136" s="119"/>
    </row>
    <row r="137" spans="2:2" x14ac:dyDescent="0.2">
      <c r="B137" s="119"/>
    </row>
    <row r="138" spans="2:2" x14ac:dyDescent="0.2">
      <c r="B138" s="119"/>
    </row>
    <row r="139" spans="2:2" x14ac:dyDescent="0.2">
      <c r="B139" s="119"/>
    </row>
    <row r="140" spans="2:2" x14ac:dyDescent="0.2">
      <c r="B140" s="119"/>
    </row>
    <row r="141" spans="2:2" x14ac:dyDescent="0.2">
      <c r="B141" s="119"/>
    </row>
    <row r="142" spans="2:2" x14ac:dyDescent="0.2">
      <c r="B142" s="119"/>
    </row>
    <row r="143" spans="2:2" x14ac:dyDescent="0.2">
      <c r="B143" s="119"/>
    </row>
    <row r="144" spans="2:2" x14ac:dyDescent="0.2">
      <c r="B144" s="119"/>
    </row>
    <row r="145" spans="2:2" x14ac:dyDescent="0.2">
      <c r="B145" s="119"/>
    </row>
    <row r="146" spans="2:2" x14ac:dyDescent="0.2">
      <c r="B146" s="119"/>
    </row>
    <row r="147" spans="2:2" x14ac:dyDescent="0.2">
      <c r="B147" s="119"/>
    </row>
    <row r="148" spans="2:2" x14ac:dyDescent="0.2">
      <c r="B148" s="119"/>
    </row>
    <row r="149" spans="2:2" x14ac:dyDescent="0.2">
      <c r="B149" s="119"/>
    </row>
    <row r="150" spans="2:2" x14ac:dyDescent="0.2">
      <c r="B150" s="119"/>
    </row>
    <row r="151" spans="2:2" x14ac:dyDescent="0.2">
      <c r="B151" s="119"/>
    </row>
    <row r="152" spans="2:2" x14ac:dyDescent="0.2">
      <c r="B152" s="119"/>
    </row>
    <row r="153" spans="2:2" x14ac:dyDescent="0.2">
      <c r="B153" s="119"/>
    </row>
    <row r="154" spans="2:2" x14ac:dyDescent="0.2">
      <c r="B154" s="119"/>
    </row>
    <row r="155" spans="2:2" x14ac:dyDescent="0.2">
      <c r="B155" s="119"/>
    </row>
    <row r="156" spans="2:2" x14ac:dyDescent="0.2">
      <c r="B156" s="119"/>
    </row>
    <row r="157" spans="2:2" x14ac:dyDescent="0.2">
      <c r="B157" s="119"/>
    </row>
    <row r="158" spans="2:2" x14ac:dyDescent="0.2">
      <c r="B158" s="119"/>
    </row>
    <row r="159" spans="2:2" x14ac:dyDescent="0.2">
      <c r="B159" s="119"/>
    </row>
    <row r="160" spans="2:2" x14ac:dyDescent="0.2">
      <c r="B160" s="119"/>
    </row>
    <row r="161" spans="2:2" x14ac:dyDescent="0.2">
      <c r="B161" s="119"/>
    </row>
    <row r="162" spans="2:2" x14ac:dyDescent="0.2">
      <c r="B162" s="119"/>
    </row>
    <row r="163" spans="2:2" x14ac:dyDescent="0.2">
      <c r="B163" s="119"/>
    </row>
    <row r="164" spans="2:2" x14ac:dyDescent="0.2">
      <c r="B164" s="119"/>
    </row>
    <row r="165" spans="2:2" x14ac:dyDescent="0.2">
      <c r="B165" s="119"/>
    </row>
    <row r="166" spans="2:2" x14ac:dyDescent="0.2">
      <c r="B166" s="119"/>
    </row>
    <row r="167" spans="2:2" x14ac:dyDescent="0.2">
      <c r="B167" s="119"/>
    </row>
    <row r="168" spans="2:2" x14ac:dyDescent="0.2">
      <c r="B168" s="119"/>
    </row>
    <row r="169" spans="2:2" x14ac:dyDescent="0.2">
      <c r="B169" s="119"/>
    </row>
    <row r="170" spans="2:2" x14ac:dyDescent="0.2">
      <c r="B170" s="119"/>
    </row>
    <row r="171" spans="2:2" x14ac:dyDescent="0.2">
      <c r="B171" s="119"/>
    </row>
    <row r="172" spans="2:2" x14ac:dyDescent="0.2">
      <c r="B172" s="119"/>
    </row>
    <row r="173" spans="2:2" x14ac:dyDescent="0.2">
      <c r="B173" s="119"/>
    </row>
    <row r="174" spans="2:2" x14ac:dyDescent="0.2">
      <c r="B174" s="119"/>
    </row>
    <row r="175" spans="2:2" x14ac:dyDescent="0.2">
      <c r="B175" s="119"/>
    </row>
    <row r="176" spans="2:2" x14ac:dyDescent="0.2">
      <c r="B176" s="119"/>
    </row>
    <row r="177" spans="2:2" x14ac:dyDescent="0.2">
      <c r="B177" s="119"/>
    </row>
    <row r="178" spans="2:2" x14ac:dyDescent="0.2">
      <c r="B178" s="119"/>
    </row>
    <row r="179" spans="2:2" x14ac:dyDescent="0.2">
      <c r="B179" s="119"/>
    </row>
    <row r="180" spans="2:2" x14ac:dyDescent="0.2">
      <c r="B180" s="119"/>
    </row>
    <row r="181" spans="2:2" x14ac:dyDescent="0.2">
      <c r="B181" s="119"/>
    </row>
    <row r="182" spans="2:2" x14ac:dyDescent="0.2">
      <c r="B182" s="119"/>
    </row>
    <row r="183" spans="2:2" x14ac:dyDescent="0.2">
      <c r="B183" s="119"/>
    </row>
    <row r="184" spans="2:2" x14ac:dyDescent="0.2">
      <c r="B184" s="119"/>
    </row>
    <row r="185" spans="2:2" x14ac:dyDescent="0.2">
      <c r="B185" s="119"/>
    </row>
    <row r="186" spans="2:2" x14ac:dyDescent="0.2">
      <c r="B186" s="119"/>
    </row>
    <row r="187" spans="2:2" x14ac:dyDescent="0.2">
      <c r="B187" s="119"/>
    </row>
    <row r="188" spans="2:2" x14ac:dyDescent="0.2">
      <c r="B188" s="119"/>
    </row>
    <row r="189" spans="2:2" x14ac:dyDescent="0.2">
      <c r="B189" s="119"/>
    </row>
    <row r="190" spans="2:2" x14ac:dyDescent="0.2">
      <c r="B190" s="119"/>
    </row>
    <row r="191" spans="2:2" x14ac:dyDescent="0.2">
      <c r="B191" s="119"/>
    </row>
    <row r="192" spans="2:2" x14ac:dyDescent="0.2">
      <c r="B192" s="119"/>
    </row>
    <row r="193" spans="2:2" x14ac:dyDescent="0.2">
      <c r="B193" s="119"/>
    </row>
    <row r="194" spans="2:2" x14ac:dyDescent="0.2">
      <c r="B194" s="119"/>
    </row>
    <row r="195" spans="2:2" x14ac:dyDescent="0.2">
      <c r="B195" s="119"/>
    </row>
    <row r="196" spans="2:2" x14ac:dyDescent="0.2">
      <c r="B196" s="119"/>
    </row>
    <row r="197" spans="2:2" x14ac:dyDescent="0.2">
      <c r="B197" s="119"/>
    </row>
    <row r="198" spans="2:2" x14ac:dyDescent="0.2">
      <c r="B198" s="119"/>
    </row>
    <row r="199" spans="2:2" x14ac:dyDescent="0.2">
      <c r="B199" s="119"/>
    </row>
    <row r="200" spans="2:2" x14ac:dyDescent="0.2">
      <c r="B200" s="119"/>
    </row>
    <row r="201" spans="2:2" x14ac:dyDescent="0.2">
      <c r="B201" s="119"/>
    </row>
    <row r="202" spans="2:2" x14ac:dyDescent="0.2">
      <c r="B202" s="119"/>
    </row>
    <row r="203" spans="2:2" x14ac:dyDescent="0.2">
      <c r="B203" s="119"/>
    </row>
    <row r="204" spans="2:2" x14ac:dyDescent="0.2">
      <c r="B204" s="119"/>
    </row>
    <row r="205" spans="2:2" x14ac:dyDescent="0.2">
      <c r="B205" s="119"/>
    </row>
    <row r="206" spans="2:2" x14ac:dyDescent="0.2">
      <c r="B206" s="119"/>
    </row>
    <row r="207" spans="2:2" x14ac:dyDescent="0.2">
      <c r="B207" s="119"/>
    </row>
    <row r="208" spans="2:2" x14ac:dyDescent="0.2">
      <c r="B208" s="119"/>
    </row>
    <row r="209" spans="2:2" x14ac:dyDescent="0.2">
      <c r="B209" s="119"/>
    </row>
    <row r="210" spans="2:2" x14ac:dyDescent="0.2">
      <c r="B210" s="119"/>
    </row>
    <row r="211" spans="2:2" x14ac:dyDescent="0.2">
      <c r="B211" s="119"/>
    </row>
    <row r="212" spans="2:2" x14ac:dyDescent="0.2">
      <c r="B212" s="119"/>
    </row>
    <row r="213" spans="2:2" x14ac:dyDescent="0.2">
      <c r="B213" s="119"/>
    </row>
    <row r="214" spans="2:2" x14ac:dyDescent="0.2">
      <c r="B214" s="119"/>
    </row>
    <row r="215" spans="2:2" x14ac:dyDescent="0.2">
      <c r="B215" s="119"/>
    </row>
    <row r="216" spans="2:2" x14ac:dyDescent="0.2">
      <c r="B216" s="119"/>
    </row>
    <row r="217" spans="2:2" x14ac:dyDescent="0.2">
      <c r="B217" s="119"/>
    </row>
    <row r="218" spans="2:2" x14ac:dyDescent="0.2">
      <c r="B218" s="119"/>
    </row>
    <row r="219" spans="2:2" x14ac:dyDescent="0.2">
      <c r="B219" s="119"/>
    </row>
    <row r="220" spans="2:2" x14ac:dyDescent="0.2">
      <c r="B220" s="119"/>
    </row>
    <row r="221" spans="2:2" x14ac:dyDescent="0.2">
      <c r="B221" s="119"/>
    </row>
    <row r="222" spans="2:2" x14ac:dyDescent="0.2">
      <c r="B222" s="119"/>
    </row>
    <row r="223" spans="2:2" x14ac:dyDescent="0.2">
      <c r="B223" s="119"/>
    </row>
    <row r="224" spans="2:2" x14ac:dyDescent="0.2">
      <c r="B224" s="119"/>
    </row>
    <row r="225" spans="2:2" x14ac:dyDescent="0.2">
      <c r="B225" s="119"/>
    </row>
    <row r="226" spans="2:2" x14ac:dyDescent="0.2">
      <c r="B226" s="119"/>
    </row>
    <row r="227" spans="2:2" x14ac:dyDescent="0.2">
      <c r="B227" s="119"/>
    </row>
    <row r="228" spans="2:2" x14ac:dyDescent="0.2">
      <c r="B228" s="119"/>
    </row>
    <row r="229" spans="2:2" x14ac:dyDescent="0.2">
      <c r="B229" s="119"/>
    </row>
    <row r="230" spans="2:2" x14ac:dyDescent="0.2">
      <c r="B230" s="119"/>
    </row>
    <row r="231" spans="2:2" x14ac:dyDescent="0.2">
      <c r="B231" s="119"/>
    </row>
    <row r="232" spans="2:2" x14ac:dyDescent="0.2">
      <c r="B232" s="119"/>
    </row>
    <row r="233" spans="2:2" x14ac:dyDescent="0.2">
      <c r="B233" s="119"/>
    </row>
    <row r="234" spans="2:2" x14ac:dyDescent="0.2">
      <c r="B234" s="119"/>
    </row>
    <row r="235" spans="2:2" x14ac:dyDescent="0.2">
      <c r="B235" s="119"/>
    </row>
    <row r="236" spans="2:2" x14ac:dyDescent="0.2">
      <c r="B236" s="119"/>
    </row>
    <row r="237" spans="2:2" x14ac:dyDescent="0.2">
      <c r="B237" s="119"/>
    </row>
    <row r="238" spans="2:2" x14ac:dyDescent="0.2">
      <c r="B238" s="119"/>
    </row>
    <row r="239" spans="2:2" x14ac:dyDescent="0.2">
      <c r="B239" s="119"/>
    </row>
    <row r="240" spans="2:2" x14ac:dyDescent="0.2">
      <c r="B240" s="119"/>
    </row>
    <row r="241" spans="2:2" x14ac:dyDescent="0.2">
      <c r="B241" s="119"/>
    </row>
    <row r="242" spans="2:2" x14ac:dyDescent="0.2">
      <c r="B242" s="119"/>
    </row>
    <row r="243" spans="2:2" x14ac:dyDescent="0.2">
      <c r="B243" s="119"/>
    </row>
    <row r="244" spans="2:2" x14ac:dyDescent="0.2">
      <c r="B244" s="119"/>
    </row>
    <row r="245" spans="2:2" x14ac:dyDescent="0.2">
      <c r="B245" s="119"/>
    </row>
    <row r="246" spans="2:2" x14ac:dyDescent="0.2">
      <c r="B246" s="119"/>
    </row>
    <row r="247" spans="2:2" x14ac:dyDescent="0.2">
      <c r="B247" s="119"/>
    </row>
    <row r="248" spans="2:2" x14ac:dyDescent="0.2">
      <c r="B248" s="119"/>
    </row>
    <row r="249" spans="2:2" x14ac:dyDescent="0.2">
      <c r="B249" s="119"/>
    </row>
    <row r="250" spans="2:2" x14ac:dyDescent="0.2">
      <c r="B250" s="119"/>
    </row>
    <row r="251" spans="2:2" x14ac:dyDescent="0.2">
      <c r="B251" s="119"/>
    </row>
    <row r="252" spans="2:2" x14ac:dyDescent="0.2">
      <c r="B252" s="119"/>
    </row>
    <row r="253" spans="2:2" x14ac:dyDescent="0.2">
      <c r="B253" s="119"/>
    </row>
    <row r="254" spans="2:2" x14ac:dyDescent="0.2">
      <c r="B254" s="119"/>
    </row>
    <row r="255" spans="2:2" x14ac:dyDescent="0.2">
      <c r="B255" s="119"/>
    </row>
    <row r="256" spans="2:2" x14ac:dyDescent="0.2">
      <c r="B256" s="119"/>
    </row>
    <row r="257" spans="2:2" x14ac:dyDescent="0.2">
      <c r="B257" s="119"/>
    </row>
    <row r="258" spans="2:2" x14ac:dyDescent="0.2">
      <c r="B258" s="119"/>
    </row>
    <row r="259" spans="2:2" x14ac:dyDescent="0.2">
      <c r="B259" s="119"/>
    </row>
    <row r="260" spans="2:2" x14ac:dyDescent="0.2">
      <c r="B260" s="119"/>
    </row>
    <row r="261" spans="2:2" x14ac:dyDescent="0.2">
      <c r="B261" s="119"/>
    </row>
    <row r="262" spans="2:2" x14ac:dyDescent="0.2">
      <c r="B262" s="119"/>
    </row>
    <row r="263" spans="2:2" x14ac:dyDescent="0.2">
      <c r="B263" s="119"/>
    </row>
    <row r="264" spans="2:2" x14ac:dyDescent="0.2">
      <c r="B264" s="119"/>
    </row>
    <row r="265" spans="2:2" x14ac:dyDescent="0.2">
      <c r="B265" s="119"/>
    </row>
    <row r="266" spans="2:2" x14ac:dyDescent="0.2">
      <c r="B266" s="119"/>
    </row>
    <row r="267" spans="2:2" x14ac:dyDescent="0.2">
      <c r="B267" s="119"/>
    </row>
    <row r="268" spans="2:2" x14ac:dyDescent="0.2">
      <c r="B268" s="119"/>
    </row>
    <row r="269" spans="2:2" x14ac:dyDescent="0.2">
      <c r="B269" s="119"/>
    </row>
    <row r="270" spans="2:2" x14ac:dyDescent="0.2">
      <c r="B270" s="119"/>
    </row>
    <row r="271" spans="2:2" x14ac:dyDescent="0.2">
      <c r="B271" s="119"/>
    </row>
    <row r="272" spans="2:2" x14ac:dyDescent="0.2">
      <c r="B272" s="119"/>
    </row>
    <row r="273" spans="2:2" x14ac:dyDescent="0.2">
      <c r="B273" s="119"/>
    </row>
    <row r="274" spans="2:2" x14ac:dyDescent="0.2">
      <c r="B274" s="119"/>
    </row>
    <row r="275" spans="2:2" x14ac:dyDescent="0.2">
      <c r="B275" s="119"/>
    </row>
    <row r="276" spans="2:2" x14ac:dyDescent="0.2">
      <c r="B276" s="119"/>
    </row>
    <row r="277" spans="2:2" x14ac:dyDescent="0.2">
      <c r="B277" s="119"/>
    </row>
    <row r="278" spans="2:2" x14ac:dyDescent="0.2">
      <c r="B278" s="119"/>
    </row>
    <row r="279" spans="2:2" x14ac:dyDescent="0.2">
      <c r="B279" s="119"/>
    </row>
    <row r="280" spans="2:2" x14ac:dyDescent="0.2">
      <c r="B280" s="119"/>
    </row>
    <row r="281" spans="2:2" x14ac:dyDescent="0.2">
      <c r="B281" s="119"/>
    </row>
    <row r="282" spans="2:2" x14ac:dyDescent="0.2">
      <c r="B282" s="119"/>
    </row>
    <row r="283" spans="2:2" x14ac:dyDescent="0.2">
      <c r="B283" s="119"/>
    </row>
    <row r="284" spans="2:2" x14ac:dyDescent="0.2">
      <c r="B284" s="119"/>
    </row>
    <row r="285" spans="2:2" x14ac:dyDescent="0.2">
      <c r="B285" s="119"/>
    </row>
    <row r="286" spans="2:2" x14ac:dyDescent="0.2">
      <c r="B286" s="119"/>
    </row>
    <row r="287" spans="2:2" x14ac:dyDescent="0.2">
      <c r="B287" s="119"/>
    </row>
    <row r="288" spans="2:2" x14ac:dyDescent="0.2">
      <c r="B288" s="119"/>
    </row>
    <row r="289" spans="2:2" x14ac:dyDescent="0.2">
      <c r="B289" s="119"/>
    </row>
    <row r="290" spans="2:2" x14ac:dyDescent="0.2">
      <c r="B290" s="119"/>
    </row>
    <row r="291" spans="2:2" x14ac:dyDescent="0.2">
      <c r="B291" s="119"/>
    </row>
    <row r="292" spans="2:2" x14ac:dyDescent="0.2">
      <c r="B292" s="119"/>
    </row>
    <row r="293" spans="2:2" x14ac:dyDescent="0.2">
      <c r="B293" s="119"/>
    </row>
    <row r="294" spans="2:2" x14ac:dyDescent="0.2">
      <c r="B294" s="119"/>
    </row>
    <row r="295" spans="2:2" x14ac:dyDescent="0.2">
      <c r="B295" s="119"/>
    </row>
    <row r="296" spans="2:2" x14ac:dyDescent="0.2">
      <c r="B296" s="119"/>
    </row>
    <row r="297" spans="2:2" x14ac:dyDescent="0.2">
      <c r="B297" s="119"/>
    </row>
    <row r="298" spans="2:2" x14ac:dyDescent="0.2">
      <c r="B298" s="119"/>
    </row>
    <row r="299" spans="2:2" x14ac:dyDescent="0.2">
      <c r="B299" s="119"/>
    </row>
    <row r="300" spans="2:2" x14ac:dyDescent="0.2">
      <c r="B300" s="119"/>
    </row>
    <row r="301" spans="2:2" x14ac:dyDescent="0.2">
      <c r="B301" s="119"/>
    </row>
    <row r="302" spans="2:2" x14ac:dyDescent="0.2">
      <c r="B302" s="119"/>
    </row>
    <row r="303" spans="2:2" x14ac:dyDescent="0.2">
      <c r="B303" s="119"/>
    </row>
    <row r="304" spans="2:2" x14ac:dyDescent="0.2">
      <c r="B304" s="119"/>
    </row>
    <row r="305" spans="2:2" x14ac:dyDescent="0.2">
      <c r="B305" s="119"/>
    </row>
    <row r="306" spans="2:2" x14ac:dyDescent="0.2">
      <c r="B306" s="119"/>
    </row>
    <row r="307" spans="2:2" x14ac:dyDescent="0.2">
      <c r="B307" s="119"/>
    </row>
    <row r="308" spans="2:2" x14ac:dyDescent="0.2">
      <c r="B308" s="119"/>
    </row>
    <row r="309" spans="2:2" x14ac:dyDescent="0.2">
      <c r="B309" s="119"/>
    </row>
    <row r="310" spans="2:2" x14ac:dyDescent="0.2">
      <c r="B310" s="119"/>
    </row>
    <row r="311" spans="2:2" x14ac:dyDescent="0.2">
      <c r="B311" s="119"/>
    </row>
    <row r="312" spans="2:2" x14ac:dyDescent="0.2">
      <c r="B312" s="119"/>
    </row>
    <row r="313" spans="2:2" x14ac:dyDescent="0.2">
      <c r="B313" s="119"/>
    </row>
    <row r="314" spans="2:2" x14ac:dyDescent="0.2">
      <c r="B314" s="119"/>
    </row>
    <row r="315" spans="2:2" x14ac:dyDescent="0.2">
      <c r="B315" s="119"/>
    </row>
    <row r="316" spans="2:2" x14ac:dyDescent="0.2">
      <c r="B316" s="119"/>
    </row>
    <row r="317" spans="2:2" x14ac:dyDescent="0.2">
      <c r="B317" s="119"/>
    </row>
    <row r="318" spans="2:2" x14ac:dyDescent="0.2">
      <c r="B318" s="119"/>
    </row>
    <row r="319" spans="2:2" x14ac:dyDescent="0.2">
      <c r="B319" s="119"/>
    </row>
    <row r="320" spans="2:2" x14ac:dyDescent="0.2">
      <c r="B320" s="119"/>
    </row>
    <row r="321" spans="2:2" x14ac:dyDescent="0.2">
      <c r="B321" s="119"/>
    </row>
    <row r="322" spans="2:2" x14ac:dyDescent="0.2">
      <c r="B322" s="119"/>
    </row>
    <row r="323" spans="2:2" x14ac:dyDescent="0.2">
      <c r="B323" s="119"/>
    </row>
    <row r="324" spans="2:2" x14ac:dyDescent="0.2">
      <c r="B324" s="119"/>
    </row>
    <row r="325" spans="2:2" x14ac:dyDescent="0.2">
      <c r="B325" s="119"/>
    </row>
    <row r="326" spans="2:2" x14ac:dyDescent="0.2">
      <c r="B326" s="119"/>
    </row>
    <row r="327" spans="2:2" x14ac:dyDescent="0.2">
      <c r="B327" s="119"/>
    </row>
    <row r="328" spans="2:2" x14ac:dyDescent="0.2">
      <c r="B328" s="119"/>
    </row>
    <row r="329" spans="2:2" x14ac:dyDescent="0.2">
      <c r="B329" s="119"/>
    </row>
    <row r="330" spans="2:2" x14ac:dyDescent="0.2">
      <c r="B330" s="119"/>
    </row>
    <row r="331" spans="2:2" x14ac:dyDescent="0.2">
      <c r="B331" s="119"/>
    </row>
    <row r="332" spans="2:2" x14ac:dyDescent="0.2">
      <c r="B332" s="119"/>
    </row>
    <row r="333" spans="2:2" x14ac:dyDescent="0.2">
      <c r="B333" s="119"/>
    </row>
    <row r="334" spans="2:2" x14ac:dyDescent="0.2">
      <c r="B334" s="119"/>
    </row>
    <row r="335" spans="2:2" x14ac:dyDescent="0.2">
      <c r="B335" s="119"/>
    </row>
    <row r="336" spans="2:2" x14ac:dyDescent="0.2">
      <c r="B336" s="119"/>
    </row>
    <row r="337" spans="2:2" x14ac:dyDescent="0.2">
      <c r="B337" s="119"/>
    </row>
    <row r="338" spans="2:2" x14ac:dyDescent="0.2">
      <c r="B338" s="119"/>
    </row>
    <row r="339" spans="2:2" x14ac:dyDescent="0.2">
      <c r="B339" s="119"/>
    </row>
    <row r="340" spans="2:2" x14ac:dyDescent="0.2">
      <c r="B340" s="119"/>
    </row>
    <row r="341" spans="2:2" x14ac:dyDescent="0.2">
      <c r="B341" s="119"/>
    </row>
    <row r="342" spans="2:2" x14ac:dyDescent="0.2">
      <c r="B342" s="119"/>
    </row>
    <row r="343" spans="2:2" x14ac:dyDescent="0.2">
      <c r="B343" s="119"/>
    </row>
    <row r="344" spans="2:2" x14ac:dyDescent="0.2">
      <c r="B344" s="119"/>
    </row>
    <row r="345" spans="2:2" x14ac:dyDescent="0.2">
      <c r="B345" s="119"/>
    </row>
    <row r="346" spans="2:2" x14ac:dyDescent="0.2">
      <c r="B346" s="119"/>
    </row>
    <row r="347" spans="2:2" x14ac:dyDescent="0.2">
      <c r="B347" s="119"/>
    </row>
    <row r="348" spans="2:2" x14ac:dyDescent="0.2">
      <c r="B348" s="119"/>
    </row>
    <row r="349" spans="2:2" x14ac:dyDescent="0.2">
      <c r="B349" s="119"/>
    </row>
    <row r="350" spans="2:2" x14ac:dyDescent="0.2">
      <c r="B350" s="119"/>
    </row>
    <row r="351" spans="2:2" x14ac:dyDescent="0.2">
      <c r="B351" s="119"/>
    </row>
    <row r="352" spans="2:2" x14ac:dyDescent="0.2">
      <c r="B352" s="119"/>
    </row>
    <row r="353" spans="2:2" x14ac:dyDescent="0.2">
      <c r="B353" s="119"/>
    </row>
    <row r="354" spans="2:2" x14ac:dyDescent="0.2">
      <c r="B354" s="119"/>
    </row>
    <row r="355" spans="2:2" x14ac:dyDescent="0.2">
      <c r="B355" s="119"/>
    </row>
    <row r="356" spans="2:2" x14ac:dyDescent="0.2">
      <c r="B356" s="119"/>
    </row>
    <row r="357" spans="2:2" x14ac:dyDescent="0.2">
      <c r="B357" s="119"/>
    </row>
    <row r="358" spans="2:2" x14ac:dyDescent="0.2">
      <c r="B358" s="119"/>
    </row>
    <row r="359" spans="2:2" x14ac:dyDescent="0.2">
      <c r="B359" s="119"/>
    </row>
    <row r="360" spans="2:2" x14ac:dyDescent="0.2">
      <c r="B360" s="119"/>
    </row>
    <row r="361" spans="2:2" x14ac:dyDescent="0.2">
      <c r="B361" s="119"/>
    </row>
    <row r="362" spans="2:2" x14ac:dyDescent="0.2">
      <c r="B362" s="119"/>
    </row>
    <row r="363" spans="2:2" x14ac:dyDescent="0.2">
      <c r="B363" s="119"/>
    </row>
    <row r="364" spans="2:2" x14ac:dyDescent="0.2">
      <c r="B364" s="119"/>
    </row>
    <row r="365" spans="2:2" x14ac:dyDescent="0.2">
      <c r="B365" s="119"/>
    </row>
    <row r="366" spans="2:2" x14ac:dyDescent="0.2">
      <c r="B366" s="119"/>
    </row>
    <row r="367" spans="2:2" x14ac:dyDescent="0.2">
      <c r="B367" s="119"/>
    </row>
    <row r="368" spans="2:2" x14ac:dyDescent="0.2">
      <c r="B368" s="119"/>
    </row>
    <row r="369" spans="2:2" x14ac:dyDescent="0.2">
      <c r="B369" s="119"/>
    </row>
    <row r="370" spans="2:2" x14ac:dyDescent="0.2">
      <c r="B370" s="119"/>
    </row>
    <row r="371" spans="2:2" x14ac:dyDescent="0.2">
      <c r="B371" s="119"/>
    </row>
    <row r="372" spans="2:2" x14ac:dyDescent="0.2">
      <c r="B372" s="119"/>
    </row>
    <row r="373" spans="2:2" x14ac:dyDescent="0.2">
      <c r="B373" s="119"/>
    </row>
    <row r="374" spans="2:2" x14ac:dyDescent="0.2">
      <c r="B374" s="119"/>
    </row>
    <row r="375" spans="2:2" x14ac:dyDescent="0.2">
      <c r="B375" s="119"/>
    </row>
    <row r="376" spans="2:2" x14ac:dyDescent="0.2">
      <c r="B376" s="119"/>
    </row>
    <row r="377" spans="2:2" x14ac:dyDescent="0.2">
      <c r="B377" s="119"/>
    </row>
    <row r="378" spans="2:2" x14ac:dyDescent="0.2">
      <c r="B378" s="119"/>
    </row>
    <row r="379" spans="2:2" x14ac:dyDescent="0.2">
      <c r="B379" s="119"/>
    </row>
    <row r="380" spans="2:2" x14ac:dyDescent="0.2">
      <c r="B380" s="119"/>
    </row>
    <row r="381" spans="2:2" x14ac:dyDescent="0.2">
      <c r="B381" s="119"/>
    </row>
    <row r="382" spans="2:2" x14ac:dyDescent="0.2">
      <c r="B382" s="119"/>
    </row>
    <row r="383" spans="2:2" x14ac:dyDescent="0.2">
      <c r="B383" s="119"/>
    </row>
    <row r="384" spans="2:2" x14ac:dyDescent="0.2">
      <c r="B384" s="119"/>
    </row>
    <row r="385" spans="2:2" x14ac:dyDescent="0.2">
      <c r="B385" s="119"/>
    </row>
    <row r="386" spans="2:2" x14ac:dyDescent="0.2">
      <c r="B386" s="119"/>
    </row>
    <row r="387" spans="2:2" x14ac:dyDescent="0.2">
      <c r="B387" s="119"/>
    </row>
    <row r="388" spans="2:2" x14ac:dyDescent="0.2">
      <c r="B388" s="119"/>
    </row>
    <row r="389" spans="2:2" x14ac:dyDescent="0.2">
      <c r="B389" s="119"/>
    </row>
    <row r="390" spans="2:2" x14ac:dyDescent="0.2">
      <c r="B390" s="119"/>
    </row>
    <row r="391" spans="2:2" x14ac:dyDescent="0.2">
      <c r="B391" s="119"/>
    </row>
    <row r="392" spans="2:2" x14ac:dyDescent="0.2">
      <c r="B392" s="119"/>
    </row>
    <row r="393" spans="2:2" x14ac:dyDescent="0.2">
      <c r="B393" s="119"/>
    </row>
    <row r="394" spans="2:2" x14ac:dyDescent="0.2">
      <c r="B394" s="119"/>
    </row>
    <row r="395" spans="2:2" x14ac:dyDescent="0.2">
      <c r="B395" s="119"/>
    </row>
    <row r="396" spans="2:2" x14ac:dyDescent="0.2">
      <c r="B396" s="119"/>
    </row>
    <row r="397" spans="2:2" x14ac:dyDescent="0.2">
      <c r="B397" s="119"/>
    </row>
    <row r="398" spans="2:2" x14ac:dyDescent="0.2">
      <c r="B398" s="119"/>
    </row>
    <row r="399" spans="2:2" x14ac:dyDescent="0.2">
      <c r="B399" s="119"/>
    </row>
    <row r="400" spans="2:2" x14ac:dyDescent="0.2">
      <c r="B400" s="119"/>
    </row>
    <row r="401" spans="2:2" x14ac:dyDescent="0.2">
      <c r="B401" s="119"/>
    </row>
    <row r="402" spans="2:2" x14ac:dyDescent="0.2">
      <c r="B402" s="119"/>
    </row>
    <row r="403" spans="2:2" x14ac:dyDescent="0.2">
      <c r="B403" s="119"/>
    </row>
    <row r="404" spans="2:2" x14ac:dyDescent="0.2">
      <c r="B404" s="119"/>
    </row>
    <row r="405" spans="2:2" x14ac:dyDescent="0.2">
      <c r="B405" s="119"/>
    </row>
    <row r="406" spans="2:2" x14ac:dyDescent="0.2">
      <c r="B406" s="119"/>
    </row>
    <row r="407" spans="2:2" x14ac:dyDescent="0.2">
      <c r="B407" s="119"/>
    </row>
    <row r="408" spans="2:2" x14ac:dyDescent="0.2">
      <c r="B408" s="119"/>
    </row>
    <row r="409" spans="2:2" x14ac:dyDescent="0.2">
      <c r="B409" s="119"/>
    </row>
    <row r="410" spans="2:2" x14ac:dyDescent="0.2">
      <c r="B410" s="119"/>
    </row>
    <row r="411" spans="2:2" x14ac:dyDescent="0.2">
      <c r="B411" s="119"/>
    </row>
    <row r="412" spans="2:2" x14ac:dyDescent="0.2">
      <c r="B412" s="119"/>
    </row>
    <row r="413" spans="2:2" x14ac:dyDescent="0.2">
      <c r="B413" s="119"/>
    </row>
    <row r="414" spans="2:2" x14ac:dyDescent="0.2">
      <c r="B414" s="119"/>
    </row>
    <row r="415" spans="2:2" x14ac:dyDescent="0.2">
      <c r="B415" s="119"/>
    </row>
    <row r="416" spans="2:2" x14ac:dyDescent="0.2">
      <c r="B416" s="119"/>
    </row>
    <row r="417" spans="2:2" x14ac:dyDescent="0.2">
      <c r="B417" s="119"/>
    </row>
    <row r="418" spans="2:2" x14ac:dyDescent="0.2">
      <c r="B418" s="119"/>
    </row>
    <row r="419" spans="2:2" x14ac:dyDescent="0.2">
      <c r="B419" s="119"/>
    </row>
    <row r="420" spans="2:2" x14ac:dyDescent="0.2">
      <c r="B420" s="119"/>
    </row>
    <row r="421" spans="2:2" x14ac:dyDescent="0.2">
      <c r="B421" s="119"/>
    </row>
    <row r="422" spans="2:2" x14ac:dyDescent="0.2">
      <c r="B422" s="119"/>
    </row>
    <row r="423" spans="2:2" x14ac:dyDescent="0.2">
      <c r="B423" s="119"/>
    </row>
    <row r="424" spans="2:2" x14ac:dyDescent="0.2">
      <c r="B424" s="119"/>
    </row>
    <row r="425" spans="2:2" x14ac:dyDescent="0.2">
      <c r="B425" s="119"/>
    </row>
    <row r="426" spans="2:2" x14ac:dyDescent="0.2">
      <c r="B426" s="119"/>
    </row>
    <row r="427" spans="2:2" x14ac:dyDescent="0.2">
      <c r="B427" s="119"/>
    </row>
    <row r="428" spans="2:2" x14ac:dyDescent="0.2">
      <c r="B428" s="119"/>
    </row>
    <row r="429" spans="2:2" x14ac:dyDescent="0.2">
      <c r="B429" s="119"/>
    </row>
    <row r="430" spans="2:2" x14ac:dyDescent="0.2">
      <c r="B430" s="119"/>
    </row>
    <row r="431" spans="2:2" x14ac:dyDescent="0.2">
      <c r="B431" s="119"/>
    </row>
    <row r="432" spans="2:2" x14ac:dyDescent="0.2">
      <c r="B432" s="119"/>
    </row>
    <row r="433" spans="2:2" x14ac:dyDescent="0.2">
      <c r="B433" s="119"/>
    </row>
    <row r="434" spans="2:2" x14ac:dyDescent="0.2">
      <c r="B434" s="119"/>
    </row>
    <row r="435" spans="2:2" x14ac:dyDescent="0.2">
      <c r="B435" s="119"/>
    </row>
    <row r="436" spans="2:2" x14ac:dyDescent="0.2">
      <c r="B436" s="119"/>
    </row>
    <row r="437" spans="2:2" x14ac:dyDescent="0.2">
      <c r="B437" s="119"/>
    </row>
    <row r="438" spans="2:2" x14ac:dyDescent="0.2">
      <c r="B438" s="119"/>
    </row>
    <row r="439" spans="2:2" x14ac:dyDescent="0.2">
      <c r="B439" s="119"/>
    </row>
    <row r="440" spans="2:2" x14ac:dyDescent="0.2">
      <c r="B440" s="119"/>
    </row>
    <row r="441" spans="2:2" x14ac:dyDescent="0.2">
      <c r="B441" s="119"/>
    </row>
    <row r="442" spans="2:2" x14ac:dyDescent="0.2">
      <c r="B442" s="119"/>
    </row>
    <row r="443" spans="2:2" x14ac:dyDescent="0.2">
      <c r="B443" s="119"/>
    </row>
    <row r="444" spans="2:2" x14ac:dyDescent="0.2">
      <c r="B444" s="119"/>
    </row>
    <row r="445" spans="2:2" x14ac:dyDescent="0.2">
      <c r="B445" s="119"/>
    </row>
    <row r="446" spans="2:2" x14ac:dyDescent="0.2">
      <c r="B446" s="119"/>
    </row>
    <row r="447" spans="2:2" x14ac:dyDescent="0.2">
      <c r="B447" s="119"/>
    </row>
    <row r="448" spans="2:2" x14ac:dyDescent="0.2">
      <c r="B448" s="119"/>
    </row>
    <row r="449" spans="2:2" x14ac:dyDescent="0.2">
      <c r="B449" s="119"/>
    </row>
    <row r="450" spans="2:2" x14ac:dyDescent="0.2">
      <c r="B450" s="119"/>
    </row>
    <row r="451" spans="2:2" x14ac:dyDescent="0.2">
      <c r="B451" s="119"/>
    </row>
  </sheetData>
  <mergeCells count="7">
    <mergeCell ref="A2:N2"/>
    <mergeCell ref="A3:N3"/>
    <mergeCell ref="A6:A7"/>
    <mergeCell ref="B6:B7"/>
    <mergeCell ref="C6:F6"/>
    <mergeCell ref="G6:J6"/>
    <mergeCell ref="K6:N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7"/>
  <sheetViews>
    <sheetView workbookViewId="0">
      <selection sqref="A1:B1"/>
    </sheetView>
  </sheetViews>
  <sheetFormatPr defaultColWidth="7.28515625" defaultRowHeight="12.75" x14ac:dyDescent="0.2"/>
  <cols>
    <col min="1" max="1" width="6" style="131" customWidth="1"/>
    <col min="2" max="2" width="60.42578125" style="123" customWidth="1"/>
    <col min="3" max="5" width="12.42578125" style="124" customWidth="1"/>
    <col min="6" max="6" width="12.42578125" style="132" customWidth="1"/>
    <col min="7" max="9" width="12.42578125" style="124" customWidth="1"/>
    <col min="10" max="10" width="12.42578125" style="132" customWidth="1"/>
    <col min="11" max="13" width="12.42578125" style="124" customWidth="1"/>
    <col min="14" max="14" width="12.42578125" style="132" customWidth="1"/>
    <col min="15" max="256" width="7.28515625" style="130"/>
    <col min="257" max="257" width="6" style="130" customWidth="1"/>
    <col min="258" max="258" width="37.85546875" style="130" customWidth="1"/>
    <col min="259" max="260" width="10.28515625" style="130" customWidth="1"/>
    <col min="261" max="261" width="9.28515625" style="130" customWidth="1"/>
    <col min="262" max="262" width="11.42578125" style="130" customWidth="1"/>
    <col min="263" max="264" width="10.28515625" style="130" customWidth="1"/>
    <col min="265" max="265" width="8.85546875" style="130" customWidth="1"/>
    <col min="266" max="266" width="11.42578125" style="130" customWidth="1"/>
    <col min="267" max="268" width="10.28515625" style="130" customWidth="1"/>
    <col min="269" max="269" width="8.85546875" style="130" customWidth="1"/>
    <col min="270" max="270" width="11.42578125" style="130" customWidth="1"/>
    <col min="271" max="512" width="7.28515625" style="130"/>
    <col min="513" max="513" width="6" style="130" customWidth="1"/>
    <col min="514" max="514" width="37.85546875" style="130" customWidth="1"/>
    <col min="515" max="516" width="10.28515625" style="130" customWidth="1"/>
    <col min="517" max="517" width="9.28515625" style="130" customWidth="1"/>
    <col min="518" max="518" width="11.42578125" style="130" customWidth="1"/>
    <col min="519" max="520" width="10.28515625" style="130" customWidth="1"/>
    <col min="521" max="521" width="8.85546875" style="130" customWidth="1"/>
    <col min="522" max="522" width="11.42578125" style="130" customWidth="1"/>
    <col min="523" max="524" width="10.28515625" style="130" customWidth="1"/>
    <col min="525" max="525" width="8.85546875" style="130" customWidth="1"/>
    <col min="526" max="526" width="11.42578125" style="130" customWidth="1"/>
    <col min="527" max="768" width="7.28515625" style="130"/>
    <col min="769" max="769" width="6" style="130" customWidth="1"/>
    <col min="770" max="770" width="37.85546875" style="130" customWidth="1"/>
    <col min="771" max="772" width="10.28515625" style="130" customWidth="1"/>
    <col min="773" max="773" width="9.28515625" style="130" customWidth="1"/>
    <col min="774" max="774" width="11.42578125" style="130" customWidth="1"/>
    <col min="775" max="776" width="10.28515625" style="130" customWidth="1"/>
    <col min="777" max="777" width="8.85546875" style="130" customWidth="1"/>
    <col min="778" max="778" width="11.42578125" style="130" customWidth="1"/>
    <col min="779" max="780" width="10.28515625" style="130" customWidth="1"/>
    <col min="781" max="781" width="8.85546875" style="130" customWidth="1"/>
    <col min="782" max="782" width="11.42578125" style="130" customWidth="1"/>
    <col min="783" max="1024" width="7.28515625" style="130"/>
    <col min="1025" max="1025" width="6" style="130" customWidth="1"/>
    <col min="1026" max="1026" width="37.85546875" style="130" customWidth="1"/>
    <col min="1027" max="1028" width="10.28515625" style="130" customWidth="1"/>
    <col min="1029" max="1029" width="9.28515625" style="130" customWidth="1"/>
    <col min="1030" max="1030" width="11.42578125" style="130" customWidth="1"/>
    <col min="1031" max="1032" width="10.28515625" style="130" customWidth="1"/>
    <col min="1033" max="1033" width="8.85546875" style="130" customWidth="1"/>
    <col min="1034" max="1034" width="11.42578125" style="130" customWidth="1"/>
    <col min="1035" max="1036" width="10.28515625" style="130" customWidth="1"/>
    <col min="1037" max="1037" width="8.85546875" style="130" customWidth="1"/>
    <col min="1038" max="1038" width="11.42578125" style="130" customWidth="1"/>
    <col min="1039" max="1280" width="7.28515625" style="130"/>
    <col min="1281" max="1281" width="6" style="130" customWidth="1"/>
    <col min="1282" max="1282" width="37.85546875" style="130" customWidth="1"/>
    <col min="1283" max="1284" width="10.28515625" style="130" customWidth="1"/>
    <col min="1285" max="1285" width="9.28515625" style="130" customWidth="1"/>
    <col min="1286" max="1286" width="11.42578125" style="130" customWidth="1"/>
    <col min="1287" max="1288" width="10.28515625" style="130" customWidth="1"/>
    <col min="1289" max="1289" width="8.85546875" style="130" customWidth="1"/>
    <col min="1290" max="1290" width="11.42578125" style="130" customWidth="1"/>
    <col min="1291" max="1292" width="10.28515625" style="130" customWidth="1"/>
    <col min="1293" max="1293" width="8.85546875" style="130" customWidth="1"/>
    <col min="1294" max="1294" width="11.42578125" style="130" customWidth="1"/>
    <col min="1295" max="1536" width="7.28515625" style="130"/>
    <col min="1537" max="1537" width="6" style="130" customWidth="1"/>
    <col min="1538" max="1538" width="37.85546875" style="130" customWidth="1"/>
    <col min="1539" max="1540" width="10.28515625" style="130" customWidth="1"/>
    <col min="1541" max="1541" width="9.28515625" style="130" customWidth="1"/>
    <col min="1542" max="1542" width="11.42578125" style="130" customWidth="1"/>
    <col min="1543" max="1544" width="10.28515625" style="130" customWidth="1"/>
    <col min="1545" max="1545" width="8.85546875" style="130" customWidth="1"/>
    <col min="1546" max="1546" width="11.42578125" style="130" customWidth="1"/>
    <col min="1547" max="1548" width="10.28515625" style="130" customWidth="1"/>
    <col min="1549" max="1549" width="8.85546875" style="130" customWidth="1"/>
    <col min="1550" max="1550" width="11.42578125" style="130" customWidth="1"/>
    <col min="1551" max="1792" width="7.28515625" style="130"/>
    <col min="1793" max="1793" width="6" style="130" customWidth="1"/>
    <col min="1794" max="1794" width="37.85546875" style="130" customWidth="1"/>
    <col min="1795" max="1796" width="10.28515625" style="130" customWidth="1"/>
    <col min="1797" max="1797" width="9.28515625" style="130" customWidth="1"/>
    <col min="1798" max="1798" width="11.42578125" style="130" customWidth="1"/>
    <col min="1799" max="1800" width="10.28515625" style="130" customWidth="1"/>
    <col min="1801" max="1801" width="8.85546875" style="130" customWidth="1"/>
    <col min="1802" max="1802" width="11.42578125" style="130" customWidth="1"/>
    <col min="1803" max="1804" width="10.28515625" style="130" customWidth="1"/>
    <col min="1805" max="1805" width="8.85546875" style="130" customWidth="1"/>
    <col min="1806" max="1806" width="11.42578125" style="130" customWidth="1"/>
    <col min="1807" max="2048" width="7.28515625" style="130"/>
    <col min="2049" max="2049" width="6" style="130" customWidth="1"/>
    <col min="2050" max="2050" width="37.85546875" style="130" customWidth="1"/>
    <col min="2051" max="2052" width="10.28515625" style="130" customWidth="1"/>
    <col min="2053" max="2053" width="9.28515625" style="130" customWidth="1"/>
    <col min="2054" max="2054" width="11.42578125" style="130" customWidth="1"/>
    <col min="2055" max="2056" width="10.28515625" style="130" customWidth="1"/>
    <col min="2057" max="2057" width="8.85546875" style="130" customWidth="1"/>
    <col min="2058" max="2058" width="11.42578125" style="130" customWidth="1"/>
    <col min="2059" max="2060" width="10.28515625" style="130" customWidth="1"/>
    <col min="2061" max="2061" width="8.85546875" style="130" customWidth="1"/>
    <col min="2062" max="2062" width="11.42578125" style="130" customWidth="1"/>
    <col min="2063" max="2304" width="7.28515625" style="130"/>
    <col min="2305" max="2305" width="6" style="130" customWidth="1"/>
    <col min="2306" max="2306" width="37.85546875" style="130" customWidth="1"/>
    <col min="2307" max="2308" width="10.28515625" style="130" customWidth="1"/>
    <col min="2309" max="2309" width="9.28515625" style="130" customWidth="1"/>
    <col min="2310" max="2310" width="11.42578125" style="130" customWidth="1"/>
    <col min="2311" max="2312" width="10.28515625" style="130" customWidth="1"/>
    <col min="2313" max="2313" width="8.85546875" style="130" customWidth="1"/>
    <col min="2314" max="2314" width="11.42578125" style="130" customWidth="1"/>
    <col min="2315" max="2316" width="10.28515625" style="130" customWidth="1"/>
    <col min="2317" max="2317" width="8.85546875" style="130" customWidth="1"/>
    <col min="2318" max="2318" width="11.42578125" style="130" customWidth="1"/>
    <col min="2319" max="2560" width="7.28515625" style="130"/>
    <col min="2561" max="2561" width="6" style="130" customWidth="1"/>
    <col min="2562" max="2562" width="37.85546875" style="130" customWidth="1"/>
    <col min="2563" max="2564" width="10.28515625" style="130" customWidth="1"/>
    <col min="2565" max="2565" width="9.28515625" style="130" customWidth="1"/>
    <col min="2566" max="2566" width="11.42578125" style="130" customWidth="1"/>
    <col min="2567" max="2568" width="10.28515625" style="130" customWidth="1"/>
    <col min="2569" max="2569" width="8.85546875" style="130" customWidth="1"/>
    <col min="2570" max="2570" width="11.42578125" style="130" customWidth="1"/>
    <col min="2571" max="2572" width="10.28515625" style="130" customWidth="1"/>
    <col min="2573" max="2573" width="8.85546875" style="130" customWidth="1"/>
    <col min="2574" max="2574" width="11.42578125" style="130" customWidth="1"/>
    <col min="2575" max="2816" width="7.28515625" style="130"/>
    <col min="2817" max="2817" width="6" style="130" customWidth="1"/>
    <col min="2818" max="2818" width="37.85546875" style="130" customWidth="1"/>
    <col min="2819" max="2820" width="10.28515625" style="130" customWidth="1"/>
    <col min="2821" max="2821" width="9.28515625" style="130" customWidth="1"/>
    <col min="2822" max="2822" width="11.42578125" style="130" customWidth="1"/>
    <col min="2823" max="2824" width="10.28515625" style="130" customWidth="1"/>
    <col min="2825" max="2825" width="8.85546875" style="130" customWidth="1"/>
    <col min="2826" max="2826" width="11.42578125" style="130" customWidth="1"/>
    <col min="2827" max="2828" width="10.28515625" style="130" customWidth="1"/>
    <col min="2829" max="2829" width="8.85546875" style="130" customWidth="1"/>
    <col min="2830" max="2830" width="11.42578125" style="130" customWidth="1"/>
    <col min="2831" max="3072" width="7.28515625" style="130"/>
    <col min="3073" max="3073" width="6" style="130" customWidth="1"/>
    <col min="3074" max="3074" width="37.85546875" style="130" customWidth="1"/>
    <col min="3075" max="3076" width="10.28515625" style="130" customWidth="1"/>
    <col min="3077" max="3077" width="9.28515625" style="130" customWidth="1"/>
    <col min="3078" max="3078" width="11.42578125" style="130" customWidth="1"/>
    <col min="3079" max="3080" width="10.28515625" style="130" customWidth="1"/>
    <col min="3081" max="3081" width="8.85546875" style="130" customWidth="1"/>
    <col min="3082" max="3082" width="11.42578125" style="130" customWidth="1"/>
    <col min="3083" max="3084" width="10.28515625" style="130" customWidth="1"/>
    <col min="3085" max="3085" width="8.85546875" style="130" customWidth="1"/>
    <col min="3086" max="3086" width="11.42578125" style="130" customWidth="1"/>
    <col min="3087" max="3328" width="7.28515625" style="130"/>
    <col min="3329" max="3329" width="6" style="130" customWidth="1"/>
    <col min="3330" max="3330" width="37.85546875" style="130" customWidth="1"/>
    <col min="3331" max="3332" width="10.28515625" style="130" customWidth="1"/>
    <col min="3333" max="3333" width="9.28515625" style="130" customWidth="1"/>
    <col min="3334" max="3334" width="11.42578125" style="130" customWidth="1"/>
    <col min="3335" max="3336" width="10.28515625" style="130" customWidth="1"/>
    <col min="3337" max="3337" width="8.85546875" style="130" customWidth="1"/>
    <col min="3338" max="3338" width="11.42578125" style="130" customWidth="1"/>
    <col min="3339" max="3340" width="10.28515625" style="130" customWidth="1"/>
    <col min="3341" max="3341" width="8.85546875" style="130" customWidth="1"/>
    <col min="3342" max="3342" width="11.42578125" style="130" customWidth="1"/>
    <col min="3343" max="3584" width="7.28515625" style="130"/>
    <col min="3585" max="3585" width="6" style="130" customWidth="1"/>
    <col min="3586" max="3586" width="37.85546875" style="130" customWidth="1"/>
    <col min="3587" max="3588" width="10.28515625" style="130" customWidth="1"/>
    <col min="3589" max="3589" width="9.28515625" style="130" customWidth="1"/>
    <col min="3590" max="3590" width="11.42578125" style="130" customWidth="1"/>
    <col min="3591" max="3592" width="10.28515625" style="130" customWidth="1"/>
    <col min="3593" max="3593" width="8.85546875" style="130" customWidth="1"/>
    <col min="3594" max="3594" width="11.42578125" style="130" customWidth="1"/>
    <col min="3595" max="3596" width="10.28515625" style="130" customWidth="1"/>
    <col min="3597" max="3597" width="8.85546875" style="130" customWidth="1"/>
    <col min="3598" max="3598" width="11.42578125" style="130" customWidth="1"/>
    <col min="3599" max="3840" width="7.28515625" style="130"/>
    <col min="3841" max="3841" width="6" style="130" customWidth="1"/>
    <col min="3842" max="3842" width="37.85546875" style="130" customWidth="1"/>
    <col min="3843" max="3844" width="10.28515625" style="130" customWidth="1"/>
    <col min="3845" max="3845" width="9.28515625" style="130" customWidth="1"/>
    <col min="3846" max="3846" width="11.42578125" style="130" customWidth="1"/>
    <col min="3847" max="3848" width="10.28515625" style="130" customWidth="1"/>
    <col min="3849" max="3849" width="8.85546875" style="130" customWidth="1"/>
    <col min="3850" max="3850" width="11.42578125" style="130" customWidth="1"/>
    <col min="3851" max="3852" width="10.28515625" style="130" customWidth="1"/>
    <col min="3853" max="3853" width="8.85546875" style="130" customWidth="1"/>
    <col min="3854" max="3854" width="11.42578125" style="130" customWidth="1"/>
    <col min="3855" max="4096" width="7.28515625" style="130"/>
    <col min="4097" max="4097" width="6" style="130" customWidth="1"/>
    <col min="4098" max="4098" width="37.85546875" style="130" customWidth="1"/>
    <col min="4099" max="4100" width="10.28515625" style="130" customWidth="1"/>
    <col min="4101" max="4101" width="9.28515625" style="130" customWidth="1"/>
    <col min="4102" max="4102" width="11.42578125" style="130" customWidth="1"/>
    <col min="4103" max="4104" width="10.28515625" style="130" customWidth="1"/>
    <col min="4105" max="4105" width="8.85546875" style="130" customWidth="1"/>
    <col min="4106" max="4106" width="11.42578125" style="130" customWidth="1"/>
    <col min="4107" max="4108" width="10.28515625" style="130" customWidth="1"/>
    <col min="4109" max="4109" width="8.85546875" style="130" customWidth="1"/>
    <col min="4110" max="4110" width="11.42578125" style="130" customWidth="1"/>
    <col min="4111" max="4352" width="7.28515625" style="130"/>
    <col min="4353" max="4353" width="6" style="130" customWidth="1"/>
    <col min="4354" max="4354" width="37.85546875" style="130" customWidth="1"/>
    <col min="4355" max="4356" width="10.28515625" style="130" customWidth="1"/>
    <col min="4357" max="4357" width="9.28515625" style="130" customWidth="1"/>
    <col min="4358" max="4358" width="11.42578125" style="130" customWidth="1"/>
    <col min="4359" max="4360" width="10.28515625" style="130" customWidth="1"/>
    <col min="4361" max="4361" width="8.85546875" style="130" customWidth="1"/>
    <col min="4362" max="4362" width="11.42578125" style="130" customWidth="1"/>
    <col min="4363" max="4364" width="10.28515625" style="130" customWidth="1"/>
    <col min="4365" max="4365" width="8.85546875" style="130" customWidth="1"/>
    <col min="4366" max="4366" width="11.42578125" style="130" customWidth="1"/>
    <col min="4367" max="4608" width="7.28515625" style="130"/>
    <col min="4609" max="4609" width="6" style="130" customWidth="1"/>
    <col min="4610" max="4610" width="37.85546875" style="130" customWidth="1"/>
    <col min="4611" max="4612" width="10.28515625" style="130" customWidth="1"/>
    <col min="4613" max="4613" width="9.28515625" style="130" customWidth="1"/>
    <col min="4614" max="4614" width="11.42578125" style="130" customWidth="1"/>
    <col min="4615" max="4616" width="10.28515625" style="130" customWidth="1"/>
    <col min="4617" max="4617" width="8.85546875" style="130" customWidth="1"/>
    <col min="4618" max="4618" width="11.42578125" style="130" customWidth="1"/>
    <col min="4619" max="4620" width="10.28515625" style="130" customWidth="1"/>
    <col min="4621" max="4621" width="8.85546875" style="130" customWidth="1"/>
    <col min="4622" max="4622" width="11.42578125" style="130" customWidth="1"/>
    <col min="4623" max="4864" width="7.28515625" style="130"/>
    <col min="4865" max="4865" width="6" style="130" customWidth="1"/>
    <col min="4866" max="4866" width="37.85546875" style="130" customWidth="1"/>
    <col min="4867" max="4868" width="10.28515625" style="130" customWidth="1"/>
    <col min="4869" max="4869" width="9.28515625" style="130" customWidth="1"/>
    <col min="4870" max="4870" width="11.42578125" style="130" customWidth="1"/>
    <col min="4871" max="4872" width="10.28515625" style="130" customWidth="1"/>
    <col min="4873" max="4873" width="8.85546875" style="130" customWidth="1"/>
    <col min="4874" max="4874" width="11.42578125" style="130" customWidth="1"/>
    <col min="4875" max="4876" width="10.28515625" style="130" customWidth="1"/>
    <col min="4877" max="4877" width="8.85546875" style="130" customWidth="1"/>
    <col min="4878" max="4878" width="11.42578125" style="130" customWidth="1"/>
    <col min="4879" max="5120" width="7.28515625" style="130"/>
    <col min="5121" max="5121" width="6" style="130" customWidth="1"/>
    <col min="5122" max="5122" width="37.85546875" style="130" customWidth="1"/>
    <col min="5123" max="5124" width="10.28515625" style="130" customWidth="1"/>
    <col min="5125" max="5125" width="9.28515625" style="130" customWidth="1"/>
    <col min="5126" max="5126" width="11.42578125" style="130" customWidth="1"/>
    <col min="5127" max="5128" width="10.28515625" style="130" customWidth="1"/>
    <col min="5129" max="5129" width="8.85546875" style="130" customWidth="1"/>
    <col min="5130" max="5130" width="11.42578125" style="130" customWidth="1"/>
    <col min="5131" max="5132" width="10.28515625" style="130" customWidth="1"/>
    <col min="5133" max="5133" width="8.85546875" style="130" customWidth="1"/>
    <col min="5134" max="5134" width="11.42578125" style="130" customWidth="1"/>
    <col min="5135" max="5376" width="7.28515625" style="130"/>
    <col min="5377" max="5377" width="6" style="130" customWidth="1"/>
    <col min="5378" max="5378" width="37.85546875" style="130" customWidth="1"/>
    <col min="5379" max="5380" width="10.28515625" style="130" customWidth="1"/>
    <col min="5381" max="5381" width="9.28515625" style="130" customWidth="1"/>
    <col min="5382" max="5382" width="11.42578125" style="130" customWidth="1"/>
    <col min="5383" max="5384" width="10.28515625" style="130" customWidth="1"/>
    <col min="5385" max="5385" width="8.85546875" style="130" customWidth="1"/>
    <col min="5386" max="5386" width="11.42578125" style="130" customWidth="1"/>
    <col min="5387" max="5388" width="10.28515625" style="130" customWidth="1"/>
    <col min="5389" max="5389" width="8.85546875" style="130" customWidth="1"/>
    <col min="5390" max="5390" width="11.42578125" style="130" customWidth="1"/>
    <col min="5391" max="5632" width="7.28515625" style="130"/>
    <col min="5633" max="5633" width="6" style="130" customWidth="1"/>
    <col min="5634" max="5634" width="37.85546875" style="130" customWidth="1"/>
    <col min="5635" max="5636" width="10.28515625" style="130" customWidth="1"/>
    <col min="5637" max="5637" width="9.28515625" style="130" customWidth="1"/>
    <col min="5638" max="5638" width="11.42578125" style="130" customWidth="1"/>
    <col min="5639" max="5640" width="10.28515625" style="130" customWidth="1"/>
    <col min="5641" max="5641" width="8.85546875" style="130" customWidth="1"/>
    <col min="5642" max="5642" width="11.42578125" style="130" customWidth="1"/>
    <col min="5643" max="5644" width="10.28515625" style="130" customWidth="1"/>
    <col min="5645" max="5645" width="8.85546875" style="130" customWidth="1"/>
    <col min="5646" max="5646" width="11.42578125" style="130" customWidth="1"/>
    <col min="5647" max="5888" width="7.28515625" style="130"/>
    <col min="5889" max="5889" width="6" style="130" customWidth="1"/>
    <col min="5890" max="5890" width="37.85546875" style="130" customWidth="1"/>
    <col min="5891" max="5892" width="10.28515625" style="130" customWidth="1"/>
    <col min="5893" max="5893" width="9.28515625" style="130" customWidth="1"/>
    <col min="5894" max="5894" width="11.42578125" style="130" customWidth="1"/>
    <col min="5895" max="5896" width="10.28515625" style="130" customWidth="1"/>
    <col min="5897" max="5897" width="8.85546875" style="130" customWidth="1"/>
    <col min="5898" max="5898" width="11.42578125" style="130" customWidth="1"/>
    <col min="5899" max="5900" width="10.28515625" style="130" customWidth="1"/>
    <col min="5901" max="5901" width="8.85546875" style="130" customWidth="1"/>
    <col min="5902" max="5902" width="11.42578125" style="130" customWidth="1"/>
    <col min="5903" max="6144" width="7.28515625" style="130"/>
    <col min="6145" max="6145" width="6" style="130" customWidth="1"/>
    <col min="6146" max="6146" width="37.85546875" style="130" customWidth="1"/>
    <col min="6147" max="6148" width="10.28515625" style="130" customWidth="1"/>
    <col min="6149" max="6149" width="9.28515625" style="130" customWidth="1"/>
    <col min="6150" max="6150" width="11.42578125" style="130" customWidth="1"/>
    <col min="6151" max="6152" width="10.28515625" style="130" customWidth="1"/>
    <col min="6153" max="6153" width="8.85546875" style="130" customWidth="1"/>
    <col min="6154" max="6154" width="11.42578125" style="130" customWidth="1"/>
    <col min="6155" max="6156" width="10.28515625" style="130" customWidth="1"/>
    <col min="6157" max="6157" width="8.85546875" style="130" customWidth="1"/>
    <col min="6158" max="6158" width="11.42578125" style="130" customWidth="1"/>
    <col min="6159" max="6400" width="7.28515625" style="130"/>
    <col min="6401" max="6401" width="6" style="130" customWidth="1"/>
    <col min="6402" max="6402" width="37.85546875" style="130" customWidth="1"/>
    <col min="6403" max="6404" width="10.28515625" style="130" customWidth="1"/>
    <col min="6405" max="6405" width="9.28515625" style="130" customWidth="1"/>
    <col min="6406" max="6406" width="11.42578125" style="130" customWidth="1"/>
    <col min="6407" max="6408" width="10.28515625" style="130" customWidth="1"/>
    <col min="6409" max="6409" width="8.85546875" style="130" customWidth="1"/>
    <col min="6410" max="6410" width="11.42578125" style="130" customWidth="1"/>
    <col min="6411" max="6412" width="10.28515625" style="130" customWidth="1"/>
    <col min="6413" max="6413" width="8.85546875" style="130" customWidth="1"/>
    <col min="6414" max="6414" width="11.42578125" style="130" customWidth="1"/>
    <col min="6415" max="6656" width="7.28515625" style="130"/>
    <col min="6657" max="6657" width="6" style="130" customWidth="1"/>
    <col min="6658" max="6658" width="37.85546875" style="130" customWidth="1"/>
    <col min="6659" max="6660" width="10.28515625" style="130" customWidth="1"/>
    <col min="6661" max="6661" width="9.28515625" style="130" customWidth="1"/>
    <col min="6662" max="6662" width="11.42578125" style="130" customWidth="1"/>
    <col min="6663" max="6664" width="10.28515625" style="130" customWidth="1"/>
    <col min="6665" max="6665" width="8.85546875" style="130" customWidth="1"/>
    <col min="6666" max="6666" width="11.42578125" style="130" customWidth="1"/>
    <col min="6667" max="6668" width="10.28515625" style="130" customWidth="1"/>
    <col min="6669" max="6669" width="8.85546875" style="130" customWidth="1"/>
    <col min="6670" max="6670" width="11.42578125" style="130" customWidth="1"/>
    <col min="6671" max="6912" width="7.28515625" style="130"/>
    <col min="6913" max="6913" width="6" style="130" customWidth="1"/>
    <col min="6914" max="6914" width="37.85546875" style="130" customWidth="1"/>
    <col min="6915" max="6916" width="10.28515625" style="130" customWidth="1"/>
    <col min="6917" max="6917" width="9.28515625" style="130" customWidth="1"/>
    <col min="6918" max="6918" width="11.42578125" style="130" customWidth="1"/>
    <col min="6919" max="6920" width="10.28515625" style="130" customWidth="1"/>
    <col min="6921" max="6921" width="8.85546875" style="130" customWidth="1"/>
    <col min="6922" max="6922" width="11.42578125" style="130" customWidth="1"/>
    <col min="6923" max="6924" width="10.28515625" style="130" customWidth="1"/>
    <col min="6925" max="6925" width="8.85546875" style="130" customWidth="1"/>
    <col min="6926" max="6926" width="11.42578125" style="130" customWidth="1"/>
    <col min="6927" max="7168" width="7.28515625" style="130"/>
    <col min="7169" max="7169" width="6" style="130" customWidth="1"/>
    <col min="7170" max="7170" width="37.85546875" style="130" customWidth="1"/>
    <col min="7171" max="7172" width="10.28515625" style="130" customWidth="1"/>
    <col min="7173" max="7173" width="9.28515625" style="130" customWidth="1"/>
    <col min="7174" max="7174" width="11.42578125" style="130" customWidth="1"/>
    <col min="7175" max="7176" width="10.28515625" style="130" customWidth="1"/>
    <col min="7177" max="7177" width="8.85546875" style="130" customWidth="1"/>
    <col min="7178" max="7178" width="11.42578125" style="130" customWidth="1"/>
    <col min="7179" max="7180" width="10.28515625" style="130" customWidth="1"/>
    <col min="7181" max="7181" width="8.85546875" style="130" customWidth="1"/>
    <col min="7182" max="7182" width="11.42578125" style="130" customWidth="1"/>
    <col min="7183" max="7424" width="7.28515625" style="130"/>
    <col min="7425" max="7425" width="6" style="130" customWidth="1"/>
    <col min="7426" max="7426" width="37.85546875" style="130" customWidth="1"/>
    <col min="7427" max="7428" width="10.28515625" style="130" customWidth="1"/>
    <col min="7429" max="7429" width="9.28515625" style="130" customWidth="1"/>
    <col min="7430" max="7430" width="11.42578125" style="130" customWidth="1"/>
    <col min="7431" max="7432" width="10.28515625" style="130" customWidth="1"/>
    <col min="7433" max="7433" width="8.85546875" style="130" customWidth="1"/>
    <col min="7434" max="7434" width="11.42578125" style="130" customWidth="1"/>
    <col min="7435" max="7436" width="10.28515625" style="130" customWidth="1"/>
    <col min="7437" max="7437" width="8.85546875" style="130" customWidth="1"/>
    <col min="7438" max="7438" width="11.42578125" style="130" customWidth="1"/>
    <col min="7439" max="7680" width="7.28515625" style="130"/>
    <col min="7681" max="7681" width="6" style="130" customWidth="1"/>
    <col min="7682" max="7682" width="37.85546875" style="130" customWidth="1"/>
    <col min="7683" max="7684" width="10.28515625" style="130" customWidth="1"/>
    <col min="7685" max="7685" width="9.28515625" style="130" customWidth="1"/>
    <col min="7686" max="7686" width="11.42578125" style="130" customWidth="1"/>
    <col min="7687" max="7688" width="10.28515625" style="130" customWidth="1"/>
    <col min="7689" max="7689" width="8.85546875" style="130" customWidth="1"/>
    <col min="7690" max="7690" width="11.42578125" style="130" customWidth="1"/>
    <col min="7691" max="7692" width="10.28515625" style="130" customWidth="1"/>
    <col min="7693" max="7693" width="8.85546875" style="130" customWidth="1"/>
    <col min="7694" max="7694" width="11.42578125" style="130" customWidth="1"/>
    <col min="7695" max="7936" width="7.28515625" style="130"/>
    <col min="7937" max="7937" width="6" style="130" customWidth="1"/>
    <col min="7938" max="7938" width="37.85546875" style="130" customWidth="1"/>
    <col min="7939" max="7940" width="10.28515625" style="130" customWidth="1"/>
    <col min="7941" max="7941" width="9.28515625" style="130" customWidth="1"/>
    <col min="7942" max="7942" width="11.42578125" style="130" customWidth="1"/>
    <col min="7943" max="7944" width="10.28515625" style="130" customWidth="1"/>
    <col min="7945" max="7945" width="8.85546875" style="130" customWidth="1"/>
    <col min="7946" max="7946" width="11.42578125" style="130" customWidth="1"/>
    <col min="7947" max="7948" width="10.28515625" style="130" customWidth="1"/>
    <col min="7949" max="7949" width="8.85546875" style="130" customWidth="1"/>
    <col min="7950" max="7950" width="11.42578125" style="130" customWidth="1"/>
    <col min="7951" max="8192" width="7.28515625" style="130"/>
    <col min="8193" max="8193" width="6" style="130" customWidth="1"/>
    <col min="8194" max="8194" width="37.85546875" style="130" customWidth="1"/>
    <col min="8195" max="8196" width="10.28515625" style="130" customWidth="1"/>
    <col min="8197" max="8197" width="9.28515625" style="130" customWidth="1"/>
    <col min="8198" max="8198" width="11.42578125" style="130" customWidth="1"/>
    <col min="8199" max="8200" width="10.28515625" style="130" customWidth="1"/>
    <col min="8201" max="8201" width="8.85546875" style="130" customWidth="1"/>
    <col min="8202" max="8202" width="11.42578125" style="130" customWidth="1"/>
    <col min="8203" max="8204" width="10.28515625" style="130" customWidth="1"/>
    <col min="8205" max="8205" width="8.85546875" style="130" customWidth="1"/>
    <col min="8206" max="8206" width="11.42578125" style="130" customWidth="1"/>
    <col min="8207" max="8448" width="7.28515625" style="130"/>
    <col min="8449" max="8449" width="6" style="130" customWidth="1"/>
    <col min="8450" max="8450" width="37.85546875" style="130" customWidth="1"/>
    <col min="8451" max="8452" width="10.28515625" style="130" customWidth="1"/>
    <col min="8453" max="8453" width="9.28515625" style="130" customWidth="1"/>
    <col min="8454" max="8454" width="11.42578125" style="130" customWidth="1"/>
    <col min="8455" max="8456" width="10.28515625" style="130" customWidth="1"/>
    <col min="8457" max="8457" width="8.85546875" style="130" customWidth="1"/>
    <col min="8458" max="8458" width="11.42578125" style="130" customWidth="1"/>
    <col min="8459" max="8460" width="10.28515625" style="130" customWidth="1"/>
    <col min="8461" max="8461" width="8.85546875" style="130" customWidth="1"/>
    <col min="8462" max="8462" width="11.42578125" style="130" customWidth="1"/>
    <col min="8463" max="8704" width="7.28515625" style="130"/>
    <col min="8705" max="8705" width="6" style="130" customWidth="1"/>
    <col min="8706" max="8706" width="37.85546875" style="130" customWidth="1"/>
    <col min="8707" max="8708" width="10.28515625" style="130" customWidth="1"/>
    <col min="8709" max="8709" width="9.28515625" style="130" customWidth="1"/>
    <col min="8710" max="8710" width="11.42578125" style="130" customWidth="1"/>
    <col min="8711" max="8712" width="10.28515625" style="130" customWidth="1"/>
    <col min="8713" max="8713" width="8.85546875" style="130" customWidth="1"/>
    <col min="8714" max="8714" width="11.42578125" style="130" customWidth="1"/>
    <col min="8715" max="8716" width="10.28515625" style="130" customWidth="1"/>
    <col min="8717" max="8717" width="8.85546875" style="130" customWidth="1"/>
    <col min="8718" max="8718" width="11.42578125" style="130" customWidth="1"/>
    <col min="8719" max="8960" width="7.28515625" style="130"/>
    <col min="8961" max="8961" width="6" style="130" customWidth="1"/>
    <col min="8962" max="8962" width="37.85546875" style="130" customWidth="1"/>
    <col min="8963" max="8964" width="10.28515625" style="130" customWidth="1"/>
    <col min="8965" max="8965" width="9.28515625" style="130" customWidth="1"/>
    <col min="8966" max="8966" width="11.42578125" style="130" customWidth="1"/>
    <col min="8967" max="8968" width="10.28515625" style="130" customWidth="1"/>
    <col min="8969" max="8969" width="8.85546875" style="130" customWidth="1"/>
    <col min="8970" max="8970" width="11.42578125" style="130" customWidth="1"/>
    <col min="8971" max="8972" width="10.28515625" style="130" customWidth="1"/>
    <col min="8973" max="8973" width="8.85546875" style="130" customWidth="1"/>
    <col min="8974" max="8974" width="11.42578125" style="130" customWidth="1"/>
    <col min="8975" max="9216" width="7.28515625" style="130"/>
    <col min="9217" max="9217" width="6" style="130" customWidth="1"/>
    <col min="9218" max="9218" width="37.85546875" style="130" customWidth="1"/>
    <col min="9219" max="9220" width="10.28515625" style="130" customWidth="1"/>
    <col min="9221" max="9221" width="9.28515625" style="130" customWidth="1"/>
    <col min="9222" max="9222" width="11.42578125" style="130" customWidth="1"/>
    <col min="9223" max="9224" width="10.28515625" style="130" customWidth="1"/>
    <col min="9225" max="9225" width="8.85546875" style="130" customWidth="1"/>
    <col min="9226" max="9226" width="11.42578125" style="130" customWidth="1"/>
    <col min="9227" max="9228" width="10.28515625" style="130" customWidth="1"/>
    <col min="9229" max="9229" width="8.85546875" style="130" customWidth="1"/>
    <col min="9230" max="9230" width="11.42578125" style="130" customWidth="1"/>
    <col min="9231" max="9472" width="7.28515625" style="130"/>
    <col min="9473" max="9473" width="6" style="130" customWidth="1"/>
    <col min="9474" max="9474" width="37.85546875" style="130" customWidth="1"/>
    <col min="9475" max="9476" width="10.28515625" style="130" customWidth="1"/>
    <col min="9477" max="9477" width="9.28515625" style="130" customWidth="1"/>
    <col min="9478" max="9478" width="11.42578125" style="130" customWidth="1"/>
    <col min="9479" max="9480" width="10.28515625" style="130" customWidth="1"/>
    <col min="9481" max="9481" width="8.85546875" style="130" customWidth="1"/>
    <col min="9482" max="9482" width="11.42578125" style="130" customWidth="1"/>
    <col min="9483" max="9484" width="10.28515625" style="130" customWidth="1"/>
    <col min="9485" max="9485" width="8.85546875" style="130" customWidth="1"/>
    <col min="9486" max="9486" width="11.42578125" style="130" customWidth="1"/>
    <col min="9487" max="9728" width="7.28515625" style="130"/>
    <col min="9729" max="9729" width="6" style="130" customWidth="1"/>
    <col min="9730" max="9730" width="37.85546875" style="130" customWidth="1"/>
    <col min="9731" max="9732" width="10.28515625" style="130" customWidth="1"/>
    <col min="9733" max="9733" width="9.28515625" style="130" customWidth="1"/>
    <col min="9734" max="9734" width="11.42578125" style="130" customWidth="1"/>
    <col min="9735" max="9736" width="10.28515625" style="130" customWidth="1"/>
    <col min="9737" max="9737" width="8.85546875" style="130" customWidth="1"/>
    <col min="9738" max="9738" width="11.42578125" style="130" customWidth="1"/>
    <col min="9739" max="9740" width="10.28515625" style="130" customWidth="1"/>
    <col min="9741" max="9741" width="8.85546875" style="130" customWidth="1"/>
    <col min="9742" max="9742" width="11.42578125" style="130" customWidth="1"/>
    <col min="9743" max="9984" width="7.28515625" style="130"/>
    <col min="9985" max="9985" width="6" style="130" customWidth="1"/>
    <col min="9986" max="9986" width="37.85546875" style="130" customWidth="1"/>
    <col min="9987" max="9988" width="10.28515625" style="130" customWidth="1"/>
    <col min="9989" max="9989" width="9.28515625" style="130" customWidth="1"/>
    <col min="9990" max="9990" width="11.42578125" style="130" customWidth="1"/>
    <col min="9991" max="9992" width="10.28515625" style="130" customWidth="1"/>
    <col min="9993" max="9993" width="8.85546875" style="130" customWidth="1"/>
    <col min="9994" max="9994" width="11.42578125" style="130" customWidth="1"/>
    <col min="9995" max="9996" width="10.28515625" style="130" customWidth="1"/>
    <col min="9997" max="9997" width="8.85546875" style="130" customWidth="1"/>
    <col min="9998" max="9998" width="11.42578125" style="130" customWidth="1"/>
    <col min="9999" max="10240" width="7.28515625" style="130"/>
    <col min="10241" max="10241" width="6" style="130" customWidth="1"/>
    <col min="10242" max="10242" width="37.85546875" style="130" customWidth="1"/>
    <col min="10243" max="10244" width="10.28515625" style="130" customWidth="1"/>
    <col min="10245" max="10245" width="9.28515625" style="130" customWidth="1"/>
    <col min="10246" max="10246" width="11.42578125" style="130" customWidth="1"/>
    <col min="10247" max="10248" width="10.28515625" style="130" customWidth="1"/>
    <col min="10249" max="10249" width="8.85546875" style="130" customWidth="1"/>
    <col min="10250" max="10250" width="11.42578125" style="130" customWidth="1"/>
    <col min="10251" max="10252" width="10.28515625" style="130" customWidth="1"/>
    <col min="10253" max="10253" width="8.85546875" style="130" customWidth="1"/>
    <col min="10254" max="10254" width="11.42578125" style="130" customWidth="1"/>
    <col min="10255" max="10496" width="7.28515625" style="130"/>
    <col min="10497" max="10497" width="6" style="130" customWidth="1"/>
    <col min="10498" max="10498" width="37.85546875" style="130" customWidth="1"/>
    <col min="10499" max="10500" width="10.28515625" style="130" customWidth="1"/>
    <col min="10501" max="10501" width="9.28515625" style="130" customWidth="1"/>
    <col min="10502" max="10502" width="11.42578125" style="130" customWidth="1"/>
    <col min="10503" max="10504" width="10.28515625" style="130" customWidth="1"/>
    <col min="10505" max="10505" width="8.85546875" style="130" customWidth="1"/>
    <col min="10506" max="10506" width="11.42578125" style="130" customWidth="1"/>
    <col min="10507" max="10508" width="10.28515625" style="130" customWidth="1"/>
    <col min="10509" max="10509" width="8.85546875" style="130" customWidth="1"/>
    <col min="10510" max="10510" width="11.42578125" style="130" customWidth="1"/>
    <col min="10511" max="10752" width="7.28515625" style="130"/>
    <col min="10753" max="10753" width="6" style="130" customWidth="1"/>
    <col min="10754" max="10754" width="37.85546875" style="130" customWidth="1"/>
    <col min="10755" max="10756" width="10.28515625" style="130" customWidth="1"/>
    <col min="10757" max="10757" width="9.28515625" style="130" customWidth="1"/>
    <col min="10758" max="10758" width="11.42578125" style="130" customWidth="1"/>
    <col min="10759" max="10760" width="10.28515625" style="130" customWidth="1"/>
    <col min="10761" max="10761" width="8.85546875" style="130" customWidth="1"/>
    <col min="10762" max="10762" width="11.42578125" style="130" customWidth="1"/>
    <col min="10763" max="10764" width="10.28515625" style="130" customWidth="1"/>
    <col min="10765" max="10765" width="8.85546875" style="130" customWidth="1"/>
    <col min="10766" max="10766" width="11.42578125" style="130" customWidth="1"/>
    <col min="10767" max="11008" width="7.28515625" style="130"/>
    <col min="11009" max="11009" width="6" style="130" customWidth="1"/>
    <col min="11010" max="11010" width="37.85546875" style="130" customWidth="1"/>
    <col min="11011" max="11012" width="10.28515625" style="130" customWidth="1"/>
    <col min="11013" max="11013" width="9.28515625" style="130" customWidth="1"/>
    <col min="11014" max="11014" width="11.42578125" style="130" customWidth="1"/>
    <col min="11015" max="11016" width="10.28515625" style="130" customWidth="1"/>
    <col min="11017" max="11017" width="8.85546875" style="130" customWidth="1"/>
    <col min="11018" max="11018" width="11.42578125" style="130" customWidth="1"/>
    <col min="11019" max="11020" width="10.28515625" style="130" customWidth="1"/>
    <col min="11021" max="11021" width="8.85546875" style="130" customWidth="1"/>
    <col min="11022" max="11022" width="11.42578125" style="130" customWidth="1"/>
    <col min="11023" max="11264" width="7.28515625" style="130"/>
    <col min="11265" max="11265" width="6" style="130" customWidth="1"/>
    <col min="11266" max="11266" width="37.85546875" style="130" customWidth="1"/>
    <col min="11267" max="11268" width="10.28515625" style="130" customWidth="1"/>
    <col min="11269" max="11269" width="9.28515625" style="130" customWidth="1"/>
    <col min="11270" max="11270" width="11.42578125" style="130" customWidth="1"/>
    <col min="11271" max="11272" width="10.28515625" style="130" customWidth="1"/>
    <col min="11273" max="11273" width="8.85546875" style="130" customWidth="1"/>
    <col min="11274" max="11274" width="11.42578125" style="130" customWidth="1"/>
    <col min="11275" max="11276" width="10.28515625" style="130" customWidth="1"/>
    <col min="11277" max="11277" width="8.85546875" style="130" customWidth="1"/>
    <col min="11278" max="11278" width="11.42578125" style="130" customWidth="1"/>
    <col min="11279" max="11520" width="7.28515625" style="130"/>
    <col min="11521" max="11521" width="6" style="130" customWidth="1"/>
    <col min="11522" max="11522" width="37.85546875" style="130" customWidth="1"/>
    <col min="11523" max="11524" width="10.28515625" style="130" customWidth="1"/>
    <col min="11525" max="11525" width="9.28515625" style="130" customWidth="1"/>
    <col min="11526" max="11526" width="11.42578125" style="130" customWidth="1"/>
    <col min="11527" max="11528" width="10.28515625" style="130" customWidth="1"/>
    <col min="11529" max="11529" width="8.85546875" style="130" customWidth="1"/>
    <col min="11530" max="11530" width="11.42578125" style="130" customWidth="1"/>
    <col min="11531" max="11532" width="10.28515625" style="130" customWidth="1"/>
    <col min="11533" max="11533" width="8.85546875" style="130" customWidth="1"/>
    <col min="11534" max="11534" width="11.42578125" style="130" customWidth="1"/>
    <col min="11535" max="11776" width="7.28515625" style="130"/>
    <col min="11777" max="11777" width="6" style="130" customWidth="1"/>
    <col min="11778" max="11778" width="37.85546875" style="130" customWidth="1"/>
    <col min="11779" max="11780" width="10.28515625" style="130" customWidth="1"/>
    <col min="11781" max="11781" width="9.28515625" style="130" customWidth="1"/>
    <col min="11782" max="11782" width="11.42578125" style="130" customWidth="1"/>
    <col min="11783" max="11784" width="10.28515625" style="130" customWidth="1"/>
    <col min="11785" max="11785" width="8.85546875" style="130" customWidth="1"/>
    <col min="11786" max="11786" width="11.42578125" style="130" customWidth="1"/>
    <col min="11787" max="11788" width="10.28515625" style="130" customWidth="1"/>
    <col min="11789" max="11789" width="8.85546875" style="130" customWidth="1"/>
    <col min="11790" max="11790" width="11.42578125" style="130" customWidth="1"/>
    <col min="11791" max="12032" width="7.28515625" style="130"/>
    <col min="12033" max="12033" width="6" style="130" customWidth="1"/>
    <col min="12034" max="12034" width="37.85546875" style="130" customWidth="1"/>
    <col min="12035" max="12036" width="10.28515625" style="130" customWidth="1"/>
    <col min="12037" max="12037" width="9.28515625" style="130" customWidth="1"/>
    <col min="12038" max="12038" width="11.42578125" style="130" customWidth="1"/>
    <col min="12039" max="12040" width="10.28515625" style="130" customWidth="1"/>
    <col min="12041" max="12041" width="8.85546875" style="130" customWidth="1"/>
    <col min="12042" max="12042" width="11.42578125" style="130" customWidth="1"/>
    <col min="12043" max="12044" width="10.28515625" style="130" customWidth="1"/>
    <col min="12045" max="12045" width="8.85546875" style="130" customWidth="1"/>
    <col min="12046" max="12046" width="11.42578125" style="130" customWidth="1"/>
    <col min="12047" max="12288" width="7.28515625" style="130"/>
    <col min="12289" max="12289" width="6" style="130" customWidth="1"/>
    <col min="12290" max="12290" width="37.85546875" style="130" customWidth="1"/>
    <col min="12291" max="12292" width="10.28515625" style="130" customWidth="1"/>
    <col min="12293" max="12293" width="9.28515625" style="130" customWidth="1"/>
    <col min="12294" max="12294" width="11.42578125" style="130" customWidth="1"/>
    <col min="12295" max="12296" width="10.28515625" style="130" customWidth="1"/>
    <col min="12297" max="12297" width="8.85546875" style="130" customWidth="1"/>
    <col min="12298" max="12298" width="11.42578125" style="130" customWidth="1"/>
    <col min="12299" max="12300" width="10.28515625" style="130" customWidth="1"/>
    <col min="12301" max="12301" width="8.85546875" style="130" customWidth="1"/>
    <col min="12302" max="12302" width="11.42578125" style="130" customWidth="1"/>
    <col min="12303" max="12544" width="7.28515625" style="130"/>
    <col min="12545" max="12545" width="6" style="130" customWidth="1"/>
    <col min="12546" max="12546" width="37.85546875" style="130" customWidth="1"/>
    <col min="12547" max="12548" width="10.28515625" style="130" customWidth="1"/>
    <col min="12549" max="12549" width="9.28515625" style="130" customWidth="1"/>
    <col min="12550" max="12550" width="11.42578125" style="130" customWidth="1"/>
    <col min="12551" max="12552" width="10.28515625" style="130" customWidth="1"/>
    <col min="12553" max="12553" width="8.85546875" style="130" customWidth="1"/>
    <col min="12554" max="12554" width="11.42578125" style="130" customWidth="1"/>
    <col min="12555" max="12556" width="10.28515625" style="130" customWidth="1"/>
    <col min="12557" max="12557" width="8.85546875" style="130" customWidth="1"/>
    <col min="12558" max="12558" width="11.42578125" style="130" customWidth="1"/>
    <col min="12559" max="12800" width="7.28515625" style="130"/>
    <col min="12801" max="12801" width="6" style="130" customWidth="1"/>
    <col min="12802" max="12802" width="37.85546875" style="130" customWidth="1"/>
    <col min="12803" max="12804" width="10.28515625" style="130" customWidth="1"/>
    <col min="12805" max="12805" width="9.28515625" style="130" customWidth="1"/>
    <col min="12806" max="12806" width="11.42578125" style="130" customWidth="1"/>
    <col min="12807" max="12808" width="10.28515625" style="130" customWidth="1"/>
    <col min="12809" max="12809" width="8.85546875" style="130" customWidth="1"/>
    <col min="12810" max="12810" width="11.42578125" style="130" customWidth="1"/>
    <col min="12811" max="12812" width="10.28515625" style="130" customWidth="1"/>
    <col min="12813" max="12813" width="8.85546875" style="130" customWidth="1"/>
    <col min="12814" max="12814" width="11.42578125" style="130" customWidth="1"/>
    <col min="12815" max="13056" width="7.28515625" style="130"/>
    <col min="13057" max="13057" width="6" style="130" customWidth="1"/>
    <col min="13058" max="13058" width="37.85546875" style="130" customWidth="1"/>
    <col min="13059" max="13060" width="10.28515625" style="130" customWidth="1"/>
    <col min="13061" max="13061" width="9.28515625" style="130" customWidth="1"/>
    <col min="13062" max="13062" width="11.42578125" style="130" customWidth="1"/>
    <col min="13063" max="13064" width="10.28515625" style="130" customWidth="1"/>
    <col min="13065" max="13065" width="8.85546875" style="130" customWidth="1"/>
    <col min="13066" max="13066" width="11.42578125" style="130" customWidth="1"/>
    <col min="13067" max="13068" width="10.28515625" style="130" customWidth="1"/>
    <col min="13069" max="13069" width="8.85546875" style="130" customWidth="1"/>
    <col min="13070" max="13070" width="11.42578125" style="130" customWidth="1"/>
    <col min="13071" max="13312" width="7.28515625" style="130"/>
    <col min="13313" max="13313" width="6" style="130" customWidth="1"/>
    <col min="13314" max="13314" width="37.85546875" style="130" customWidth="1"/>
    <col min="13315" max="13316" width="10.28515625" style="130" customWidth="1"/>
    <col min="13317" max="13317" width="9.28515625" style="130" customWidth="1"/>
    <col min="13318" max="13318" width="11.42578125" style="130" customWidth="1"/>
    <col min="13319" max="13320" width="10.28515625" style="130" customWidth="1"/>
    <col min="13321" max="13321" width="8.85546875" style="130" customWidth="1"/>
    <col min="13322" max="13322" width="11.42578125" style="130" customWidth="1"/>
    <col min="13323" max="13324" width="10.28515625" style="130" customWidth="1"/>
    <col min="13325" max="13325" width="8.85546875" style="130" customWidth="1"/>
    <col min="13326" max="13326" width="11.42578125" style="130" customWidth="1"/>
    <col min="13327" max="13568" width="7.28515625" style="130"/>
    <col min="13569" max="13569" width="6" style="130" customWidth="1"/>
    <col min="13570" max="13570" width="37.85546875" style="130" customWidth="1"/>
    <col min="13571" max="13572" width="10.28515625" style="130" customWidth="1"/>
    <col min="13573" max="13573" width="9.28515625" style="130" customWidth="1"/>
    <col min="13574" max="13574" width="11.42578125" style="130" customWidth="1"/>
    <col min="13575" max="13576" width="10.28515625" style="130" customWidth="1"/>
    <col min="13577" max="13577" width="8.85546875" style="130" customWidth="1"/>
    <col min="13578" max="13578" width="11.42578125" style="130" customWidth="1"/>
    <col min="13579" max="13580" width="10.28515625" style="130" customWidth="1"/>
    <col min="13581" max="13581" width="8.85546875" style="130" customWidth="1"/>
    <col min="13582" max="13582" width="11.42578125" style="130" customWidth="1"/>
    <col min="13583" max="13824" width="7.28515625" style="130"/>
    <col min="13825" max="13825" width="6" style="130" customWidth="1"/>
    <col min="13826" max="13826" width="37.85546875" style="130" customWidth="1"/>
    <col min="13827" max="13828" width="10.28515625" style="130" customWidth="1"/>
    <col min="13829" max="13829" width="9.28515625" style="130" customWidth="1"/>
    <col min="13830" max="13830" width="11.42578125" style="130" customWidth="1"/>
    <col min="13831" max="13832" width="10.28515625" style="130" customWidth="1"/>
    <col min="13833" max="13833" width="8.85546875" style="130" customWidth="1"/>
    <col min="13834" max="13834" width="11.42578125" style="130" customWidth="1"/>
    <col min="13835" max="13836" width="10.28515625" style="130" customWidth="1"/>
    <col min="13837" max="13837" width="8.85546875" style="130" customWidth="1"/>
    <col min="13838" max="13838" width="11.42578125" style="130" customWidth="1"/>
    <col min="13839" max="14080" width="7.28515625" style="130"/>
    <col min="14081" max="14081" width="6" style="130" customWidth="1"/>
    <col min="14082" max="14082" width="37.85546875" style="130" customWidth="1"/>
    <col min="14083" max="14084" width="10.28515625" style="130" customWidth="1"/>
    <col min="14085" max="14085" width="9.28515625" style="130" customWidth="1"/>
    <col min="14086" max="14086" width="11.42578125" style="130" customWidth="1"/>
    <col min="14087" max="14088" width="10.28515625" style="130" customWidth="1"/>
    <col min="14089" max="14089" width="8.85546875" style="130" customWidth="1"/>
    <col min="14090" max="14090" width="11.42578125" style="130" customWidth="1"/>
    <col min="14091" max="14092" width="10.28515625" style="130" customWidth="1"/>
    <col min="14093" max="14093" width="8.85546875" style="130" customWidth="1"/>
    <col min="14094" max="14094" width="11.42578125" style="130" customWidth="1"/>
    <col min="14095" max="14336" width="7.28515625" style="130"/>
    <col min="14337" max="14337" width="6" style="130" customWidth="1"/>
    <col min="14338" max="14338" width="37.85546875" style="130" customWidth="1"/>
    <col min="14339" max="14340" width="10.28515625" style="130" customWidth="1"/>
    <col min="14341" max="14341" width="9.28515625" style="130" customWidth="1"/>
    <col min="14342" max="14342" width="11.42578125" style="130" customWidth="1"/>
    <col min="14343" max="14344" width="10.28515625" style="130" customWidth="1"/>
    <col min="14345" max="14345" width="8.85546875" style="130" customWidth="1"/>
    <col min="14346" max="14346" width="11.42578125" style="130" customWidth="1"/>
    <col min="14347" max="14348" width="10.28515625" style="130" customWidth="1"/>
    <col min="14349" max="14349" width="8.85546875" style="130" customWidth="1"/>
    <col min="14350" max="14350" width="11.42578125" style="130" customWidth="1"/>
    <col min="14351" max="14592" width="7.28515625" style="130"/>
    <col min="14593" max="14593" width="6" style="130" customWidth="1"/>
    <col min="14594" max="14594" width="37.85546875" style="130" customWidth="1"/>
    <col min="14595" max="14596" width="10.28515625" style="130" customWidth="1"/>
    <col min="14597" max="14597" width="9.28515625" style="130" customWidth="1"/>
    <col min="14598" max="14598" width="11.42578125" style="130" customWidth="1"/>
    <col min="14599" max="14600" width="10.28515625" style="130" customWidth="1"/>
    <col min="14601" max="14601" width="8.85546875" style="130" customWidth="1"/>
    <col min="14602" max="14602" width="11.42578125" style="130" customWidth="1"/>
    <col min="14603" max="14604" width="10.28515625" style="130" customWidth="1"/>
    <col min="14605" max="14605" width="8.85546875" style="130" customWidth="1"/>
    <col min="14606" max="14606" width="11.42578125" style="130" customWidth="1"/>
    <col min="14607" max="14848" width="7.28515625" style="130"/>
    <col min="14849" max="14849" width="6" style="130" customWidth="1"/>
    <col min="14850" max="14850" width="37.85546875" style="130" customWidth="1"/>
    <col min="14851" max="14852" width="10.28515625" style="130" customWidth="1"/>
    <col min="14853" max="14853" width="9.28515625" style="130" customWidth="1"/>
    <col min="14854" max="14854" width="11.42578125" style="130" customWidth="1"/>
    <col min="14855" max="14856" width="10.28515625" style="130" customWidth="1"/>
    <col min="14857" max="14857" width="8.85546875" style="130" customWidth="1"/>
    <col min="14858" max="14858" width="11.42578125" style="130" customWidth="1"/>
    <col min="14859" max="14860" width="10.28515625" style="130" customWidth="1"/>
    <col min="14861" max="14861" width="8.85546875" style="130" customWidth="1"/>
    <col min="14862" max="14862" width="11.42578125" style="130" customWidth="1"/>
    <col min="14863" max="15104" width="7.28515625" style="130"/>
    <col min="15105" max="15105" width="6" style="130" customWidth="1"/>
    <col min="15106" max="15106" width="37.85546875" style="130" customWidth="1"/>
    <col min="15107" max="15108" width="10.28515625" style="130" customWidth="1"/>
    <col min="15109" max="15109" width="9.28515625" style="130" customWidth="1"/>
    <col min="15110" max="15110" width="11.42578125" style="130" customWidth="1"/>
    <col min="15111" max="15112" width="10.28515625" style="130" customWidth="1"/>
    <col min="15113" max="15113" width="8.85546875" style="130" customWidth="1"/>
    <col min="15114" max="15114" width="11.42578125" style="130" customWidth="1"/>
    <col min="15115" max="15116" width="10.28515625" style="130" customWidth="1"/>
    <col min="15117" max="15117" width="8.85546875" style="130" customWidth="1"/>
    <col min="15118" max="15118" width="11.42578125" style="130" customWidth="1"/>
    <col min="15119" max="15360" width="7.28515625" style="130"/>
    <col min="15361" max="15361" width="6" style="130" customWidth="1"/>
    <col min="15362" max="15362" width="37.85546875" style="130" customWidth="1"/>
    <col min="15363" max="15364" width="10.28515625" style="130" customWidth="1"/>
    <col min="15365" max="15365" width="9.28515625" style="130" customWidth="1"/>
    <col min="15366" max="15366" width="11.42578125" style="130" customWidth="1"/>
    <col min="15367" max="15368" width="10.28515625" style="130" customWidth="1"/>
    <col min="15369" max="15369" width="8.85546875" style="130" customWidth="1"/>
    <col min="15370" max="15370" width="11.42578125" style="130" customWidth="1"/>
    <col min="15371" max="15372" width="10.28515625" style="130" customWidth="1"/>
    <col min="15373" max="15373" width="8.85546875" style="130" customWidth="1"/>
    <col min="15374" max="15374" width="11.42578125" style="130" customWidth="1"/>
    <col min="15375" max="15616" width="7.28515625" style="130"/>
    <col min="15617" max="15617" width="6" style="130" customWidth="1"/>
    <col min="15618" max="15618" width="37.85546875" style="130" customWidth="1"/>
    <col min="15619" max="15620" width="10.28515625" style="130" customWidth="1"/>
    <col min="15621" max="15621" width="9.28515625" style="130" customWidth="1"/>
    <col min="15622" max="15622" width="11.42578125" style="130" customWidth="1"/>
    <col min="15623" max="15624" width="10.28515625" style="130" customWidth="1"/>
    <col min="15625" max="15625" width="8.85546875" style="130" customWidth="1"/>
    <col min="15626" max="15626" width="11.42578125" style="130" customWidth="1"/>
    <col min="15627" max="15628" width="10.28515625" style="130" customWidth="1"/>
    <col min="15629" max="15629" width="8.85546875" style="130" customWidth="1"/>
    <col min="15630" max="15630" width="11.42578125" style="130" customWidth="1"/>
    <col min="15631" max="15872" width="7.28515625" style="130"/>
    <col min="15873" max="15873" width="6" style="130" customWidth="1"/>
    <col min="15874" max="15874" width="37.85546875" style="130" customWidth="1"/>
    <col min="15875" max="15876" width="10.28515625" style="130" customWidth="1"/>
    <col min="15877" max="15877" width="9.28515625" style="130" customWidth="1"/>
    <col min="15878" max="15878" width="11.42578125" style="130" customWidth="1"/>
    <col min="15879" max="15880" width="10.28515625" style="130" customWidth="1"/>
    <col min="15881" max="15881" width="8.85546875" style="130" customWidth="1"/>
    <col min="15882" max="15882" width="11.42578125" style="130" customWidth="1"/>
    <col min="15883" max="15884" width="10.28515625" style="130" customWidth="1"/>
    <col min="15885" max="15885" width="8.85546875" style="130" customWidth="1"/>
    <col min="15886" max="15886" width="11.42578125" style="130" customWidth="1"/>
    <col min="15887" max="16128" width="7.28515625" style="130"/>
    <col min="16129" max="16129" width="6" style="130" customWidth="1"/>
    <col min="16130" max="16130" width="37.85546875" style="130" customWidth="1"/>
    <col min="16131" max="16132" width="10.28515625" style="130" customWidth="1"/>
    <col min="16133" max="16133" width="9.28515625" style="130" customWidth="1"/>
    <col min="16134" max="16134" width="11.42578125" style="130" customWidth="1"/>
    <col min="16135" max="16136" width="10.28515625" style="130" customWidth="1"/>
    <col min="16137" max="16137" width="8.85546875" style="130" customWidth="1"/>
    <col min="16138" max="16138" width="11.42578125" style="130" customWidth="1"/>
    <col min="16139" max="16140" width="10.28515625" style="130" customWidth="1"/>
    <col min="16141" max="16141" width="8.85546875" style="130" customWidth="1"/>
    <col min="16142" max="16142" width="11.42578125" style="130" customWidth="1"/>
    <col min="16143" max="16384" width="7.28515625" style="130"/>
  </cols>
  <sheetData>
    <row r="1" spans="1:14" x14ac:dyDescent="0.2">
      <c r="A1" s="638"/>
      <c r="B1" s="639"/>
      <c r="D1" s="123"/>
      <c r="E1" s="123"/>
      <c r="F1" s="125"/>
      <c r="G1" s="126"/>
      <c r="H1" s="123"/>
      <c r="I1" s="127"/>
      <c r="J1" s="128"/>
      <c r="K1" s="129"/>
      <c r="L1" s="123"/>
      <c r="N1" s="129"/>
    </row>
    <row r="2" spans="1:14" x14ac:dyDescent="0.2">
      <c r="A2" s="635" t="s">
        <v>1028</v>
      </c>
      <c r="B2" s="635"/>
      <c r="C2" s="635"/>
      <c r="D2" s="635"/>
      <c r="E2" s="635"/>
      <c r="F2" s="635"/>
      <c r="G2" s="635"/>
      <c r="H2" s="635"/>
      <c r="I2" s="635"/>
      <c r="J2" s="635"/>
      <c r="K2" s="635"/>
      <c r="L2" s="635"/>
      <c r="M2" s="635"/>
      <c r="N2" s="635"/>
    </row>
    <row r="3" spans="1:14" x14ac:dyDescent="0.2">
      <c r="A3" s="636" t="s">
        <v>2</v>
      </c>
      <c r="B3" s="637"/>
      <c r="C3" s="637"/>
      <c r="D3" s="637"/>
      <c r="E3" s="637"/>
      <c r="F3" s="637"/>
      <c r="G3" s="637"/>
      <c r="H3" s="637"/>
      <c r="I3" s="637"/>
      <c r="J3" s="637"/>
      <c r="K3" s="637"/>
      <c r="L3" s="637"/>
      <c r="M3" s="637"/>
      <c r="N3" s="637"/>
    </row>
    <row r="5" spans="1:14" s="133" customFormat="1" x14ac:dyDescent="0.2">
      <c r="A5" s="605" t="s">
        <v>471</v>
      </c>
      <c r="B5" s="605" t="s">
        <v>319</v>
      </c>
      <c r="C5" s="604" t="s">
        <v>320</v>
      </c>
      <c r="D5" s="604"/>
      <c r="E5" s="604"/>
      <c r="F5" s="604"/>
      <c r="G5" s="604" t="s">
        <v>268</v>
      </c>
      <c r="H5" s="604"/>
      <c r="I5" s="604"/>
      <c r="J5" s="604"/>
      <c r="K5" s="604" t="s">
        <v>321</v>
      </c>
      <c r="L5" s="604"/>
      <c r="M5" s="604"/>
      <c r="N5" s="604"/>
    </row>
    <row r="6" spans="1:14" s="134" customFormat="1" ht="49.5" customHeight="1" x14ac:dyDescent="0.2">
      <c r="A6" s="605"/>
      <c r="B6" s="605"/>
      <c r="C6" s="324" t="s">
        <v>650</v>
      </c>
      <c r="D6" s="324" t="s">
        <v>179</v>
      </c>
      <c r="E6" s="504" t="s">
        <v>322</v>
      </c>
      <c r="F6" s="324" t="s">
        <v>3</v>
      </c>
      <c r="G6" s="324" t="s">
        <v>650</v>
      </c>
      <c r="H6" s="324" t="s">
        <v>179</v>
      </c>
      <c r="I6" s="504" t="s">
        <v>322</v>
      </c>
      <c r="J6" s="324" t="s">
        <v>3</v>
      </c>
      <c r="K6" s="324" t="s">
        <v>650</v>
      </c>
      <c r="L6" s="324" t="s">
        <v>179</v>
      </c>
      <c r="M6" s="504" t="s">
        <v>322</v>
      </c>
      <c r="N6" s="324" t="s">
        <v>3</v>
      </c>
    </row>
    <row r="7" spans="1:14" s="134" customFormat="1" ht="18" customHeight="1" x14ac:dyDescent="0.2">
      <c r="A7" s="507" t="s">
        <v>516</v>
      </c>
      <c r="B7" s="507" t="s">
        <v>323</v>
      </c>
      <c r="C7" s="355">
        <v>386464</v>
      </c>
      <c r="D7" s="355">
        <v>412944</v>
      </c>
      <c r="E7" s="355">
        <v>410846</v>
      </c>
      <c r="F7" s="356">
        <v>99.5</v>
      </c>
      <c r="G7" s="355">
        <v>45306</v>
      </c>
      <c r="H7" s="355">
        <v>147647</v>
      </c>
      <c r="I7" s="355">
        <v>139227</v>
      </c>
      <c r="J7" s="356">
        <v>94.3</v>
      </c>
      <c r="K7" s="355">
        <v>431770</v>
      </c>
      <c r="L7" s="355">
        <v>560591</v>
      </c>
      <c r="M7" s="355">
        <v>550073</v>
      </c>
      <c r="N7" s="356">
        <v>98.1</v>
      </c>
    </row>
    <row r="8" spans="1:14" s="134" customFormat="1" ht="18" customHeight="1" x14ac:dyDescent="0.2">
      <c r="A8" s="507" t="s">
        <v>517</v>
      </c>
      <c r="B8" s="507" t="s">
        <v>509</v>
      </c>
      <c r="C8" s="355">
        <v>1728</v>
      </c>
      <c r="D8" s="355">
        <v>1768</v>
      </c>
      <c r="E8" s="355">
        <v>1768</v>
      </c>
      <c r="F8" s="356">
        <v>100</v>
      </c>
      <c r="G8" s="355">
        <v>0</v>
      </c>
      <c r="H8" s="355">
        <v>2</v>
      </c>
      <c r="I8" s="355">
        <v>2</v>
      </c>
      <c r="J8" s="356">
        <v>100</v>
      </c>
      <c r="K8" s="355">
        <v>1728</v>
      </c>
      <c r="L8" s="355">
        <v>1770</v>
      </c>
      <c r="M8" s="355">
        <v>1770</v>
      </c>
      <c r="N8" s="356">
        <v>100</v>
      </c>
    </row>
    <row r="9" spans="1:14" s="134" customFormat="1" ht="18" customHeight="1" x14ac:dyDescent="0.2">
      <c r="A9" s="507" t="s">
        <v>518</v>
      </c>
      <c r="B9" s="507" t="s">
        <v>510</v>
      </c>
      <c r="C9" s="355">
        <v>1728</v>
      </c>
      <c r="D9" s="355">
        <v>1768</v>
      </c>
      <c r="E9" s="355">
        <v>1768</v>
      </c>
      <c r="F9" s="356">
        <v>100</v>
      </c>
      <c r="G9" s="355">
        <v>0</v>
      </c>
      <c r="H9" s="355">
        <v>2</v>
      </c>
      <c r="I9" s="355">
        <v>2</v>
      </c>
      <c r="J9" s="356">
        <v>100</v>
      </c>
      <c r="K9" s="355">
        <v>1728</v>
      </c>
      <c r="L9" s="355">
        <v>1770</v>
      </c>
      <c r="M9" s="355">
        <v>1770</v>
      </c>
      <c r="N9" s="356">
        <v>100</v>
      </c>
    </row>
    <row r="10" spans="1:14" s="135" customFormat="1" ht="18" customHeight="1" x14ac:dyDescent="0.2">
      <c r="A10" s="349"/>
      <c r="B10" s="353" t="s">
        <v>989</v>
      </c>
      <c r="C10" s="355">
        <v>1728</v>
      </c>
      <c r="D10" s="355">
        <v>1768</v>
      </c>
      <c r="E10" s="355">
        <v>1768</v>
      </c>
      <c r="F10" s="356">
        <v>100</v>
      </c>
      <c r="G10" s="355">
        <v>0</v>
      </c>
      <c r="H10" s="355">
        <v>2</v>
      </c>
      <c r="I10" s="355">
        <v>2</v>
      </c>
      <c r="J10" s="356">
        <v>100</v>
      </c>
      <c r="K10" s="355">
        <v>1728</v>
      </c>
      <c r="L10" s="355">
        <v>1770</v>
      </c>
      <c r="M10" s="355">
        <v>1770</v>
      </c>
      <c r="N10" s="356">
        <v>100</v>
      </c>
    </row>
    <row r="11" spans="1:14" s="136" customFormat="1" ht="18" customHeight="1" x14ac:dyDescent="0.2">
      <c r="A11" s="507" t="s">
        <v>519</v>
      </c>
      <c r="B11" s="507" t="s">
        <v>506</v>
      </c>
      <c r="C11" s="355">
        <v>383709</v>
      </c>
      <c r="D11" s="355">
        <v>381963</v>
      </c>
      <c r="E11" s="355">
        <v>379865</v>
      </c>
      <c r="F11" s="356">
        <v>99.5</v>
      </c>
      <c r="G11" s="355">
        <v>45306</v>
      </c>
      <c r="H11" s="355">
        <v>109942</v>
      </c>
      <c r="I11" s="355">
        <v>101523</v>
      </c>
      <c r="J11" s="356">
        <v>92.3</v>
      </c>
      <c r="K11" s="355">
        <v>429015</v>
      </c>
      <c r="L11" s="355">
        <v>491905</v>
      </c>
      <c r="M11" s="355">
        <v>481388</v>
      </c>
      <c r="N11" s="356">
        <v>97.9</v>
      </c>
    </row>
    <row r="12" spans="1:14" s="134" customFormat="1" ht="18" customHeight="1" x14ac:dyDescent="0.2">
      <c r="A12" s="507" t="s">
        <v>520</v>
      </c>
      <c r="B12" s="507" t="s">
        <v>1015</v>
      </c>
      <c r="C12" s="355">
        <v>0</v>
      </c>
      <c r="D12" s="355">
        <v>3092</v>
      </c>
      <c r="E12" s="355">
        <v>3092</v>
      </c>
      <c r="F12" s="356">
        <v>100</v>
      </c>
      <c r="G12" s="355">
        <v>0</v>
      </c>
      <c r="H12" s="355">
        <v>2900</v>
      </c>
      <c r="I12" s="355">
        <v>2900</v>
      </c>
      <c r="J12" s="356">
        <v>100</v>
      </c>
      <c r="K12" s="355">
        <v>0</v>
      </c>
      <c r="L12" s="355">
        <v>5992</v>
      </c>
      <c r="M12" s="355">
        <v>5992</v>
      </c>
      <c r="N12" s="356">
        <v>100</v>
      </c>
    </row>
    <row r="13" spans="1:14" s="135" customFormat="1" ht="18" customHeight="1" x14ac:dyDescent="0.2">
      <c r="A13" s="349"/>
      <c r="B13" s="353" t="s">
        <v>969</v>
      </c>
      <c r="C13" s="355">
        <v>0</v>
      </c>
      <c r="D13" s="355">
        <v>3092</v>
      </c>
      <c r="E13" s="355">
        <v>3092</v>
      </c>
      <c r="F13" s="356">
        <v>100</v>
      </c>
      <c r="G13" s="355">
        <v>0</v>
      </c>
      <c r="H13" s="355">
        <v>2900</v>
      </c>
      <c r="I13" s="355">
        <v>2900</v>
      </c>
      <c r="J13" s="356">
        <v>100</v>
      </c>
      <c r="K13" s="355">
        <v>0</v>
      </c>
      <c r="L13" s="355">
        <v>5992</v>
      </c>
      <c r="M13" s="355">
        <v>5992</v>
      </c>
      <c r="N13" s="356">
        <v>100</v>
      </c>
    </row>
    <row r="14" spans="1:14" s="135" customFormat="1" ht="18" customHeight="1" x14ac:dyDescent="0.2">
      <c r="A14" s="507" t="s">
        <v>520</v>
      </c>
      <c r="B14" s="507" t="s">
        <v>1015</v>
      </c>
      <c r="C14" s="355">
        <v>5535</v>
      </c>
      <c r="D14" s="355">
        <v>5194</v>
      </c>
      <c r="E14" s="355">
        <v>5186</v>
      </c>
      <c r="F14" s="356">
        <v>99.8</v>
      </c>
      <c r="G14" s="355">
        <v>476</v>
      </c>
      <c r="H14" s="355">
        <v>4134</v>
      </c>
      <c r="I14" s="355">
        <v>4134</v>
      </c>
      <c r="J14" s="356">
        <v>100</v>
      </c>
      <c r="K14" s="355">
        <v>6011</v>
      </c>
      <c r="L14" s="355">
        <v>9328</v>
      </c>
      <c r="M14" s="355">
        <v>9320</v>
      </c>
      <c r="N14" s="356">
        <v>99.9</v>
      </c>
    </row>
    <row r="15" spans="1:14" s="135" customFormat="1" ht="18" customHeight="1" x14ac:dyDescent="0.2">
      <c r="A15" s="349"/>
      <c r="B15" s="353" t="s">
        <v>983</v>
      </c>
      <c r="C15" s="355">
        <v>5535</v>
      </c>
      <c r="D15" s="355">
        <v>5194</v>
      </c>
      <c r="E15" s="355">
        <v>5186</v>
      </c>
      <c r="F15" s="356">
        <v>99.8</v>
      </c>
      <c r="G15" s="355">
        <v>476</v>
      </c>
      <c r="H15" s="355">
        <v>4134</v>
      </c>
      <c r="I15" s="355">
        <v>4134</v>
      </c>
      <c r="J15" s="356">
        <v>100</v>
      </c>
      <c r="K15" s="355">
        <v>6011</v>
      </c>
      <c r="L15" s="355">
        <v>9328</v>
      </c>
      <c r="M15" s="355">
        <v>9320</v>
      </c>
      <c r="N15" s="356">
        <v>99.9</v>
      </c>
    </row>
    <row r="16" spans="1:14" s="135" customFormat="1" ht="18" customHeight="1" x14ac:dyDescent="0.2">
      <c r="A16" s="507" t="s">
        <v>520</v>
      </c>
      <c r="B16" s="507" t="s">
        <v>1015</v>
      </c>
      <c r="C16" s="355">
        <v>279279</v>
      </c>
      <c r="D16" s="355">
        <v>272223</v>
      </c>
      <c r="E16" s="355">
        <v>271966</v>
      </c>
      <c r="F16" s="356">
        <v>99.9</v>
      </c>
      <c r="G16" s="355">
        <v>34190</v>
      </c>
      <c r="H16" s="355">
        <v>83044</v>
      </c>
      <c r="I16" s="355">
        <v>83044</v>
      </c>
      <c r="J16" s="356">
        <v>100</v>
      </c>
      <c r="K16" s="355">
        <v>313469</v>
      </c>
      <c r="L16" s="355">
        <v>355267</v>
      </c>
      <c r="M16" s="355">
        <v>355010</v>
      </c>
      <c r="N16" s="356">
        <v>99.9</v>
      </c>
    </row>
    <row r="17" spans="1:14" s="135" customFormat="1" ht="18" customHeight="1" x14ac:dyDescent="0.2">
      <c r="A17" s="349"/>
      <c r="B17" s="353" t="s">
        <v>989</v>
      </c>
      <c r="C17" s="355">
        <v>279279</v>
      </c>
      <c r="D17" s="355">
        <v>272223</v>
      </c>
      <c r="E17" s="355">
        <v>271966</v>
      </c>
      <c r="F17" s="356">
        <v>99.9</v>
      </c>
      <c r="G17" s="355">
        <v>34190</v>
      </c>
      <c r="H17" s="355">
        <v>83044</v>
      </c>
      <c r="I17" s="355">
        <v>83044</v>
      </c>
      <c r="J17" s="356">
        <v>100</v>
      </c>
      <c r="K17" s="355">
        <v>313469</v>
      </c>
      <c r="L17" s="355">
        <v>355267</v>
      </c>
      <c r="M17" s="355">
        <v>355010</v>
      </c>
      <c r="N17" s="356">
        <v>99.9</v>
      </c>
    </row>
    <row r="18" spans="1:14" s="134" customFormat="1" ht="18" customHeight="1" x14ac:dyDescent="0.2">
      <c r="A18" s="507" t="s">
        <v>520</v>
      </c>
      <c r="B18" s="507" t="s">
        <v>1015</v>
      </c>
      <c r="C18" s="355">
        <v>504</v>
      </c>
      <c r="D18" s="355">
        <v>504</v>
      </c>
      <c r="E18" s="355">
        <v>504</v>
      </c>
      <c r="F18" s="356">
        <v>100</v>
      </c>
      <c r="G18" s="355">
        <v>0</v>
      </c>
      <c r="H18" s="355">
        <v>0</v>
      </c>
      <c r="I18" s="355">
        <v>0</v>
      </c>
      <c r="J18" s="356">
        <v>0</v>
      </c>
      <c r="K18" s="355">
        <v>504</v>
      </c>
      <c r="L18" s="355">
        <v>504</v>
      </c>
      <c r="M18" s="355">
        <v>504</v>
      </c>
      <c r="N18" s="356">
        <v>100</v>
      </c>
    </row>
    <row r="19" spans="1:14" s="133" customFormat="1" ht="18" customHeight="1" x14ac:dyDescent="0.2">
      <c r="A19" s="349"/>
      <c r="B19" s="353" t="s">
        <v>1001</v>
      </c>
      <c r="C19" s="355">
        <v>504</v>
      </c>
      <c r="D19" s="355">
        <v>504</v>
      </c>
      <c r="E19" s="355">
        <v>504</v>
      </c>
      <c r="F19" s="356">
        <v>100</v>
      </c>
      <c r="G19" s="355">
        <v>0</v>
      </c>
      <c r="H19" s="355">
        <v>0</v>
      </c>
      <c r="I19" s="355">
        <v>0</v>
      </c>
      <c r="J19" s="356">
        <v>0</v>
      </c>
      <c r="K19" s="355">
        <v>504</v>
      </c>
      <c r="L19" s="355">
        <v>504</v>
      </c>
      <c r="M19" s="355">
        <v>504</v>
      </c>
      <c r="N19" s="356">
        <v>100</v>
      </c>
    </row>
    <row r="20" spans="1:14" s="133" customFormat="1" ht="18" customHeight="1" x14ac:dyDescent="0.2">
      <c r="A20" s="507" t="s">
        <v>520</v>
      </c>
      <c r="B20" s="507" t="s">
        <v>1015</v>
      </c>
      <c r="C20" s="355">
        <v>98391</v>
      </c>
      <c r="D20" s="355">
        <v>100950</v>
      </c>
      <c r="E20" s="355">
        <v>99118</v>
      </c>
      <c r="F20" s="356">
        <v>98.2</v>
      </c>
      <c r="G20" s="355">
        <v>10640</v>
      </c>
      <c r="H20" s="355">
        <v>19864</v>
      </c>
      <c r="I20" s="355">
        <v>11444</v>
      </c>
      <c r="J20" s="356">
        <v>57.6</v>
      </c>
      <c r="K20" s="355">
        <v>109031</v>
      </c>
      <c r="L20" s="355">
        <v>120814</v>
      </c>
      <c r="M20" s="355">
        <v>110562</v>
      </c>
      <c r="N20" s="356">
        <v>91.5</v>
      </c>
    </row>
    <row r="21" spans="1:14" ht="18" customHeight="1" x14ac:dyDescent="0.2">
      <c r="A21" s="349"/>
      <c r="B21" s="353" t="s">
        <v>1013</v>
      </c>
      <c r="C21" s="355">
        <v>98391</v>
      </c>
      <c r="D21" s="355">
        <v>100950</v>
      </c>
      <c r="E21" s="355">
        <v>99118</v>
      </c>
      <c r="F21" s="356">
        <v>98.2</v>
      </c>
      <c r="G21" s="355">
        <v>10640</v>
      </c>
      <c r="H21" s="355">
        <v>19864</v>
      </c>
      <c r="I21" s="355">
        <v>11444</v>
      </c>
      <c r="J21" s="356">
        <v>57.6</v>
      </c>
      <c r="K21" s="355">
        <v>109031</v>
      </c>
      <c r="L21" s="355">
        <v>120814</v>
      </c>
      <c r="M21" s="355">
        <v>110562</v>
      </c>
      <c r="N21" s="356">
        <v>91.5</v>
      </c>
    </row>
    <row r="22" spans="1:14" ht="18" customHeight="1" x14ac:dyDescent="0.2">
      <c r="A22" s="507" t="s">
        <v>521</v>
      </c>
      <c r="B22" s="507" t="s">
        <v>515</v>
      </c>
      <c r="C22" s="355">
        <v>1027</v>
      </c>
      <c r="D22" s="355">
        <v>29213</v>
      </c>
      <c r="E22" s="355">
        <v>29213</v>
      </c>
      <c r="F22" s="356">
        <v>100</v>
      </c>
      <c r="G22" s="355">
        <v>0</v>
      </c>
      <c r="H22" s="355">
        <v>37702</v>
      </c>
      <c r="I22" s="355">
        <v>37702</v>
      </c>
      <c r="J22" s="356">
        <v>100</v>
      </c>
      <c r="K22" s="355">
        <v>1027</v>
      </c>
      <c r="L22" s="355">
        <v>66915</v>
      </c>
      <c r="M22" s="355">
        <v>66915</v>
      </c>
      <c r="N22" s="356">
        <v>100</v>
      </c>
    </row>
    <row r="23" spans="1:14" ht="18" customHeight="1" x14ac:dyDescent="0.2">
      <c r="A23" s="507" t="s">
        <v>522</v>
      </c>
      <c r="B23" s="507" t="s">
        <v>1016</v>
      </c>
      <c r="C23" s="355">
        <v>0</v>
      </c>
      <c r="D23" s="355">
        <v>798</v>
      </c>
      <c r="E23" s="355">
        <v>798</v>
      </c>
      <c r="F23" s="356">
        <v>100</v>
      </c>
      <c r="G23" s="355">
        <v>0</v>
      </c>
      <c r="H23" s="355">
        <v>632</v>
      </c>
      <c r="I23" s="355">
        <v>632</v>
      </c>
      <c r="J23" s="356">
        <v>100</v>
      </c>
      <c r="K23" s="355">
        <v>0</v>
      </c>
      <c r="L23" s="355">
        <v>1430</v>
      </c>
      <c r="M23" s="355">
        <v>1430</v>
      </c>
      <c r="N23" s="356">
        <v>100</v>
      </c>
    </row>
    <row r="24" spans="1:14" s="133" customFormat="1" ht="18" customHeight="1" x14ac:dyDescent="0.2">
      <c r="A24" s="349"/>
      <c r="B24" s="353" t="s">
        <v>969</v>
      </c>
      <c r="C24" s="355">
        <v>0</v>
      </c>
      <c r="D24" s="355">
        <v>798</v>
      </c>
      <c r="E24" s="355">
        <v>798</v>
      </c>
      <c r="F24" s="356">
        <v>100</v>
      </c>
      <c r="G24" s="355">
        <v>0</v>
      </c>
      <c r="H24" s="355">
        <v>632</v>
      </c>
      <c r="I24" s="355">
        <v>632</v>
      </c>
      <c r="J24" s="356">
        <v>100</v>
      </c>
      <c r="K24" s="355">
        <v>0</v>
      </c>
      <c r="L24" s="355">
        <v>1430</v>
      </c>
      <c r="M24" s="355">
        <v>1430</v>
      </c>
      <c r="N24" s="356">
        <v>100</v>
      </c>
    </row>
    <row r="25" spans="1:14" s="133" customFormat="1" ht="18" customHeight="1" x14ac:dyDescent="0.2">
      <c r="A25" s="507" t="s">
        <v>522</v>
      </c>
      <c r="B25" s="507" t="s">
        <v>1016</v>
      </c>
      <c r="C25" s="355">
        <v>175</v>
      </c>
      <c r="D25" s="355">
        <v>118</v>
      </c>
      <c r="E25" s="355">
        <v>118</v>
      </c>
      <c r="F25" s="356">
        <v>100</v>
      </c>
      <c r="G25" s="355">
        <v>0</v>
      </c>
      <c r="H25" s="355">
        <v>0</v>
      </c>
      <c r="I25" s="355">
        <v>0</v>
      </c>
      <c r="J25" s="356">
        <v>0</v>
      </c>
      <c r="K25" s="355">
        <v>175</v>
      </c>
      <c r="L25" s="355">
        <v>118</v>
      </c>
      <c r="M25" s="355">
        <v>118</v>
      </c>
      <c r="N25" s="356">
        <v>100</v>
      </c>
    </row>
    <row r="26" spans="1:14" s="133" customFormat="1" ht="18" customHeight="1" x14ac:dyDescent="0.2">
      <c r="A26" s="349"/>
      <c r="B26" s="353" t="s">
        <v>982</v>
      </c>
      <c r="C26" s="355">
        <v>175</v>
      </c>
      <c r="D26" s="355">
        <v>118</v>
      </c>
      <c r="E26" s="355">
        <v>118</v>
      </c>
      <c r="F26" s="356">
        <v>100</v>
      </c>
      <c r="G26" s="355">
        <v>0</v>
      </c>
      <c r="H26" s="355">
        <v>0</v>
      </c>
      <c r="I26" s="355">
        <v>0</v>
      </c>
      <c r="J26" s="356">
        <v>0</v>
      </c>
      <c r="K26" s="355">
        <v>175</v>
      </c>
      <c r="L26" s="355">
        <v>118</v>
      </c>
      <c r="M26" s="355">
        <v>118</v>
      </c>
      <c r="N26" s="356">
        <v>100</v>
      </c>
    </row>
    <row r="27" spans="1:14" ht="18" customHeight="1" x14ac:dyDescent="0.2">
      <c r="A27" s="507" t="s">
        <v>522</v>
      </c>
      <c r="B27" s="507" t="s">
        <v>1016</v>
      </c>
      <c r="C27" s="355">
        <v>0</v>
      </c>
      <c r="D27" s="355">
        <v>27552</v>
      </c>
      <c r="E27" s="355">
        <v>27552</v>
      </c>
      <c r="F27" s="356">
        <v>100</v>
      </c>
      <c r="G27" s="355">
        <v>0</v>
      </c>
      <c r="H27" s="355">
        <v>37070</v>
      </c>
      <c r="I27" s="355">
        <v>37070</v>
      </c>
      <c r="J27" s="356">
        <v>100</v>
      </c>
      <c r="K27" s="355">
        <v>0</v>
      </c>
      <c r="L27" s="355">
        <v>64622</v>
      </c>
      <c r="M27" s="355">
        <v>64622</v>
      </c>
      <c r="N27" s="356">
        <v>100</v>
      </c>
    </row>
    <row r="28" spans="1:14" s="133" customFormat="1" ht="18" customHeight="1" x14ac:dyDescent="0.2">
      <c r="A28" s="349"/>
      <c r="B28" s="353" t="s">
        <v>989</v>
      </c>
      <c r="C28" s="355">
        <v>0</v>
      </c>
      <c r="D28" s="355">
        <v>27552</v>
      </c>
      <c r="E28" s="355">
        <v>27552</v>
      </c>
      <c r="F28" s="356">
        <v>100</v>
      </c>
      <c r="G28" s="355">
        <v>0</v>
      </c>
      <c r="H28" s="355">
        <v>37070</v>
      </c>
      <c r="I28" s="355">
        <v>37070</v>
      </c>
      <c r="J28" s="356">
        <v>100</v>
      </c>
      <c r="K28" s="355">
        <v>0</v>
      </c>
      <c r="L28" s="355">
        <v>64622</v>
      </c>
      <c r="M28" s="355">
        <v>64622</v>
      </c>
      <c r="N28" s="356">
        <v>100</v>
      </c>
    </row>
    <row r="29" spans="1:14" s="133" customFormat="1" ht="18" customHeight="1" x14ac:dyDescent="0.2">
      <c r="A29" s="507" t="s">
        <v>522</v>
      </c>
      <c r="B29" s="507" t="s">
        <v>1016</v>
      </c>
      <c r="C29" s="355">
        <v>852</v>
      </c>
      <c r="D29" s="355">
        <v>745</v>
      </c>
      <c r="E29" s="355">
        <v>745</v>
      </c>
      <c r="F29" s="356">
        <v>100</v>
      </c>
      <c r="G29" s="355">
        <v>0</v>
      </c>
      <c r="H29" s="355">
        <v>0</v>
      </c>
      <c r="I29" s="355">
        <v>0</v>
      </c>
      <c r="J29" s="356">
        <v>0</v>
      </c>
      <c r="K29" s="355">
        <v>852</v>
      </c>
      <c r="L29" s="355">
        <v>745</v>
      </c>
      <c r="M29" s="355">
        <v>745</v>
      </c>
      <c r="N29" s="356">
        <v>100</v>
      </c>
    </row>
    <row r="30" spans="1:14" s="133" customFormat="1" ht="18" customHeight="1" x14ac:dyDescent="0.2">
      <c r="A30" s="349"/>
      <c r="B30" s="353" t="s">
        <v>1002</v>
      </c>
      <c r="C30" s="355">
        <v>852</v>
      </c>
      <c r="D30" s="355">
        <v>745</v>
      </c>
      <c r="E30" s="355">
        <v>745</v>
      </c>
      <c r="F30" s="356">
        <v>100</v>
      </c>
      <c r="G30" s="355">
        <v>0</v>
      </c>
      <c r="H30" s="355">
        <v>0</v>
      </c>
      <c r="I30" s="355">
        <v>0</v>
      </c>
      <c r="J30" s="356">
        <v>0</v>
      </c>
      <c r="K30" s="355">
        <v>852</v>
      </c>
      <c r="L30" s="355">
        <v>745</v>
      </c>
      <c r="M30" s="355">
        <v>745</v>
      </c>
      <c r="N30" s="356">
        <v>100</v>
      </c>
    </row>
    <row r="31" spans="1:14" s="133" customFormat="1" ht="18" customHeight="1" x14ac:dyDescent="0.2">
      <c r="A31" s="507" t="s">
        <v>523</v>
      </c>
      <c r="B31" s="507" t="s">
        <v>338</v>
      </c>
      <c r="C31" s="355">
        <v>9224</v>
      </c>
      <c r="D31" s="355">
        <v>8429</v>
      </c>
      <c r="E31" s="355">
        <v>8264</v>
      </c>
      <c r="F31" s="356">
        <v>98</v>
      </c>
      <c r="G31" s="355">
        <v>635</v>
      </c>
      <c r="H31" s="355">
        <v>2059</v>
      </c>
      <c r="I31" s="355">
        <v>2058</v>
      </c>
      <c r="J31" s="356">
        <v>100</v>
      </c>
      <c r="K31" s="355">
        <v>9859</v>
      </c>
      <c r="L31" s="355">
        <v>10488</v>
      </c>
      <c r="M31" s="355">
        <v>10322</v>
      </c>
      <c r="N31" s="356">
        <v>98.4</v>
      </c>
    </row>
    <row r="32" spans="1:14" s="133" customFormat="1" ht="18" customHeight="1" x14ac:dyDescent="0.2">
      <c r="A32" s="507" t="s">
        <v>524</v>
      </c>
      <c r="B32" s="507" t="s">
        <v>507</v>
      </c>
      <c r="C32" s="355">
        <v>9224</v>
      </c>
      <c r="D32" s="355">
        <v>8429</v>
      </c>
      <c r="E32" s="355">
        <v>8264</v>
      </c>
      <c r="F32" s="356">
        <v>98</v>
      </c>
      <c r="G32" s="355">
        <v>635</v>
      </c>
      <c r="H32" s="355">
        <v>2059</v>
      </c>
      <c r="I32" s="355">
        <v>2058</v>
      </c>
      <c r="J32" s="356">
        <v>100</v>
      </c>
      <c r="K32" s="355">
        <v>9859</v>
      </c>
      <c r="L32" s="355">
        <v>10488</v>
      </c>
      <c r="M32" s="355">
        <v>10322</v>
      </c>
      <c r="N32" s="356">
        <v>98.4</v>
      </c>
    </row>
    <row r="33" spans="1:14" ht="18" customHeight="1" x14ac:dyDescent="0.2">
      <c r="A33" s="507" t="s">
        <v>525</v>
      </c>
      <c r="B33" s="507" t="s">
        <v>1019</v>
      </c>
      <c r="C33" s="355">
        <v>9224</v>
      </c>
      <c r="D33" s="355">
        <v>8429</v>
      </c>
      <c r="E33" s="355">
        <v>8264</v>
      </c>
      <c r="F33" s="356">
        <v>98</v>
      </c>
      <c r="G33" s="355">
        <v>635</v>
      </c>
      <c r="H33" s="355">
        <v>2059</v>
      </c>
      <c r="I33" s="355">
        <v>2058</v>
      </c>
      <c r="J33" s="356">
        <v>100</v>
      </c>
      <c r="K33" s="355">
        <v>9859</v>
      </c>
      <c r="L33" s="355">
        <v>10488</v>
      </c>
      <c r="M33" s="355">
        <v>10322</v>
      </c>
      <c r="N33" s="356">
        <v>98.4</v>
      </c>
    </row>
    <row r="34" spans="1:14" s="134" customFormat="1" ht="18" customHeight="1" x14ac:dyDescent="0.2">
      <c r="A34" s="349"/>
      <c r="B34" s="353" t="s">
        <v>983</v>
      </c>
      <c r="C34" s="355">
        <v>9224</v>
      </c>
      <c r="D34" s="355">
        <v>8429</v>
      </c>
      <c r="E34" s="355">
        <v>8264</v>
      </c>
      <c r="F34" s="356">
        <v>98</v>
      </c>
      <c r="G34" s="355">
        <v>635</v>
      </c>
      <c r="H34" s="355">
        <v>2059</v>
      </c>
      <c r="I34" s="355">
        <v>2058</v>
      </c>
      <c r="J34" s="356">
        <v>100</v>
      </c>
      <c r="K34" s="355">
        <v>9859</v>
      </c>
      <c r="L34" s="355">
        <v>10488</v>
      </c>
      <c r="M34" s="355">
        <v>10322</v>
      </c>
      <c r="N34" s="356">
        <v>98.4</v>
      </c>
    </row>
    <row r="35" spans="1:14" ht="18" customHeight="1" x14ac:dyDescent="0.2">
      <c r="A35" s="507" t="s">
        <v>526</v>
      </c>
      <c r="B35" s="507" t="s">
        <v>360</v>
      </c>
      <c r="C35" s="355">
        <v>43393</v>
      </c>
      <c r="D35" s="355">
        <v>70255</v>
      </c>
      <c r="E35" s="355">
        <v>70246</v>
      </c>
      <c r="F35" s="356">
        <v>100</v>
      </c>
      <c r="G35" s="355">
        <v>33200</v>
      </c>
      <c r="H35" s="355">
        <v>89461</v>
      </c>
      <c r="I35" s="355">
        <v>89461</v>
      </c>
      <c r="J35" s="356">
        <v>100</v>
      </c>
      <c r="K35" s="355">
        <v>76593</v>
      </c>
      <c r="L35" s="355">
        <v>159716</v>
      </c>
      <c r="M35" s="355">
        <v>159707</v>
      </c>
      <c r="N35" s="356">
        <v>100</v>
      </c>
    </row>
    <row r="36" spans="1:14" ht="18" customHeight="1" x14ac:dyDescent="0.2">
      <c r="A36" s="507" t="s">
        <v>527</v>
      </c>
      <c r="B36" s="507" t="s">
        <v>511</v>
      </c>
      <c r="C36" s="355">
        <v>43393</v>
      </c>
      <c r="D36" s="355">
        <v>70255</v>
      </c>
      <c r="E36" s="355">
        <v>70246</v>
      </c>
      <c r="F36" s="356">
        <v>100</v>
      </c>
      <c r="G36" s="355">
        <v>33200</v>
      </c>
      <c r="H36" s="355">
        <v>89461</v>
      </c>
      <c r="I36" s="355">
        <v>89461</v>
      </c>
      <c r="J36" s="356">
        <v>100</v>
      </c>
      <c r="K36" s="355">
        <v>76593</v>
      </c>
      <c r="L36" s="355">
        <v>159716</v>
      </c>
      <c r="M36" s="355">
        <v>159707</v>
      </c>
      <c r="N36" s="356">
        <v>100</v>
      </c>
    </row>
    <row r="37" spans="1:14" s="133" customFormat="1" ht="18" customHeight="1" x14ac:dyDescent="0.2">
      <c r="A37" s="507" t="s">
        <v>530</v>
      </c>
      <c r="B37" s="507" t="s">
        <v>1017</v>
      </c>
      <c r="C37" s="355">
        <v>0</v>
      </c>
      <c r="D37" s="355">
        <v>1026</v>
      </c>
      <c r="E37" s="355">
        <v>1026</v>
      </c>
      <c r="F37" s="356">
        <v>100</v>
      </c>
      <c r="G37" s="355">
        <v>0</v>
      </c>
      <c r="H37" s="355">
        <v>0</v>
      </c>
      <c r="I37" s="355">
        <v>0</v>
      </c>
      <c r="J37" s="356">
        <v>0</v>
      </c>
      <c r="K37" s="355">
        <v>0</v>
      </c>
      <c r="L37" s="355">
        <v>1026</v>
      </c>
      <c r="M37" s="355">
        <v>1026</v>
      </c>
      <c r="N37" s="356">
        <v>100</v>
      </c>
    </row>
    <row r="38" spans="1:14" ht="18" customHeight="1" x14ac:dyDescent="0.2">
      <c r="A38" s="349"/>
      <c r="B38" s="353" t="s">
        <v>969</v>
      </c>
      <c r="C38" s="355">
        <v>0</v>
      </c>
      <c r="D38" s="355">
        <v>1026</v>
      </c>
      <c r="E38" s="355">
        <v>1026</v>
      </c>
      <c r="F38" s="356">
        <v>100</v>
      </c>
      <c r="G38" s="355">
        <v>0</v>
      </c>
      <c r="H38" s="355">
        <v>0</v>
      </c>
      <c r="I38" s="355">
        <v>0</v>
      </c>
      <c r="J38" s="356">
        <v>0</v>
      </c>
      <c r="K38" s="355">
        <v>0</v>
      </c>
      <c r="L38" s="355">
        <v>1026</v>
      </c>
      <c r="M38" s="355">
        <v>1026</v>
      </c>
      <c r="N38" s="356">
        <v>100</v>
      </c>
    </row>
    <row r="39" spans="1:14" s="133" customFormat="1" ht="18" customHeight="1" x14ac:dyDescent="0.2">
      <c r="A39" s="507" t="s">
        <v>530</v>
      </c>
      <c r="B39" s="507" t="s">
        <v>1017</v>
      </c>
      <c r="C39" s="355">
        <v>34500</v>
      </c>
      <c r="D39" s="355">
        <v>20870</v>
      </c>
      <c r="E39" s="355">
        <v>20870</v>
      </c>
      <c r="F39" s="356">
        <v>100</v>
      </c>
      <c r="G39" s="355">
        <v>31800</v>
      </c>
      <c r="H39" s="355">
        <v>5305</v>
      </c>
      <c r="I39" s="355">
        <v>5305</v>
      </c>
      <c r="J39" s="356">
        <v>100</v>
      </c>
      <c r="K39" s="355">
        <v>66300</v>
      </c>
      <c r="L39" s="355">
        <v>26175</v>
      </c>
      <c r="M39" s="355">
        <v>26175</v>
      </c>
      <c r="N39" s="356">
        <v>100</v>
      </c>
    </row>
    <row r="40" spans="1:14" ht="18" customHeight="1" x14ac:dyDescent="0.2">
      <c r="A40" s="349"/>
      <c r="B40" s="353" t="s">
        <v>989</v>
      </c>
      <c r="C40" s="355">
        <v>34500</v>
      </c>
      <c r="D40" s="355">
        <v>20870</v>
      </c>
      <c r="E40" s="355">
        <v>20870</v>
      </c>
      <c r="F40" s="356">
        <v>100</v>
      </c>
      <c r="G40" s="355">
        <v>31800</v>
      </c>
      <c r="H40" s="355">
        <v>5305</v>
      </c>
      <c r="I40" s="355">
        <v>5305</v>
      </c>
      <c r="J40" s="356">
        <v>100</v>
      </c>
      <c r="K40" s="355">
        <v>66300</v>
      </c>
      <c r="L40" s="355">
        <v>26175</v>
      </c>
      <c r="M40" s="355">
        <v>26175</v>
      </c>
      <c r="N40" s="356">
        <v>100</v>
      </c>
    </row>
    <row r="41" spans="1:14" s="133" customFormat="1" ht="18" customHeight="1" x14ac:dyDescent="0.2">
      <c r="A41" s="507" t="s">
        <v>530</v>
      </c>
      <c r="B41" s="507" t="s">
        <v>1017</v>
      </c>
      <c r="C41" s="355">
        <v>0</v>
      </c>
      <c r="D41" s="355">
        <v>37283</v>
      </c>
      <c r="E41" s="355">
        <v>37283</v>
      </c>
      <c r="F41" s="356">
        <v>100</v>
      </c>
      <c r="G41" s="355">
        <v>0</v>
      </c>
      <c r="H41" s="355">
        <v>80229</v>
      </c>
      <c r="I41" s="355">
        <v>80229</v>
      </c>
      <c r="J41" s="356">
        <v>100</v>
      </c>
      <c r="K41" s="355">
        <v>0</v>
      </c>
      <c r="L41" s="355">
        <v>117512</v>
      </c>
      <c r="M41" s="355">
        <v>117512</v>
      </c>
      <c r="N41" s="356">
        <v>100</v>
      </c>
    </row>
    <row r="42" spans="1:14" ht="18" customHeight="1" x14ac:dyDescent="0.2">
      <c r="A42" s="349"/>
      <c r="B42" s="353" t="s">
        <v>994</v>
      </c>
      <c r="C42" s="355">
        <v>0</v>
      </c>
      <c r="D42" s="355">
        <v>37283</v>
      </c>
      <c r="E42" s="355">
        <v>37283</v>
      </c>
      <c r="F42" s="356">
        <v>100</v>
      </c>
      <c r="G42" s="355">
        <v>0</v>
      </c>
      <c r="H42" s="355">
        <v>80229</v>
      </c>
      <c r="I42" s="355">
        <v>80229</v>
      </c>
      <c r="J42" s="356">
        <v>100</v>
      </c>
      <c r="K42" s="355">
        <v>0</v>
      </c>
      <c r="L42" s="355">
        <v>117512</v>
      </c>
      <c r="M42" s="355">
        <v>117512</v>
      </c>
      <c r="N42" s="356">
        <v>100</v>
      </c>
    </row>
    <row r="43" spans="1:14" ht="18" customHeight="1" x14ac:dyDescent="0.2">
      <c r="A43" s="507" t="s">
        <v>529</v>
      </c>
      <c r="B43" s="507" t="s">
        <v>1024</v>
      </c>
      <c r="C43" s="355">
        <v>6895</v>
      </c>
      <c r="D43" s="355">
        <v>9147</v>
      </c>
      <c r="E43" s="355">
        <v>9147</v>
      </c>
      <c r="F43" s="356">
        <v>100</v>
      </c>
      <c r="G43" s="355">
        <v>0</v>
      </c>
      <c r="H43" s="355">
        <v>2523</v>
      </c>
      <c r="I43" s="355">
        <v>2523</v>
      </c>
      <c r="J43" s="356">
        <v>100</v>
      </c>
      <c r="K43" s="355">
        <v>6895</v>
      </c>
      <c r="L43" s="355">
        <v>11670</v>
      </c>
      <c r="M43" s="355">
        <v>11670</v>
      </c>
      <c r="N43" s="356">
        <v>100</v>
      </c>
    </row>
    <row r="44" spans="1:14" s="133" customFormat="1" ht="18" customHeight="1" x14ac:dyDescent="0.2">
      <c r="A44" s="349"/>
      <c r="B44" s="353" t="s">
        <v>995</v>
      </c>
      <c r="C44" s="355">
        <v>6895</v>
      </c>
      <c r="D44" s="355">
        <v>9147</v>
      </c>
      <c r="E44" s="355">
        <v>9147</v>
      </c>
      <c r="F44" s="356">
        <v>100</v>
      </c>
      <c r="G44" s="355">
        <v>0</v>
      </c>
      <c r="H44" s="355">
        <v>2523</v>
      </c>
      <c r="I44" s="355">
        <v>2523</v>
      </c>
      <c r="J44" s="356">
        <v>100</v>
      </c>
      <c r="K44" s="355">
        <v>6895</v>
      </c>
      <c r="L44" s="355">
        <v>11670</v>
      </c>
      <c r="M44" s="355">
        <v>11670</v>
      </c>
      <c r="N44" s="356">
        <v>100</v>
      </c>
    </row>
    <row r="45" spans="1:14" s="133" customFormat="1" ht="18" customHeight="1" x14ac:dyDescent="0.2">
      <c r="A45" s="507" t="s">
        <v>1029</v>
      </c>
      <c r="B45" s="507" t="s">
        <v>1029</v>
      </c>
      <c r="C45" s="355">
        <v>714</v>
      </c>
      <c r="D45" s="355">
        <v>638</v>
      </c>
      <c r="E45" s="355">
        <v>629</v>
      </c>
      <c r="F45" s="356">
        <v>98.6</v>
      </c>
      <c r="G45" s="355">
        <v>0</v>
      </c>
      <c r="H45" s="355">
        <v>0</v>
      </c>
      <c r="I45" s="355">
        <v>0</v>
      </c>
      <c r="J45" s="356">
        <v>0</v>
      </c>
      <c r="K45" s="355">
        <v>714</v>
      </c>
      <c r="L45" s="355">
        <v>638</v>
      </c>
      <c r="M45" s="355">
        <v>629</v>
      </c>
      <c r="N45" s="356">
        <v>98.6</v>
      </c>
    </row>
    <row r="46" spans="1:14" s="133" customFormat="1" ht="18" customHeight="1" x14ac:dyDescent="0.2">
      <c r="A46" s="349"/>
      <c r="B46" s="353" t="s">
        <v>1000</v>
      </c>
      <c r="C46" s="355">
        <v>714</v>
      </c>
      <c r="D46" s="355">
        <v>638</v>
      </c>
      <c r="E46" s="355">
        <v>629</v>
      </c>
      <c r="F46" s="356">
        <v>98.6</v>
      </c>
      <c r="G46" s="355">
        <v>0</v>
      </c>
      <c r="H46" s="355">
        <v>0</v>
      </c>
      <c r="I46" s="355">
        <v>0</v>
      </c>
      <c r="J46" s="356">
        <v>0</v>
      </c>
      <c r="K46" s="355">
        <v>714</v>
      </c>
      <c r="L46" s="355">
        <v>638</v>
      </c>
      <c r="M46" s="355">
        <v>629</v>
      </c>
      <c r="N46" s="356">
        <v>98.6</v>
      </c>
    </row>
    <row r="47" spans="1:14" ht="18" customHeight="1" x14ac:dyDescent="0.2">
      <c r="A47" s="507" t="s">
        <v>528</v>
      </c>
      <c r="B47" s="507" t="s">
        <v>1027</v>
      </c>
      <c r="C47" s="355">
        <v>1284</v>
      </c>
      <c r="D47" s="355">
        <v>1290</v>
      </c>
      <c r="E47" s="355">
        <v>1290</v>
      </c>
      <c r="F47" s="356">
        <v>100</v>
      </c>
      <c r="G47" s="355">
        <v>1400</v>
      </c>
      <c r="H47" s="355">
        <v>1403</v>
      </c>
      <c r="I47" s="355">
        <v>1403</v>
      </c>
      <c r="J47" s="356">
        <v>100</v>
      </c>
      <c r="K47" s="355">
        <v>2684</v>
      </c>
      <c r="L47" s="355">
        <v>2693</v>
      </c>
      <c r="M47" s="355">
        <v>2693</v>
      </c>
      <c r="N47" s="356">
        <v>100</v>
      </c>
    </row>
    <row r="48" spans="1:14" s="133" customFormat="1" ht="18" customHeight="1" x14ac:dyDescent="0.2">
      <c r="A48" s="349"/>
      <c r="B48" s="353" t="s">
        <v>1007</v>
      </c>
      <c r="C48" s="355">
        <v>1284</v>
      </c>
      <c r="D48" s="355">
        <v>1290</v>
      </c>
      <c r="E48" s="355">
        <v>1290</v>
      </c>
      <c r="F48" s="356">
        <v>100</v>
      </c>
      <c r="G48" s="355">
        <v>1400</v>
      </c>
      <c r="H48" s="355">
        <v>1403</v>
      </c>
      <c r="I48" s="355">
        <v>1403</v>
      </c>
      <c r="J48" s="356">
        <v>100</v>
      </c>
      <c r="K48" s="355">
        <v>2684</v>
      </c>
      <c r="L48" s="355">
        <v>2693</v>
      </c>
      <c r="M48" s="355">
        <v>2693</v>
      </c>
      <c r="N48" s="356">
        <v>100</v>
      </c>
    </row>
    <row r="49" spans="1:14" s="133" customFormat="1" ht="18" customHeight="1" x14ac:dyDescent="0.2">
      <c r="A49" s="507" t="s">
        <v>531</v>
      </c>
      <c r="B49" s="507" t="s">
        <v>392</v>
      </c>
      <c r="C49" s="355">
        <v>597</v>
      </c>
      <c r="D49" s="355">
        <v>520</v>
      </c>
      <c r="E49" s="355">
        <v>520</v>
      </c>
      <c r="F49" s="356">
        <v>100</v>
      </c>
      <c r="G49" s="355">
        <v>0</v>
      </c>
      <c r="H49" s="355">
        <v>0</v>
      </c>
      <c r="I49" s="355">
        <v>0</v>
      </c>
      <c r="J49" s="356">
        <v>0</v>
      </c>
      <c r="K49" s="355">
        <v>597</v>
      </c>
      <c r="L49" s="355">
        <v>520</v>
      </c>
      <c r="M49" s="355">
        <v>520</v>
      </c>
      <c r="N49" s="356">
        <v>100</v>
      </c>
    </row>
    <row r="50" spans="1:14" s="133" customFormat="1" ht="18" customHeight="1" x14ac:dyDescent="0.2">
      <c r="A50" s="507" t="s">
        <v>1030</v>
      </c>
      <c r="B50" s="507" t="s">
        <v>508</v>
      </c>
      <c r="C50" s="355">
        <v>597</v>
      </c>
      <c r="D50" s="355">
        <v>520</v>
      </c>
      <c r="E50" s="355">
        <v>520</v>
      </c>
      <c r="F50" s="356">
        <v>100</v>
      </c>
      <c r="G50" s="355">
        <v>0</v>
      </c>
      <c r="H50" s="355">
        <v>0</v>
      </c>
      <c r="I50" s="355">
        <v>0</v>
      </c>
      <c r="J50" s="356">
        <v>0</v>
      </c>
      <c r="K50" s="355">
        <v>597</v>
      </c>
      <c r="L50" s="355">
        <v>520</v>
      </c>
      <c r="M50" s="355">
        <v>520</v>
      </c>
      <c r="N50" s="356">
        <v>100</v>
      </c>
    </row>
    <row r="51" spans="1:14" ht="18" customHeight="1" x14ac:dyDescent="0.2">
      <c r="A51" s="507" t="s">
        <v>1031</v>
      </c>
      <c r="B51" s="507" t="s">
        <v>1020</v>
      </c>
      <c r="C51" s="355">
        <v>597</v>
      </c>
      <c r="D51" s="355">
        <v>520</v>
      </c>
      <c r="E51" s="355">
        <v>520</v>
      </c>
      <c r="F51" s="356">
        <v>100</v>
      </c>
      <c r="G51" s="355">
        <v>0</v>
      </c>
      <c r="H51" s="355">
        <v>0</v>
      </c>
      <c r="I51" s="355">
        <v>0</v>
      </c>
      <c r="J51" s="356">
        <v>0</v>
      </c>
      <c r="K51" s="355">
        <v>597</v>
      </c>
      <c r="L51" s="355">
        <v>520</v>
      </c>
      <c r="M51" s="355">
        <v>520</v>
      </c>
      <c r="N51" s="356">
        <v>100</v>
      </c>
    </row>
    <row r="52" spans="1:14" s="133" customFormat="1" ht="18" customHeight="1" x14ac:dyDescent="0.2">
      <c r="A52" s="349"/>
      <c r="B52" s="353" t="s">
        <v>988</v>
      </c>
      <c r="C52" s="355">
        <v>597</v>
      </c>
      <c r="D52" s="355">
        <v>520</v>
      </c>
      <c r="E52" s="355">
        <v>520</v>
      </c>
      <c r="F52" s="356">
        <v>100</v>
      </c>
      <c r="G52" s="355">
        <v>0</v>
      </c>
      <c r="H52" s="355">
        <v>0</v>
      </c>
      <c r="I52" s="355">
        <v>0</v>
      </c>
      <c r="J52" s="356">
        <v>0</v>
      </c>
      <c r="K52" s="355">
        <v>597</v>
      </c>
      <c r="L52" s="355">
        <v>520</v>
      </c>
      <c r="M52" s="355">
        <v>520</v>
      </c>
      <c r="N52" s="356">
        <v>100</v>
      </c>
    </row>
    <row r="53" spans="1:14" s="133" customFormat="1" ht="18" customHeight="1" x14ac:dyDescent="0.2">
      <c r="A53" s="507" t="s">
        <v>532</v>
      </c>
      <c r="B53" s="507" t="s">
        <v>424</v>
      </c>
      <c r="C53" s="355">
        <v>605</v>
      </c>
      <c r="D53" s="355">
        <v>578</v>
      </c>
      <c r="E53" s="355">
        <v>577</v>
      </c>
      <c r="F53" s="356">
        <v>99.8</v>
      </c>
      <c r="G53" s="355">
        <v>0</v>
      </c>
      <c r="H53" s="355">
        <v>0</v>
      </c>
      <c r="I53" s="355">
        <v>0</v>
      </c>
      <c r="J53" s="356">
        <v>0</v>
      </c>
      <c r="K53" s="355">
        <v>605</v>
      </c>
      <c r="L53" s="355">
        <v>578</v>
      </c>
      <c r="M53" s="355">
        <v>577</v>
      </c>
      <c r="N53" s="356">
        <v>99.8</v>
      </c>
    </row>
    <row r="54" spans="1:14" s="133" customFormat="1" ht="18" customHeight="1" x14ac:dyDescent="0.2">
      <c r="A54" s="507" t="s">
        <v>533</v>
      </c>
      <c r="B54" s="507" t="s">
        <v>1022</v>
      </c>
      <c r="C54" s="355">
        <v>605</v>
      </c>
      <c r="D54" s="355">
        <v>578</v>
      </c>
      <c r="E54" s="355">
        <v>577</v>
      </c>
      <c r="F54" s="356">
        <v>99.8</v>
      </c>
      <c r="G54" s="355">
        <v>0</v>
      </c>
      <c r="H54" s="355">
        <v>0</v>
      </c>
      <c r="I54" s="355">
        <v>0</v>
      </c>
      <c r="J54" s="356">
        <v>0</v>
      </c>
      <c r="K54" s="355">
        <v>605</v>
      </c>
      <c r="L54" s="355">
        <v>578</v>
      </c>
      <c r="M54" s="355">
        <v>577</v>
      </c>
      <c r="N54" s="356">
        <v>99.8</v>
      </c>
    </row>
    <row r="55" spans="1:14" s="133" customFormat="1" ht="18" customHeight="1" x14ac:dyDescent="0.2">
      <c r="A55" s="507" t="s">
        <v>534</v>
      </c>
      <c r="B55" s="507" t="s">
        <v>1023</v>
      </c>
      <c r="C55" s="355">
        <v>605</v>
      </c>
      <c r="D55" s="355">
        <v>578</v>
      </c>
      <c r="E55" s="355">
        <v>577</v>
      </c>
      <c r="F55" s="356">
        <v>99.8</v>
      </c>
      <c r="G55" s="355">
        <v>0</v>
      </c>
      <c r="H55" s="355">
        <v>0</v>
      </c>
      <c r="I55" s="355">
        <v>0</v>
      </c>
      <c r="J55" s="356">
        <v>0</v>
      </c>
      <c r="K55" s="355">
        <v>605</v>
      </c>
      <c r="L55" s="355">
        <v>578</v>
      </c>
      <c r="M55" s="355">
        <v>577</v>
      </c>
      <c r="N55" s="356">
        <v>99.8</v>
      </c>
    </row>
    <row r="56" spans="1:14" ht="18" customHeight="1" x14ac:dyDescent="0.2">
      <c r="A56" s="349"/>
      <c r="B56" s="353" t="s">
        <v>993</v>
      </c>
      <c r="C56" s="355">
        <v>605</v>
      </c>
      <c r="D56" s="355">
        <v>578</v>
      </c>
      <c r="E56" s="355">
        <v>577</v>
      </c>
      <c r="F56" s="356">
        <v>99.8</v>
      </c>
      <c r="G56" s="355">
        <v>0</v>
      </c>
      <c r="H56" s="355">
        <v>0</v>
      </c>
      <c r="I56" s="355">
        <v>0</v>
      </c>
      <c r="J56" s="356">
        <v>0</v>
      </c>
      <c r="K56" s="355">
        <v>605</v>
      </c>
      <c r="L56" s="355">
        <v>578</v>
      </c>
      <c r="M56" s="355">
        <v>577</v>
      </c>
      <c r="N56" s="356">
        <v>99.8</v>
      </c>
    </row>
    <row r="57" spans="1:14" s="133" customFormat="1" ht="18" customHeight="1" x14ac:dyDescent="0.2">
      <c r="A57" s="507" t="s">
        <v>535</v>
      </c>
      <c r="B57" s="507" t="s">
        <v>435</v>
      </c>
      <c r="C57" s="355">
        <v>5863</v>
      </c>
      <c r="D57" s="355">
        <v>6245</v>
      </c>
      <c r="E57" s="355">
        <v>6245</v>
      </c>
      <c r="F57" s="356">
        <v>100</v>
      </c>
      <c r="G57" s="355">
        <v>0</v>
      </c>
      <c r="H57" s="355">
        <v>0</v>
      </c>
      <c r="I57" s="355">
        <v>0</v>
      </c>
      <c r="J57" s="356">
        <v>0</v>
      </c>
      <c r="K57" s="355">
        <v>5863</v>
      </c>
      <c r="L57" s="355">
        <v>6245</v>
      </c>
      <c r="M57" s="355">
        <v>6245</v>
      </c>
      <c r="N57" s="356">
        <v>100</v>
      </c>
    </row>
    <row r="58" spans="1:14" s="133" customFormat="1" ht="18" customHeight="1" x14ac:dyDescent="0.2">
      <c r="A58" s="507" t="s">
        <v>536</v>
      </c>
      <c r="B58" s="507" t="s">
        <v>512</v>
      </c>
      <c r="C58" s="355">
        <v>5863</v>
      </c>
      <c r="D58" s="355">
        <v>6245</v>
      </c>
      <c r="E58" s="355">
        <v>6245</v>
      </c>
      <c r="F58" s="356">
        <v>100</v>
      </c>
      <c r="G58" s="355">
        <v>0</v>
      </c>
      <c r="H58" s="355">
        <v>0</v>
      </c>
      <c r="I58" s="355">
        <v>0</v>
      </c>
      <c r="J58" s="356">
        <v>0</v>
      </c>
      <c r="K58" s="355">
        <v>5863</v>
      </c>
      <c r="L58" s="355">
        <v>6245</v>
      </c>
      <c r="M58" s="355">
        <v>6245</v>
      </c>
      <c r="N58" s="356">
        <v>100</v>
      </c>
    </row>
    <row r="59" spans="1:14" s="133" customFormat="1" ht="18" customHeight="1" x14ac:dyDescent="0.2">
      <c r="A59" s="507" t="s">
        <v>1032</v>
      </c>
      <c r="B59" s="507" t="s">
        <v>1021</v>
      </c>
      <c r="C59" s="355">
        <v>5863</v>
      </c>
      <c r="D59" s="355">
        <v>6245</v>
      </c>
      <c r="E59" s="355">
        <v>6245</v>
      </c>
      <c r="F59" s="356">
        <v>100</v>
      </c>
      <c r="G59" s="355">
        <v>0</v>
      </c>
      <c r="H59" s="355">
        <v>0</v>
      </c>
      <c r="I59" s="355">
        <v>0</v>
      </c>
      <c r="J59" s="356">
        <v>0</v>
      </c>
      <c r="K59" s="355">
        <v>5863</v>
      </c>
      <c r="L59" s="355">
        <v>6245</v>
      </c>
      <c r="M59" s="355">
        <v>6245</v>
      </c>
      <c r="N59" s="356">
        <v>100</v>
      </c>
    </row>
    <row r="60" spans="1:14" ht="18" customHeight="1" x14ac:dyDescent="0.2">
      <c r="A60" s="349"/>
      <c r="B60" s="353" t="s">
        <v>989</v>
      </c>
      <c r="C60" s="355">
        <v>5863</v>
      </c>
      <c r="D60" s="355">
        <v>6245</v>
      </c>
      <c r="E60" s="355">
        <v>6245</v>
      </c>
      <c r="F60" s="356">
        <v>100</v>
      </c>
      <c r="G60" s="355">
        <v>0</v>
      </c>
      <c r="H60" s="355">
        <v>0</v>
      </c>
      <c r="I60" s="355">
        <v>0</v>
      </c>
      <c r="J60" s="356">
        <v>0</v>
      </c>
      <c r="K60" s="355">
        <v>5863</v>
      </c>
      <c r="L60" s="355">
        <v>6245</v>
      </c>
      <c r="M60" s="355">
        <v>6245</v>
      </c>
      <c r="N60" s="356">
        <v>100</v>
      </c>
    </row>
    <row r="61" spans="1:14" s="133" customFormat="1" ht="18" customHeight="1" x14ac:dyDescent="0.2">
      <c r="A61" s="507" t="s">
        <v>537</v>
      </c>
      <c r="B61" s="507" t="s">
        <v>453</v>
      </c>
      <c r="C61" s="355">
        <v>610</v>
      </c>
      <c r="D61" s="355">
        <v>695</v>
      </c>
      <c r="E61" s="355">
        <v>695</v>
      </c>
      <c r="F61" s="356">
        <v>100</v>
      </c>
      <c r="G61" s="355">
        <v>0</v>
      </c>
      <c r="H61" s="355">
        <v>18</v>
      </c>
      <c r="I61" s="355">
        <v>18</v>
      </c>
      <c r="J61" s="356">
        <v>100</v>
      </c>
      <c r="K61" s="355">
        <v>610</v>
      </c>
      <c r="L61" s="355">
        <v>713</v>
      </c>
      <c r="M61" s="355">
        <v>713</v>
      </c>
      <c r="N61" s="356">
        <v>100</v>
      </c>
    </row>
    <row r="62" spans="1:14" s="133" customFormat="1" ht="18" customHeight="1" x14ac:dyDescent="0.2">
      <c r="A62" s="507" t="s">
        <v>538</v>
      </c>
      <c r="B62" s="507" t="s">
        <v>513</v>
      </c>
      <c r="C62" s="355">
        <v>610</v>
      </c>
      <c r="D62" s="355">
        <v>695</v>
      </c>
      <c r="E62" s="355">
        <v>695</v>
      </c>
      <c r="F62" s="356">
        <v>100</v>
      </c>
      <c r="G62" s="355">
        <v>0</v>
      </c>
      <c r="H62" s="355">
        <v>18</v>
      </c>
      <c r="I62" s="355">
        <v>18</v>
      </c>
      <c r="J62" s="356">
        <v>100</v>
      </c>
      <c r="K62" s="355">
        <v>610</v>
      </c>
      <c r="L62" s="355">
        <v>713</v>
      </c>
      <c r="M62" s="355">
        <v>713</v>
      </c>
      <c r="N62" s="356">
        <v>100</v>
      </c>
    </row>
    <row r="63" spans="1:14" s="133" customFormat="1" ht="18" customHeight="1" x14ac:dyDescent="0.2">
      <c r="A63" s="507" t="s">
        <v>1033</v>
      </c>
      <c r="B63" s="507" t="s">
        <v>1018</v>
      </c>
      <c r="C63" s="355">
        <v>0</v>
      </c>
      <c r="D63" s="355">
        <v>17</v>
      </c>
      <c r="E63" s="355">
        <v>17</v>
      </c>
      <c r="F63" s="356">
        <v>100</v>
      </c>
      <c r="G63" s="355">
        <v>0</v>
      </c>
      <c r="H63" s="355">
        <v>0</v>
      </c>
      <c r="I63" s="355">
        <v>0</v>
      </c>
      <c r="J63" s="356">
        <v>0</v>
      </c>
      <c r="K63" s="355">
        <v>0</v>
      </c>
      <c r="L63" s="355">
        <v>17</v>
      </c>
      <c r="M63" s="355">
        <v>17</v>
      </c>
      <c r="N63" s="356">
        <v>100</v>
      </c>
    </row>
    <row r="64" spans="1:14" s="133" customFormat="1" ht="18" customHeight="1" x14ac:dyDescent="0.2">
      <c r="A64" s="349"/>
      <c r="B64" s="353" t="s">
        <v>969</v>
      </c>
      <c r="C64" s="355">
        <v>0</v>
      </c>
      <c r="D64" s="355">
        <v>17</v>
      </c>
      <c r="E64" s="355">
        <v>17</v>
      </c>
      <c r="F64" s="356">
        <v>100</v>
      </c>
      <c r="G64" s="355">
        <v>0</v>
      </c>
      <c r="H64" s="355">
        <v>0</v>
      </c>
      <c r="I64" s="355">
        <v>0</v>
      </c>
      <c r="J64" s="356">
        <v>0</v>
      </c>
      <c r="K64" s="355">
        <v>0</v>
      </c>
      <c r="L64" s="355">
        <v>17</v>
      </c>
      <c r="M64" s="355">
        <v>17</v>
      </c>
      <c r="N64" s="356">
        <v>100</v>
      </c>
    </row>
    <row r="65" spans="1:14" ht="18" customHeight="1" x14ac:dyDescent="0.2">
      <c r="A65" s="507" t="s">
        <v>1033</v>
      </c>
      <c r="B65" s="507" t="s">
        <v>1018</v>
      </c>
      <c r="C65" s="355">
        <v>610</v>
      </c>
      <c r="D65" s="355">
        <v>678</v>
      </c>
      <c r="E65" s="355">
        <v>678</v>
      </c>
      <c r="F65" s="356">
        <v>100</v>
      </c>
      <c r="G65" s="355">
        <v>0</v>
      </c>
      <c r="H65" s="355">
        <v>18</v>
      </c>
      <c r="I65" s="355">
        <v>18</v>
      </c>
      <c r="J65" s="356">
        <v>100</v>
      </c>
      <c r="K65" s="355">
        <v>610</v>
      </c>
      <c r="L65" s="355">
        <v>696</v>
      </c>
      <c r="M65" s="355">
        <v>696</v>
      </c>
      <c r="N65" s="356">
        <v>100</v>
      </c>
    </row>
    <row r="66" spans="1:14" ht="18" customHeight="1" x14ac:dyDescent="0.2">
      <c r="A66" s="349"/>
      <c r="B66" s="353" t="s">
        <v>991</v>
      </c>
      <c r="C66" s="355">
        <v>610</v>
      </c>
      <c r="D66" s="355">
        <v>678</v>
      </c>
      <c r="E66" s="355">
        <v>678</v>
      </c>
      <c r="F66" s="356">
        <v>100</v>
      </c>
      <c r="G66" s="355">
        <v>0</v>
      </c>
      <c r="H66" s="355">
        <v>18</v>
      </c>
      <c r="I66" s="355">
        <v>18</v>
      </c>
      <c r="J66" s="356">
        <v>100</v>
      </c>
      <c r="K66" s="355">
        <v>610</v>
      </c>
      <c r="L66" s="355">
        <v>696</v>
      </c>
      <c r="M66" s="355">
        <v>696</v>
      </c>
      <c r="N66" s="356">
        <v>100</v>
      </c>
    </row>
    <row r="67" spans="1:14" ht="18" customHeight="1" thickBot="1" x14ac:dyDescent="0.25">
      <c r="A67" s="406"/>
      <c r="B67" s="359" t="s">
        <v>693</v>
      </c>
      <c r="C67" s="360">
        <v>446756</v>
      </c>
      <c r="D67" s="360">
        <v>499665</v>
      </c>
      <c r="E67" s="360">
        <v>497393</v>
      </c>
      <c r="F67" s="361">
        <v>99.5</v>
      </c>
      <c r="G67" s="360">
        <v>79141</v>
      </c>
      <c r="H67" s="360">
        <v>239183</v>
      </c>
      <c r="I67" s="360">
        <v>230762</v>
      </c>
      <c r="J67" s="361">
        <v>96.5</v>
      </c>
      <c r="K67" s="360">
        <v>525897</v>
      </c>
      <c r="L67" s="360">
        <v>738848</v>
      </c>
      <c r="M67" s="360">
        <v>728155</v>
      </c>
      <c r="N67" s="361">
        <v>98.6</v>
      </c>
    </row>
    <row r="68" spans="1:14" ht="13.5" thickTop="1" x14ac:dyDescent="0.2">
      <c r="A68" s="137"/>
      <c r="B68" s="138"/>
      <c r="C68" s="139"/>
      <c r="D68" s="139"/>
      <c r="E68" s="139"/>
      <c r="F68" s="140"/>
      <c r="G68" s="139"/>
      <c r="H68" s="139"/>
      <c r="I68" s="139"/>
      <c r="J68" s="140"/>
      <c r="K68" s="139"/>
      <c r="L68" s="139"/>
      <c r="M68" s="139"/>
      <c r="N68" s="140"/>
    </row>
    <row r="69" spans="1:14" x14ac:dyDescent="0.2">
      <c r="A69" s="137"/>
      <c r="B69" s="138"/>
      <c r="C69" s="139"/>
      <c r="D69" s="139"/>
      <c r="E69" s="139"/>
      <c r="F69" s="140"/>
      <c r="G69" s="139"/>
      <c r="H69" s="139"/>
      <c r="I69" s="139"/>
      <c r="J69" s="140"/>
      <c r="K69" s="139"/>
      <c r="L69" s="139"/>
      <c r="M69" s="139"/>
      <c r="N69" s="140"/>
    </row>
    <row r="75" spans="1:14" x14ac:dyDescent="0.2">
      <c r="B75" s="141"/>
      <c r="C75" s="142"/>
      <c r="D75" s="143"/>
      <c r="E75" s="143"/>
      <c r="K75" s="144"/>
      <c r="L75" s="144"/>
      <c r="M75" s="144"/>
    </row>
    <row r="76" spans="1:14" x14ac:dyDescent="0.2">
      <c r="B76" s="141"/>
      <c r="C76" s="143"/>
      <c r="D76" s="143"/>
      <c r="E76" s="143"/>
      <c r="K76" s="144"/>
      <c r="L76" s="144"/>
      <c r="M76" s="144"/>
    </row>
    <row r="77" spans="1:14" x14ac:dyDescent="0.2">
      <c r="B77" s="141"/>
      <c r="C77" s="143"/>
      <c r="D77" s="143"/>
      <c r="E77" s="143"/>
      <c r="K77" s="144"/>
      <c r="L77" s="144"/>
      <c r="M77" s="144"/>
    </row>
    <row r="78" spans="1:14" x14ac:dyDescent="0.2">
      <c r="B78" s="141"/>
      <c r="C78" s="143"/>
      <c r="D78" s="143"/>
      <c r="E78" s="143"/>
      <c r="K78" s="144"/>
      <c r="L78" s="144"/>
      <c r="M78" s="144"/>
    </row>
    <row r="79" spans="1:14" x14ac:dyDescent="0.2">
      <c r="B79" s="141"/>
      <c r="C79" s="143"/>
      <c r="D79" s="143"/>
      <c r="E79" s="143"/>
      <c r="K79" s="144"/>
      <c r="L79" s="144"/>
      <c r="M79" s="144"/>
    </row>
    <row r="80" spans="1:14" x14ac:dyDescent="0.2">
      <c r="B80" s="141"/>
      <c r="C80" s="143"/>
      <c r="D80" s="143"/>
      <c r="E80" s="143"/>
      <c r="K80" s="144"/>
      <c r="L80" s="144"/>
      <c r="M80" s="144"/>
    </row>
    <row r="81" spans="2:13" x14ac:dyDescent="0.2">
      <c r="B81" s="141"/>
      <c r="C81" s="143"/>
      <c r="D81" s="143"/>
      <c r="E81" s="143"/>
      <c r="K81" s="144"/>
      <c r="L81" s="144"/>
      <c r="M81" s="144"/>
    </row>
    <row r="82" spans="2:13" x14ac:dyDescent="0.2">
      <c r="B82" s="141"/>
      <c r="C82" s="143"/>
      <c r="D82" s="143"/>
      <c r="E82" s="143"/>
      <c r="K82" s="144"/>
      <c r="L82" s="144"/>
      <c r="M82" s="144"/>
    </row>
    <row r="83" spans="2:13" x14ac:dyDescent="0.2">
      <c r="B83" s="141"/>
      <c r="C83" s="143"/>
      <c r="D83" s="143"/>
      <c r="E83" s="143"/>
      <c r="K83" s="144"/>
      <c r="L83" s="144"/>
      <c r="M83" s="144"/>
    </row>
    <row r="84" spans="2:13" x14ac:dyDescent="0.2">
      <c r="B84" s="141"/>
      <c r="C84" s="143"/>
      <c r="D84" s="143"/>
      <c r="E84" s="143"/>
    </row>
    <row r="85" spans="2:13" x14ac:dyDescent="0.2">
      <c r="B85" s="141"/>
      <c r="C85" s="143"/>
      <c r="D85" s="143"/>
      <c r="E85" s="143"/>
    </row>
    <row r="86" spans="2:13" x14ac:dyDescent="0.2">
      <c r="B86" s="141"/>
      <c r="C86" s="143"/>
      <c r="D86" s="143"/>
      <c r="E86" s="143"/>
    </row>
    <row r="87" spans="2:13" x14ac:dyDescent="0.2">
      <c r="B87" s="141"/>
      <c r="C87" s="143"/>
      <c r="D87" s="143"/>
      <c r="E87" s="143"/>
    </row>
    <row r="88" spans="2:13" x14ac:dyDescent="0.2">
      <c r="B88" s="141"/>
      <c r="C88" s="143"/>
      <c r="D88" s="143"/>
      <c r="E88" s="143"/>
    </row>
    <row r="89" spans="2:13" x14ac:dyDescent="0.2">
      <c r="B89" s="141"/>
      <c r="C89" s="143"/>
      <c r="D89" s="143"/>
      <c r="E89" s="143"/>
    </row>
    <row r="90" spans="2:13" x14ac:dyDescent="0.2">
      <c r="B90" s="141"/>
      <c r="C90" s="143"/>
      <c r="D90" s="143"/>
      <c r="E90" s="143"/>
    </row>
    <row r="91" spans="2:13" x14ac:dyDescent="0.2">
      <c r="B91" s="141"/>
      <c r="C91" s="143"/>
      <c r="D91" s="143"/>
      <c r="E91" s="143"/>
    </row>
    <row r="92" spans="2:13" x14ac:dyDescent="0.2">
      <c r="B92" s="141"/>
      <c r="C92" s="143"/>
      <c r="D92" s="143"/>
      <c r="E92" s="143"/>
    </row>
    <row r="93" spans="2:13" x14ac:dyDescent="0.2">
      <c r="B93" s="141"/>
      <c r="C93" s="143"/>
      <c r="D93" s="143"/>
      <c r="E93" s="143"/>
    </row>
    <row r="94" spans="2:13" x14ac:dyDescent="0.2">
      <c r="B94" s="141"/>
      <c r="C94" s="143"/>
      <c r="D94" s="143"/>
      <c r="E94" s="143"/>
    </row>
    <row r="95" spans="2:13" x14ac:dyDescent="0.2">
      <c r="B95" s="141"/>
      <c r="C95" s="143"/>
      <c r="D95" s="143"/>
      <c r="E95" s="143"/>
    </row>
    <row r="96" spans="2:13" x14ac:dyDescent="0.2">
      <c r="B96" s="141"/>
      <c r="C96" s="143"/>
      <c r="D96" s="143"/>
      <c r="E96" s="143"/>
    </row>
    <row r="97" spans="2:5" x14ac:dyDescent="0.2">
      <c r="B97" s="141"/>
      <c r="C97" s="143"/>
      <c r="D97" s="143"/>
      <c r="E97" s="143"/>
    </row>
    <row r="98" spans="2:5" x14ac:dyDescent="0.2">
      <c r="B98" s="141"/>
      <c r="C98" s="143"/>
      <c r="D98" s="143"/>
      <c r="E98" s="143"/>
    </row>
    <row r="99" spans="2:5" x14ac:dyDescent="0.2">
      <c r="B99" s="141"/>
      <c r="C99" s="143"/>
      <c r="D99" s="143"/>
      <c r="E99" s="143"/>
    </row>
    <row r="100" spans="2:5" x14ac:dyDescent="0.2">
      <c r="B100" s="141"/>
      <c r="C100" s="143"/>
      <c r="D100" s="143"/>
      <c r="E100" s="143"/>
    </row>
    <row r="101" spans="2:5" x14ac:dyDescent="0.2">
      <c r="B101" s="141"/>
      <c r="C101" s="143"/>
      <c r="D101" s="143"/>
      <c r="E101" s="143"/>
    </row>
    <row r="102" spans="2:5" x14ac:dyDescent="0.2">
      <c r="B102" s="141"/>
      <c r="C102" s="143"/>
      <c r="D102" s="143"/>
      <c r="E102" s="143"/>
    </row>
    <row r="103" spans="2:5" x14ac:dyDescent="0.2">
      <c r="B103" s="141"/>
      <c r="C103" s="143"/>
      <c r="D103" s="143"/>
      <c r="E103" s="143"/>
    </row>
    <row r="104" spans="2:5" x14ac:dyDescent="0.2">
      <c r="B104" s="141"/>
      <c r="C104" s="143"/>
      <c r="D104" s="143"/>
      <c r="E104" s="143"/>
    </row>
    <row r="105" spans="2:5" x14ac:dyDescent="0.2">
      <c r="B105" s="141"/>
      <c r="C105" s="143"/>
      <c r="D105" s="143"/>
      <c r="E105" s="143"/>
    </row>
    <row r="106" spans="2:5" x14ac:dyDescent="0.2">
      <c r="B106" s="141"/>
      <c r="C106" s="143"/>
      <c r="D106" s="143"/>
      <c r="E106" s="143"/>
    </row>
    <row r="107" spans="2:5" x14ac:dyDescent="0.2">
      <c r="B107" s="141"/>
    </row>
    <row r="108" spans="2:5" x14ac:dyDescent="0.2">
      <c r="B108" s="141"/>
    </row>
    <row r="109" spans="2:5" x14ac:dyDescent="0.2">
      <c r="B109" s="141"/>
    </row>
    <row r="110" spans="2:5" x14ac:dyDescent="0.2">
      <c r="B110" s="141"/>
    </row>
    <row r="111" spans="2:5" x14ac:dyDescent="0.2">
      <c r="B111" s="141"/>
    </row>
    <row r="112" spans="2:5" x14ac:dyDescent="0.2">
      <c r="B112" s="141"/>
    </row>
    <row r="113" spans="2:2" x14ac:dyDescent="0.2">
      <c r="B113" s="141"/>
    </row>
    <row r="114" spans="2:2" x14ac:dyDescent="0.2">
      <c r="B114" s="141"/>
    </row>
    <row r="115" spans="2:2" x14ac:dyDescent="0.2">
      <c r="B115" s="141"/>
    </row>
    <row r="116" spans="2:2" x14ac:dyDescent="0.2">
      <c r="B116" s="141"/>
    </row>
    <row r="117" spans="2:2" x14ac:dyDescent="0.2">
      <c r="B117" s="141"/>
    </row>
    <row r="118" spans="2:2" x14ac:dyDescent="0.2">
      <c r="B118" s="141"/>
    </row>
    <row r="119" spans="2:2" x14ac:dyDescent="0.2">
      <c r="B119" s="141"/>
    </row>
    <row r="120" spans="2:2" x14ac:dyDescent="0.2">
      <c r="B120" s="141"/>
    </row>
    <row r="121" spans="2:2" x14ac:dyDescent="0.2">
      <c r="B121" s="141"/>
    </row>
    <row r="122" spans="2:2" x14ac:dyDescent="0.2">
      <c r="B122" s="141"/>
    </row>
    <row r="123" spans="2:2" x14ac:dyDescent="0.2">
      <c r="B123" s="141"/>
    </row>
    <row r="124" spans="2:2" x14ac:dyDescent="0.2">
      <c r="B124" s="141"/>
    </row>
    <row r="125" spans="2:2" x14ac:dyDescent="0.2">
      <c r="B125" s="141"/>
    </row>
    <row r="126" spans="2:2" x14ac:dyDescent="0.2">
      <c r="B126" s="141"/>
    </row>
    <row r="127" spans="2:2" x14ac:dyDescent="0.2">
      <c r="B127" s="141"/>
    </row>
    <row r="128" spans="2:2" x14ac:dyDescent="0.2">
      <c r="B128" s="141"/>
    </row>
    <row r="129" spans="2:2" x14ac:dyDescent="0.2">
      <c r="B129" s="141"/>
    </row>
    <row r="130" spans="2:2" x14ac:dyDescent="0.2">
      <c r="B130" s="141"/>
    </row>
    <row r="131" spans="2:2" x14ac:dyDescent="0.2">
      <c r="B131" s="141"/>
    </row>
    <row r="132" spans="2:2" x14ac:dyDescent="0.2">
      <c r="B132" s="141"/>
    </row>
    <row r="133" spans="2:2" x14ac:dyDescent="0.2">
      <c r="B133" s="141"/>
    </row>
    <row r="134" spans="2:2" x14ac:dyDescent="0.2">
      <c r="B134" s="141"/>
    </row>
    <row r="135" spans="2:2" x14ac:dyDescent="0.2">
      <c r="B135" s="141"/>
    </row>
    <row r="136" spans="2:2" x14ac:dyDescent="0.2">
      <c r="B136" s="141"/>
    </row>
    <row r="137" spans="2:2" x14ac:dyDescent="0.2">
      <c r="B137" s="141"/>
    </row>
    <row r="138" spans="2:2" x14ac:dyDescent="0.2">
      <c r="B138" s="141"/>
    </row>
    <row r="139" spans="2:2" x14ac:dyDescent="0.2">
      <c r="B139" s="141"/>
    </row>
    <row r="140" spans="2:2" x14ac:dyDescent="0.2">
      <c r="B140" s="141"/>
    </row>
    <row r="141" spans="2:2" x14ac:dyDescent="0.2">
      <c r="B141" s="141"/>
    </row>
    <row r="142" spans="2:2" x14ac:dyDescent="0.2">
      <c r="B142" s="141"/>
    </row>
    <row r="143" spans="2:2" x14ac:dyDescent="0.2">
      <c r="B143" s="141"/>
    </row>
    <row r="144" spans="2:2" x14ac:dyDescent="0.2">
      <c r="B144" s="141"/>
    </row>
    <row r="145" spans="2:2" x14ac:dyDescent="0.2">
      <c r="B145" s="141"/>
    </row>
    <row r="146" spans="2:2" x14ac:dyDescent="0.2">
      <c r="B146" s="141"/>
    </row>
    <row r="147" spans="2:2" x14ac:dyDescent="0.2">
      <c r="B147" s="141"/>
    </row>
    <row r="148" spans="2:2" x14ac:dyDescent="0.2">
      <c r="B148" s="141"/>
    </row>
    <row r="149" spans="2:2" x14ac:dyDescent="0.2">
      <c r="B149" s="141"/>
    </row>
    <row r="150" spans="2:2" x14ac:dyDescent="0.2">
      <c r="B150" s="141"/>
    </row>
    <row r="151" spans="2:2" x14ac:dyDescent="0.2">
      <c r="B151" s="141"/>
    </row>
    <row r="152" spans="2:2" x14ac:dyDescent="0.2">
      <c r="B152" s="141"/>
    </row>
    <row r="153" spans="2:2" x14ac:dyDescent="0.2">
      <c r="B153" s="141"/>
    </row>
    <row r="154" spans="2:2" x14ac:dyDescent="0.2">
      <c r="B154" s="141"/>
    </row>
    <row r="155" spans="2:2" x14ac:dyDescent="0.2">
      <c r="B155" s="141"/>
    </row>
    <row r="156" spans="2:2" x14ac:dyDescent="0.2">
      <c r="B156" s="141"/>
    </row>
    <row r="157" spans="2:2" x14ac:dyDescent="0.2">
      <c r="B157" s="141"/>
    </row>
    <row r="158" spans="2:2" x14ac:dyDescent="0.2">
      <c r="B158" s="141"/>
    </row>
    <row r="159" spans="2:2" x14ac:dyDescent="0.2">
      <c r="B159" s="141"/>
    </row>
    <row r="160" spans="2:2" x14ac:dyDescent="0.2">
      <c r="B160" s="141"/>
    </row>
    <row r="161" spans="2:2" x14ac:dyDescent="0.2">
      <c r="B161" s="141"/>
    </row>
    <row r="162" spans="2:2" x14ac:dyDescent="0.2">
      <c r="B162" s="141"/>
    </row>
    <row r="163" spans="2:2" x14ac:dyDescent="0.2">
      <c r="B163" s="141"/>
    </row>
    <row r="164" spans="2:2" x14ac:dyDescent="0.2">
      <c r="B164" s="141"/>
    </row>
    <row r="165" spans="2:2" x14ac:dyDescent="0.2">
      <c r="B165" s="141"/>
    </row>
    <row r="166" spans="2:2" x14ac:dyDescent="0.2">
      <c r="B166" s="141"/>
    </row>
    <row r="167" spans="2:2" x14ac:dyDescent="0.2">
      <c r="B167" s="141"/>
    </row>
    <row r="168" spans="2:2" x14ac:dyDescent="0.2">
      <c r="B168" s="141"/>
    </row>
    <row r="169" spans="2:2" x14ac:dyDescent="0.2">
      <c r="B169" s="141"/>
    </row>
    <row r="170" spans="2:2" x14ac:dyDescent="0.2">
      <c r="B170" s="141"/>
    </row>
    <row r="171" spans="2:2" x14ac:dyDescent="0.2">
      <c r="B171" s="141"/>
    </row>
    <row r="172" spans="2:2" x14ac:dyDescent="0.2">
      <c r="B172" s="141"/>
    </row>
    <row r="173" spans="2:2" x14ac:dyDescent="0.2">
      <c r="B173" s="141"/>
    </row>
    <row r="174" spans="2:2" x14ac:dyDescent="0.2">
      <c r="B174" s="141"/>
    </row>
    <row r="175" spans="2:2" x14ac:dyDescent="0.2">
      <c r="B175" s="141"/>
    </row>
    <row r="176" spans="2:2" x14ac:dyDescent="0.2">
      <c r="B176" s="141"/>
    </row>
    <row r="177" spans="2:2" x14ac:dyDescent="0.2">
      <c r="B177" s="141"/>
    </row>
    <row r="178" spans="2:2" x14ac:dyDescent="0.2">
      <c r="B178" s="141"/>
    </row>
    <row r="179" spans="2:2" x14ac:dyDescent="0.2">
      <c r="B179" s="141"/>
    </row>
    <row r="180" spans="2:2" x14ac:dyDescent="0.2">
      <c r="B180" s="141"/>
    </row>
    <row r="181" spans="2:2" x14ac:dyDescent="0.2">
      <c r="B181" s="141"/>
    </row>
    <row r="182" spans="2:2" x14ac:dyDescent="0.2">
      <c r="B182" s="141"/>
    </row>
    <row r="183" spans="2:2" x14ac:dyDescent="0.2">
      <c r="B183" s="141"/>
    </row>
    <row r="184" spans="2:2" x14ac:dyDescent="0.2">
      <c r="B184" s="141"/>
    </row>
    <row r="185" spans="2:2" x14ac:dyDescent="0.2">
      <c r="B185" s="141"/>
    </row>
    <row r="186" spans="2:2" x14ac:dyDescent="0.2">
      <c r="B186" s="141"/>
    </row>
    <row r="187" spans="2:2" x14ac:dyDescent="0.2">
      <c r="B187" s="141"/>
    </row>
    <row r="188" spans="2:2" x14ac:dyDescent="0.2">
      <c r="B188" s="141"/>
    </row>
    <row r="189" spans="2:2" x14ac:dyDescent="0.2">
      <c r="B189" s="141"/>
    </row>
    <row r="190" spans="2:2" x14ac:dyDescent="0.2">
      <c r="B190" s="141"/>
    </row>
    <row r="191" spans="2:2" x14ac:dyDescent="0.2">
      <c r="B191" s="141"/>
    </row>
    <row r="192" spans="2:2" x14ac:dyDescent="0.2">
      <c r="B192" s="141"/>
    </row>
    <row r="193" spans="2:2" x14ac:dyDescent="0.2">
      <c r="B193" s="141"/>
    </row>
    <row r="194" spans="2:2" x14ac:dyDescent="0.2">
      <c r="B194" s="141"/>
    </row>
    <row r="195" spans="2:2" x14ac:dyDescent="0.2">
      <c r="B195" s="141"/>
    </row>
    <row r="196" spans="2:2" x14ac:dyDescent="0.2">
      <c r="B196" s="141"/>
    </row>
    <row r="197" spans="2:2" x14ac:dyDescent="0.2">
      <c r="B197" s="141"/>
    </row>
    <row r="198" spans="2:2" x14ac:dyDescent="0.2">
      <c r="B198" s="141"/>
    </row>
    <row r="199" spans="2:2" x14ac:dyDescent="0.2">
      <c r="B199" s="141"/>
    </row>
    <row r="200" spans="2:2" x14ac:dyDescent="0.2">
      <c r="B200" s="141"/>
    </row>
    <row r="201" spans="2:2" x14ac:dyDescent="0.2">
      <c r="B201" s="141"/>
    </row>
    <row r="202" spans="2:2" x14ac:dyDescent="0.2">
      <c r="B202" s="141"/>
    </row>
    <row r="203" spans="2:2" x14ac:dyDescent="0.2">
      <c r="B203" s="141"/>
    </row>
    <row r="204" spans="2:2" x14ac:dyDescent="0.2">
      <c r="B204" s="141"/>
    </row>
    <row r="205" spans="2:2" x14ac:dyDescent="0.2">
      <c r="B205" s="141"/>
    </row>
    <row r="206" spans="2:2" x14ac:dyDescent="0.2">
      <c r="B206" s="141"/>
    </row>
    <row r="207" spans="2:2" x14ac:dyDescent="0.2">
      <c r="B207" s="141"/>
    </row>
    <row r="208" spans="2:2" x14ac:dyDescent="0.2">
      <c r="B208" s="141"/>
    </row>
    <row r="209" spans="2:2" x14ac:dyDescent="0.2">
      <c r="B209" s="141"/>
    </row>
    <row r="210" spans="2:2" x14ac:dyDescent="0.2">
      <c r="B210" s="141"/>
    </row>
    <row r="211" spans="2:2" x14ac:dyDescent="0.2">
      <c r="B211" s="141"/>
    </row>
    <row r="212" spans="2:2" x14ac:dyDescent="0.2">
      <c r="B212" s="141"/>
    </row>
    <row r="213" spans="2:2" x14ac:dyDescent="0.2">
      <c r="B213" s="141"/>
    </row>
    <row r="214" spans="2:2" x14ac:dyDescent="0.2">
      <c r="B214" s="141"/>
    </row>
    <row r="215" spans="2:2" x14ac:dyDescent="0.2">
      <c r="B215" s="141"/>
    </row>
    <row r="216" spans="2:2" x14ac:dyDescent="0.2">
      <c r="B216" s="141"/>
    </row>
    <row r="217" spans="2:2" x14ac:dyDescent="0.2">
      <c r="B217" s="141"/>
    </row>
    <row r="218" spans="2:2" x14ac:dyDescent="0.2">
      <c r="B218" s="141"/>
    </row>
    <row r="219" spans="2:2" x14ac:dyDescent="0.2">
      <c r="B219" s="141"/>
    </row>
    <row r="220" spans="2:2" x14ac:dyDescent="0.2">
      <c r="B220" s="141"/>
    </row>
    <row r="221" spans="2:2" x14ac:dyDescent="0.2">
      <c r="B221" s="141"/>
    </row>
    <row r="222" spans="2:2" x14ac:dyDescent="0.2">
      <c r="B222" s="141"/>
    </row>
    <row r="223" spans="2:2" x14ac:dyDescent="0.2">
      <c r="B223" s="141"/>
    </row>
    <row r="224" spans="2:2" x14ac:dyDescent="0.2">
      <c r="B224" s="141"/>
    </row>
    <row r="225" spans="2:2" x14ac:dyDescent="0.2">
      <c r="B225" s="141"/>
    </row>
    <row r="226" spans="2:2" x14ac:dyDescent="0.2">
      <c r="B226" s="141"/>
    </row>
    <row r="227" spans="2:2" x14ac:dyDescent="0.2">
      <c r="B227" s="141"/>
    </row>
    <row r="228" spans="2:2" x14ac:dyDescent="0.2">
      <c r="B228" s="141"/>
    </row>
    <row r="229" spans="2:2" x14ac:dyDescent="0.2">
      <c r="B229" s="141"/>
    </row>
    <row r="230" spans="2:2" x14ac:dyDescent="0.2">
      <c r="B230" s="141"/>
    </row>
    <row r="231" spans="2:2" x14ac:dyDescent="0.2">
      <c r="B231" s="141"/>
    </row>
    <row r="232" spans="2:2" x14ac:dyDescent="0.2">
      <c r="B232" s="141"/>
    </row>
    <row r="233" spans="2:2" x14ac:dyDescent="0.2">
      <c r="B233" s="141"/>
    </row>
    <row r="234" spans="2:2" x14ac:dyDescent="0.2">
      <c r="B234" s="141"/>
    </row>
    <row r="235" spans="2:2" x14ac:dyDescent="0.2">
      <c r="B235" s="141"/>
    </row>
    <row r="236" spans="2:2" x14ac:dyDescent="0.2">
      <c r="B236" s="141"/>
    </row>
    <row r="237" spans="2:2" x14ac:dyDescent="0.2">
      <c r="B237" s="141"/>
    </row>
    <row r="238" spans="2:2" x14ac:dyDescent="0.2">
      <c r="B238" s="141"/>
    </row>
    <row r="239" spans="2:2" x14ac:dyDescent="0.2">
      <c r="B239" s="141"/>
    </row>
    <row r="240" spans="2:2" x14ac:dyDescent="0.2">
      <c r="B240" s="141"/>
    </row>
    <row r="241" spans="2:2" x14ac:dyDescent="0.2">
      <c r="B241" s="141"/>
    </row>
    <row r="242" spans="2:2" x14ac:dyDescent="0.2">
      <c r="B242" s="141"/>
    </row>
    <row r="243" spans="2:2" x14ac:dyDescent="0.2">
      <c r="B243" s="141"/>
    </row>
    <row r="244" spans="2:2" x14ac:dyDescent="0.2">
      <c r="B244" s="141"/>
    </row>
    <row r="245" spans="2:2" x14ac:dyDescent="0.2">
      <c r="B245" s="141"/>
    </row>
    <row r="246" spans="2:2" x14ac:dyDescent="0.2">
      <c r="B246" s="141"/>
    </row>
    <row r="247" spans="2:2" x14ac:dyDescent="0.2">
      <c r="B247" s="141"/>
    </row>
    <row r="248" spans="2:2" x14ac:dyDescent="0.2">
      <c r="B248" s="141"/>
    </row>
    <row r="249" spans="2:2" x14ac:dyDescent="0.2">
      <c r="B249" s="141"/>
    </row>
    <row r="250" spans="2:2" x14ac:dyDescent="0.2">
      <c r="B250" s="141"/>
    </row>
    <row r="251" spans="2:2" x14ac:dyDescent="0.2">
      <c r="B251" s="141"/>
    </row>
    <row r="252" spans="2:2" x14ac:dyDescent="0.2">
      <c r="B252" s="141"/>
    </row>
    <row r="253" spans="2:2" x14ac:dyDescent="0.2">
      <c r="B253" s="141"/>
    </row>
    <row r="254" spans="2:2" x14ac:dyDescent="0.2">
      <c r="B254" s="141"/>
    </row>
    <row r="255" spans="2:2" x14ac:dyDescent="0.2">
      <c r="B255" s="141"/>
    </row>
    <row r="256" spans="2:2" x14ac:dyDescent="0.2">
      <c r="B256" s="141"/>
    </row>
    <row r="257" spans="2:2" x14ac:dyDescent="0.2">
      <c r="B257" s="141"/>
    </row>
    <row r="258" spans="2:2" x14ac:dyDescent="0.2">
      <c r="B258" s="141"/>
    </row>
    <row r="259" spans="2:2" x14ac:dyDescent="0.2">
      <c r="B259" s="141"/>
    </row>
    <row r="260" spans="2:2" x14ac:dyDescent="0.2">
      <c r="B260" s="141"/>
    </row>
    <row r="261" spans="2:2" x14ac:dyDescent="0.2">
      <c r="B261" s="141"/>
    </row>
    <row r="262" spans="2:2" x14ac:dyDescent="0.2">
      <c r="B262" s="141"/>
    </row>
    <row r="263" spans="2:2" x14ac:dyDescent="0.2">
      <c r="B263" s="141"/>
    </row>
    <row r="264" spans="2:2" x14ac:dyDescent="0.2">
      <c r="B264" s="141"/>
    </row>
    <row r="265" spans="2:2" x14ac:dyDescent="0.2">
      <c r="B265" s="141"/>
    </row>
    <row r="266" spans="2:2" x14ac:dyDescent="0.2">
      <c r="B266" s="141"/>
    </row>
    <row r="267" spans="2:2" x14ac:dyDescent="0.2">
      <c r="B267" s="141"/>
    </row>
    <row r="268" spans="2:2" x14ac:dyDescent="0.2">
      <c r="B268" s="141"/>
    </row>
    <row r="269" spans="2:2" x14ac:dyDescent="0.2">
      <c r="B269" s="141"/>
    </row>
    <row r="270" spans="2:2" x14ac:dyDescent="0.2">
      <c r="B270" s="141"/>
    </row>
    <row r="271" spans="2:2" x14ac:dyDescent="0.2">
      <c r="B271" s="141"/>
    </row>
    <row r="272" spans="2:2" x14ac:dyDescent="0.2">
      <c r="B272" s="141"/>
    </row>
    <row r="273" spans="2:2" x14ac:dyDescent="0.2">
      <c r="B273" s="141"/>
    </row>
    <row r="274" spans="2:2" x14ac:dyDescent="0.2">
      <c r="B274" s="141"/>
    </row>
    <row r="275" spans="2:2" x14ac:dyDescent="0.2">
      <c r="B275" s="141"/>
    </row>
    <row r="276" spans="2:2" x14ac:dyDescent="0.2">
      <c r="B276" s="141"/>
    </row>
    <row r="277" spans="2:2" x14ac:dyDescent="0.2">
      <c r="B277" s="141"/>
    </row>
    <row r="278" spans="2:2" x14ac:dyDescent="0.2">
      <c r="B278" s="141"/>
    </row>
    <row r="279" spans="2:2" x14ac:dyDescent="0.2">
      <c r="B279" s="141"/>
    </row>
    <row r="280" spans="2:2" x14ac:dyDescent="0.2">
      <c r="B280" s="141"/>
    </row>
    <row r="281" spans="2:2" x14ac:dyDescent="0.2">
      <c r="B281" s="141"/>
    </row>
    <row r="282" spans="2:2" x14ac:dyDescent="0.2">
      <c r="B282" s="141"/>
    </row>
    <row r="283" spans="2:2" x14ac:dyDescent="0.2">
      <c r="B283" s="141"/>
    </row>
    <row r="284" spans="2:2" x14ac:dyDescent="0.2">
      <c r="B284" s="141"/>
    </row>
    <row r="285" spans="2:2" x14ac:dyDescent="0.2">
      <c r="B285" s="141"/>
    </row>
    <row r="286" spans="2:2" x14ac:dyDescent="0.2">
      <c r="B286" s="141"/>
    </row>
    <row r="287" spans="2:2" x14ac:dyDescent="0.2">
      <c r="B287" s="141"/>
    </row>
    <row r="288" spans="2:2" x14ac:dyDescent="0.2">
      <c r="B288" s="141"/>
    </row>
    <row r="289" spans="2:2" x14ac:dyDescent="0.2">
      <c r="B289" s="141"/>
    </row>
    <row r="290" spans="2:2" x14ac:dyDescent="0.2">
      <c r="B290" s="141"/>
    </row>
    <row r="291" spans="2:2" x14ac:dyDescent="0.2">
      <c r="B291" s="141"/>
    </row>
    <row r="292" spans="2:2" x14ac:dyDescent="0.2">
      <c r="B292" s="141"/>
    </row>
    <row r="293" spans="2:2" x14ac:dyDescent="0.2">
      <c r="B293" s="141"/>
    </row>
    <row r="294" spans="2:2" x14ac:dyDescent="0.2">
      <c r="B294" s="141"/>
    </row>
    <row r="295" spans="2:2" x14ac:dyDescent="0.2">
      <c r="B295" s="141"/>
    </row>
    <row r="296" spans="2:2" x14ac:dyDescent="0.2">
      <c r="B296" s="141"/>
    </row>
    <row r="297" spans="2:2" x14ac:dyDescent="0.2">
      <c r="B297" s="141"/>
    </row>
    <row r="298" spans="2:2" x14ac:dyDescent="0.2">
      <c r="B298" s="141"/>
    </row>
    <row r="299" spans="2:2" x14ac:dyDescent="0.2">
      <c r="B299" s="141"/>
    </row>
    <row r="300" spans="2:2" x14ac:dyDescent="0.2">
      <c r="B300" s="141"/>
    </row>
    <row r="301" spans="2:2" x14ac:dyDescent="0.2">
      <c r="B301" s="141"/>
    </row>
    <row r="302" spans="2:2" x14ac:dyDescent="0.2">
      <c r="B302" s="141"/>
    </row>
    <row r="303" spans="2:2" x14ac:dyDescent="0.2">
      <c r="B303" s="141"/>
    </row>
    <row r="304" spans="2:2" x14ac:dyDescent="0.2">
      <c r="B304" s="141"/>
    </row>
    <row r="305" spans="2:2" x14ac:dyDescent="0.2">
      <c r="B305" s="141"/>
    </row>
    <row r="306" spans="2:2" x14ac:dyDescent="0.2">
      <c r="B306" s="141"/>
    </row>
    <row r="307" spans="2:2" x14ac:dyDescent="0.2">
      <c r="B307" s="141"/>
    </row>
    <row r="308" spans="2:2" x14ac:dyDescent="0.2">
      <c r="B308" s="141"/>
    </row>
    <row r="309" spans="2:2" x14ac:dyDescent="0.2">
      <c r="B309" s="141"/>
    </row>
    <row r="310" spans="2:2" x14ac:dyDescent="0.2">
      <c r="B310" s="141"/>
    </row>
    <row r="311" spans="2:2" x14ac:dyDescent="0.2">
      <c r="B311" s="141"/>
    </row>
    <row r="312" spans="2:2" x14ac:dyDescent="0.2">
      <c r="B312" s="141"/>
    </row>
    <row r="313" spans="2:2" x14ac:dyDescent="0.2">
      <c r="B313" s="141"/>
    </row>
    <row r="314" spans="2:2" x14ac:dyDescent="0.2">
      <c r="B314" s="141"/>
    </row>
    <row r="315" spans="2:2" x14ac:dyDescent="0.2">
      <c r="B315" s="141"/>
    </row>
    <row r="316" spans="2:2" x14ac:dyDescent="0.2">
      <c r="B316" s="141"/>
    </row>
    <row r="317" spans="2:2" x14ac:dyDescent="0.2">
      <c r="B317" s="141"/>
    </row>
    <row r="318" spans="2:2" x14ac:dyDescent="0.2">
      <c r="B318" s="141"/>
    </row>
    <row r="319" spans="2:2" x14ac:dyDescent="0.2">
      <c r="B319" s="141"/>
    </row>
    <row r="320" spans="2:2" x14ac:dyDescent="0.2">
      <c r="B320" s="141"/>
    </row>
    <row r="321" spans="2:2" x14ac:dyDescent="0.2">
      <c r="B321" s="141"/>
    </row>
    <row r="322" spans="2:2" x14ac:dyDescent="0.2">
      <c r="B322" s="141"/>
    </row>
    <row r="323" spans="2:2" x14ac:dyDescent="0.2">
      <c r="B323" s="141"/>
    </row>
    <row r="324" spans="2:2" x14ac:dyDescent="0.2">
      <c r="B324" s="141"/>
    </row>
    <row r="325" spans="2:2" x14ac:dyDescent="0.2">
      <c r="B325" s="141"/>
    </row>
    <row r="326" spans="2:2" x14ac:dyDescent="0.2">
      <c r="B326" s="141"/>
    </row>
    <row r="327" spans="2:2" x14ac:dyDescent="0.2">
      <c r="B327" s="141"/>
    </row>
    <row r="328" spans="2:2" x14ac:dyDescent="0.2">
      <c r="B328" s="141"/>
    </row>
    <row r="329" spans="2:2" x14ac:dyDescent="0.2">
      <c r="B329" s="141"/>
    </row>
    <row r="330" spans="2:2" x14ac:dyDescent="0.2">
      <c r="B330" s="141"/>
    </row>
    <row r="331" spans="2:2" x14ac:dyDescent="0.2">
      <c r="B331" s="141"/>
    </row>
    <row r="332" spans="2:2" x14ac:dyDescent="0.2">
      <c r="B332" s="141"/>
    </row>
    <row r="333" spans="2:2" x14ac:dyDescent="0.2">
      <c r="B333" s="141"/>
    </row>
    <row r="334" spans="2:2" x14ac:dyDescent="0.2">
      <c r="B334" s="141"/>
    </row>
    <row r="335" spans="2:2" x14ac:dyDescent="0.2">
      <c r="B335" s="141"/>
    </row>
    <row r="336" spans="2:2" x14ac:dyDescent="0.2">
      <c r="B336" s="141"/>
    </row>
    <row r="337" spans="2:2" x14ac:dyDescent="0.2">
      <c r="B337" s="141"/>
    </row>
    <row r="338" spans="2:2" x14ac:dyDescent="0.2">
      <c r="B338" s="141"/>
    </row>
    <row r="339" spans="2:2" x14ac:dyDescent="0.2">
      <c r="B339" s="141"/>
    </row>
    <row r="340" spans="2:2" x14ac:dyDescent="0.2">
      <c r="B340" s="141"/>
    </row>
    <row r="341" spans="2:2" x14ac:dyDescent="0.2">
      <c r="B341" s="141"/>
    </row>
    <row r="342" spans="2:2" x14ac:dyDescent="0.2">
      <c r="B342" s="141"/>
    </row>
    <row r="343" spans="2:2" x14ac:dyDescent="0.2">
      <c r="B343" s="141"/>
    </row>
    <row r="344" spans="2:2" x14ac:dyDescent="0.2">
      <c r="B344" s="141"/>
    </row>
    <row r="345" spans="2:2" x14ac:dyDescent="0.2">
      <c r="B345" s="141"/>
    </row>
    <row r="346" spans="2:2" x14ac:dyDescent="0.2">
      <c r="B346" s="141"/>
    </row>
    <row r="347" spans="2:2" x14ac:dyDescent="0.2">
      <c r="B347" s="141"/>
    </row>
    <row r="348" spans="2:2" x14ac:dyDescent="0.2">
      <c r="B348" s="141"/>
    </row>
    <row r="349" spans="2:2" x14ac:dyDescent="0.2">
      <c r="B349" s="141"/>
    </row>
    <row r="350" spans="2:2" x14ac:dyDescent="0.2">
      <c r="B350" s="141"/>
    </row>
    <row r="351" spans="2:2" x14ac:dyDescent="0.2">
      <c r="B351" s="141"/>
    </row>
    <row r="352" spans="2:2" x14ac:dyDescent="0.2">
      <c r="B352" s="141"/>
    </row>
    <row r="353" spans="2:2" x14ac:dyDescent="0.2">
      <c r="B353" s="141"/>
    </row>
    <row r="354" spans="2:2" x14ac:dyDescent="0.2">
      <c r="B354" s="141"/>
    </row>
    <row r="355" spans="2:2" x14ac:dyDescent="0.2">
      <c r="B355" s="141"/>
    </row>
    <row r="356" spans="2:2" x14ac:dyDescent="0.2">
      <c r="B356" s="141"/>
    </row>
    <row r="357" spans="2:2" x14ac:dyDescent="0.2">
      <c r="B357" s="141"/>
    </row>
    <row r="358" spans="2:2" x14ac:dyDescent="0.2">
      <c r="B358" s="141"/>
    </row>
    <row r="359" spans="2:2" x14ac:dyDescent="0.2">
      <c r="B359" s="141"/>
    </row>
    <row r="360" spans="2:2" x14ac:dyDescent="0.2">
      <c r="B360" s="141"/>
    </row>
    <row r="361" spans="2:2" x14ac:dyDescent="0.2">
      <c r="B361" s="141"/>
    </row>
    <row r="362" spans="2:2" x14ac:dyDescent="0.2">
      <c r="B362" s="141"/>
    </row>
    <row r="363" spans="2:2" x14ac:dyDescent="0.2">
      <c r="B363" s="141"/>
    </row>
    <row r="364" spans="2:2" x14ac:dyDescent="0.2">
      <c r="B364" s="141"/>
    </row>
    <row r="365" spans="2:2" x14ac:dyDescent="0.2">
      <c r="B365" s="141"/>
    </row>
    <row r="366" spans="2:2" x14ac:dyDescent="0.2">
      <c r="B366" s="141"/>
    </row>
    <row r="367" spans="2:2" x14ac:dyDescent="0.2">
      <c r="B367" s="141"/>
    </row>
    <row r="368" spans="2:2" x14ac:dyDescent="0.2">
      <c r="B368" s="141"/>
    </row>
    <row r="369" spans="2:2" x14ac:dyDescent="0.2">
      <c r="B369" s="141"/>
    </row>
    <row r="370" spans="2:2" x14ac:dyDescent="0.2">
      <c r="B370" s="141"/>
    </row>
    <row r="371" spans="2:2" x14ac:dyDescent="0.2">
      <c r="B371" s="141"/>
    </row>
    <row r="372" spans="2:2" x14ac:dyDescent="0.2">
      <c r="B372" s="141"/>
    </row>
    <row r="373" spans="2:2" x14ac:dyDescent="0.2">
      <c r="B373" s="141"/>
    </row>
    <row r="374" spans="2:2" x14ac:dyDescent="0.2">
      <c r="B374" s="141"/>
    </row>
    <row r="375" spans="2:2" x14ac:dyDescent="0.2">
      <c r="B375" s="141"/>
    </row>
    <row r="376" spans="2:2" x14ac:dyDescent="0.2">
      <c r="B376" s="141"/>
    </row>
    <row r="377" spans="2:2" x14ac:dyDescent="0.2">
      <c r="B377" s="141"/>
    </row>
    <row r="378" spans="2:2" x14ac:dyDescent="0.2">
      <c r="B378" s="141"/>
    </row>
    <row r="379" spans="2:2" x14ac:dyDescent="0.2">
      <c r="B379" s="141"/>
    </row>
    <row r="380" spans="2:2" x14ac:dyDescent="0.2">
      <c r="B380" s="141"/>
    </row>
    <row r="381" spans="2:2" x14ac:dyDescent="0.2">
      <c r="B381" s="141"/>
    </row>
    <row r="382" spans="2:2" x14ac:dyDescent="0.2">
      <c r="B382" s="141"/>
    </row>
    <row r="383" spans="2:2" x14ac:dyDescent="0.2">
      <c r="B383" s="141"/>
    </row>
    <row r="384" spans="2:2" x14ac:dyDescent="0.2">
      <c r="B384" s="141"/>
    </row>
    <row r="385" spans="2:2" x14ac:dyDescent="0.2">
      <c r="B385" s="141"/>
    </row>
    <row r="386" spans="2:2" x14ac:dyDescent="0.2">
      <c r="B386" s="141"/>
    </row>
    <row r="387" spans="2:2" x14ac:dyDescent="0.2">
      <c r="B387" s="141"/>
    </row>
    <row r="388" spans="2:2" x14ac:dyDescent="0.2">
      <c r="B388" s="141"/>
    </row>
    <row r="389" spans="2:2" x14ac:dyDescent="0.2">
      <c r="B389" s="141"/>
    </row>
    <row r="390" spans="2:2" x14ac:dyDescent="0.2">
      <c r="B390" s="141"/>
    </row>
    <row r="391" spans="2:2" x14ac:dyDescent="0.2">
      <c r="B391" s="141"/>
    </row>
    <row r="392" spans="2:2" x14ac:dyDescent="0.2">
      <c r="B392" s="141"/>
    </row>
    <row r="393" spans="2:2" x14ac:dyDescent="0.2">
      <c r="B393" s="141"/>
    </row>
    <row r="394" spans="2:2" x14ac:dyDescent="0.2">
      <c r="B394" s="141"/>
    </row>
    <row r="395" spans="2:2" x14ac:dyDescent="0.2">
      <c r="B395" s="141"/>
    </row>
    <row r="396" spans="2:2" x14ac:dyDescent="0.2">
      <c r="B396" s="141"/>
    </row>
    <row r="397" spans="2:2" x14ac:dyDescent="0.2">
      <c r="B397" s="141"/>
    </row>
    <row r="398" spans="2:2" x14ac:dyDescent="0.2">
      <c r="B398" s="141"/>
    </row>
    <row r="399" spans="2:2" x14ac:dyDescent="0.2">
      <c r="B399" s="141"/>
    </row>
    <row r="400" spans="2:2" x14ac:dyDescent="0.2">
      <c r="B400" s="141"/>
    </row>
    <row r="401" spans="2:2" x14ac:dyDescent="0.2">
      <c r="B401" s="141"/>
    </row>
    <row r="402" spans="2:2" x14ac:dyDescent="0.2">
      <c r="B402" s="141"/>
    </row>
    <row r="403" spans="2:2" x14ac:dyDescent="0.2">
      <c r="B403" s="141"/>
    </row>
    <row r="404" spans="2:2" x14ac:dyDescent="0.2">
      <c r="B404" s="141"/>
    </row>
    <row r="405" spans="2:2" x14ac:dyDescent="0.2">
      <c r="B405" s="141"/>
    </row>
    <row r="406" spans="2:2" x14ac:dyDescent="0.2">
      <c r="B406" s="141"/>
    </row>
    <row r="407" spans="2:2" x14ac:dyDescent="0.2">
      <c r="B407" s="141"/>
    </row>
    <row r="408" spans="2:2" x14ac:dyDescent="0.2">
      <c r="B408" s="141"/>
    </row>
    <row r="409" spans="2:2" x14ac:dyDescent="0.2">
      <c r="B409" s="141"/>
    </row>
    <row r="410" spans="2:2" x14ac:dyDescent="0.2">
      <c r="B410" s="141"/>
    </row>
    <row r="411" spans="2:2" x14ac:dyDescent="0.2">
      <c r="B411" s="141"/>
    </row>
    <row r="412" spans="2:2" x14ac:dyDescent="0.2">
      <c r="B412" s="141"/>
    </row>
    <row r="413" spans="2:2" x14ac:dyDescent="0.2">
      <c r="B413" s="141"/>
    </row>
    <row r="414" spans="2:2" x14ac:dyDescent="0.2">
      <c r="B414" s="141"/>
    </row>
    <row r="415" spans="2:2" x14ac:dyDescent="0.2">
      <c r="B415" s="141"/>
    </row>
    <row r="416" spans="2:2" x14ac:dyDescent="0.2">
      <c r="B416" s="141"/>
    </row>
    <row r="417" spans="2:2" x14ac:dyDescent="0.2">
      <c r="B417" s="141"/>
    </row>
    <row r="418" spans="2:2" x14ac:dyDescent="0.2">
      <c r="B418" s="141"/>
    </row>
    <row r="419" spans="2:2" x14ac:dyDescent="0.2">
      <c r="B419" s="141"/>
    </row>
    <row r="420" spans="2:2" x14ac:dyDescent="0.2">
      <c r="B420" s="141"/>
    </row>
    <row r="421" spans="2:2" x14ac:dyDescent="0.2">
      <c r="B421" s="141"/>
    </row>
    <row r="422" spans="2:2" x14ac:dyDescent="0.2">
      <c r="B422" s="141"/>
    </row>
    <row r="423" spans="2:2" x14ac:dyDescent="0.2">
      <c r="B423" s="141"/>
    </row>
    <row r="424" spans="2:2" x14ac:dyDescent="0.2">
      <c r="B424" s="141"/>
    </row>
    <row r="425" spans="2:2" x14ac:dyDescent="0.2">
      <c r="B425" s="141"/>
    </row>
    <row r="426" spans="2:2" x14ac:dyDescent="0.2">
      <c r="B426" s="141"/>
    </row>
    <row r="427" spans="2:2" x14ac:dyDescent="0.2">
      <c r="B427" s="141"/>
    </row>
    <row r="428" spans="2:2" x14ac:dyDescent="0.2">
      <c r="B428" s="141"/>
    </row>
    <row r="429" spans="2:2" x14ac:dyDescent="0.2">
      <c r="B429" s="141"/>
    </row>
    <row r="430" spans="2:2" x14ac:dyDescent="0.2">
      <c r="B430" s="141"/>
    </row>
    <row r="431" spans="2:2" x14ac:dyDescent="0.2">
      <c r="B431" s="141"/>
    </row>
    <row r="432" spans="2:2" x14ac:dyDescent="0.2">
      <c r="B432" s="141"/>
    </row>
    <row r="433" spans="2:2" x14ac:dyDescent="0.2">
      <c r="B433" s="141"/>
    </row>
    <row r="434" spans="2:2" x14ac:dyDescent="0.2">
      <c r="B434" s="141"/>
    </row>
    <row r="435" spans="2:2" x14ac:dyDescent="0.2">
      <c r="B435" s="141"/>
    </row>
    <row r="436" spans="2:2" x14ac:dyDescent="0.2">
      <c r="B436" s="141"/>
    </row>
    <row r="437" spans="2:2" x14ac:dyDescent="0.2">
      <c r="B437" s="141"/>
    </row>
    <row r="438" spans="2:2" x14ac:dyDescent="0.2">
      <c r="B438" s="141"/>
    </row>
    <row r="439" spans="2:2" x14ac:dyDescent="0.2">
      <c r="B439" s="141"/>
    </row>
    <row r="440" spans="2:2" x14ac:dyDescent="0.2">
      <c r="B440" s="141"/>
    </row>
    <row r="441" spans="2:2" x14ac:dyDescent="0.2">
      <c r="B441" s="141"/>
    </row>
    <row r="442" spans="2:2" x14ac:dyDescent="0.2">
      <c r="B442" s="141"/>
    </row>
    <row r="443" spans="2:2" x14ac:dyDescent="0.2">
      <c r="B443" s="141"/>
    </row>
    <row r="444" spans="2:2" x14ac:dyDescent="0.2">
      <c r="B444" s="141"/>
    </row>
    <row r="445" spans="2:2" x14ac:dyDescent="0.2">
      <c r="B445" s="141"/>
    </row>
    <row r="446" spans="2:2" x14ac:dyDescent="0.2">
      <c r="B446" s="141"/>
    </row>
    <row r="447" spans="2:2" x14ac:dyDescent="0.2">
      <c r="B447" s="141"/>
    </row>
    <row r="448" spans="2:2" x14ac:dyDescent="0.2">
      <c r="B448" s="141"/>
    </row>
    <row r="449" spans="2:2" x14ac:dyDescent="0.2">
      <c r="B449" s="141"/>
    </row>
    <row r="450" spans="2:2" x14ac:dyDescent="0.2">
      <c r="B450" s="141"/>
    </row>
    <row r="451" spans="2:2" x14ac:dyDescent="0.2">
      <c r="B451" s="141"/>
    </row>
    <row r="452" spans="2:2" x14ac:dyDescent="0.2">
      <c r="B452" s="141"/>
    </row>
    <row r="453" spans="2:2" x14ac:dyDescent="0.2">
      <c r="B453" s="141"/>
    </row>
    <row r="454" spans="2:2" x14ac:dyDescent="0.2">
      <c r="B454" s="141"/>
    </row>
    <row r="455" spans="2:2" x14ac:dyDescent="0.2">
      <c r="B455" s="141"/>
    </row>
    <row r="456" spans="2:2" x14ac:dyDescent="0.2">
      <c r="B456" s="141"/>
    </row>
    <row r="457" spans="2:2" x14ac:dyDescent="0.2">
      <c r="B457" s="141"/>
    </row>
    <row r="458" spans="2:2" x14ac:dyDescent="0.2">
      <c r="B458" s="141"/>
    </row>
    <row r="459" spans="2:2" x14ac:dyDescent="0.2">
      <c r="B459" s="141"/>
    </row>
    <row r="460" spans="2:2" x14ac:dyDescent="0.2">
      <c r="B460" s="141"/>
    </row>
    <row r="461" spans="2:2" x14ac:dyDescent="0.2">
      <c r="B461" s="141"/>
    </row>
    <row r="462" spans="2:2" x14ac:dyDescent="0.2">
      <c r="B462" s="141"/>
    </row>
    <row r="463" spans="2:2" x14ac:dyDescent="0.2">
      <c r="B463" s="141"/>
    </row>
    <row r="464" spans="2:2" x14ac:dyDescent="0.2">
      <c r="B464" s="141"/>
    </row>
    <row r="465" spans="2:2" x14ac:dyDescent="0.2">
      <c r="B465" s="141"/>
    </row>
    <row r="466" spans="2:2" x14ac:dyDescent="0.2">
      <c r="B466" s="141"/>
    </row>
    <row r="467" spans="2:2" x14ac:dyDescent="0.2">
      <c r="B467" s="141"/>
    </row>
    <row r="468" spans="2:2" x14ac:dyDescent="0.2">
      <c r="B468" s="141"/>
    </row>
    <row r="469" spans="2:2" x14ac:dyDescent="0.2">
      <c r="B469" s="141"/>
    </row>
    <row r="470" spans="2:2" x14ac:dyDescent="0.2">
      <c r="B470" s="141"/>
    </row>
    <row r="471" spans="2:2" x14ac:dyDescent="0.2">
      <c r="B471" s="141"/>
    </row>
    <row r="472" spans="2:2" x14ac:dyDescent="0.2">
      <c r="B472" s="141"/>
    </row>
    <row r="473" spans="2:2" x14ac:dyDescent="0.2">
      <c r="B473" s="141"/>
    </row>
    <row r="474" spans="2:2" x14ac:dyDescent="0.2">
      <c r="B474" s="141"/>
    </row>
    <row r="475" spans="2:2" x14ac:dyDescent="0.2">
      <c r="B475" s="141"/>
    </row>
    <row r="476" spans="2:2" x14ac:dyDescent="0.2">
      <c r="B476" s="141"/>
    </row>
    <row r="477" spans="2:2" x14ac:dyDescent="0.2">
      <c r="B477" s="141"/>
    </row>
    <row r="478" spans="2:2" x14ac:dyDescent="0.2">
      <c r="B478" s="141"/>
    </row>
    <row r="479" spans="2:2" x14ac:dyDescent="0.2">
      <c r="B479" s="141"/>
    </row>
    <row r="480" spans="2:2" x14ac:dyDescent="0.2">
      <c r="B480" s="141"/>
    </row>
    <row r="481" spans="2:2" x14ac:dyDescent="0.2">
      <c r="B481" s="141"/>
    </row>
    <row r="482" spans="2:2" x14ac:dyDescent="0.2">
      <c r="B482" s="141"/>
    </row>
    <row r="483" spans="2:2" x14ac:dyDescent="0.2">
      <c r="B483" s="141"/>
    </row>
    <row r="484" spans="2:2" x14ac:dyDescent="0.2">
      <c r="B484" s="141"/>
    </row>
    <row r="485" spans="2:2" x14ac:dyDescent="0.2">
      <c r="B485" s="141"/>
    </row>
    <row r="486" spans="2:2" x14ac:dyDescent="0.2">
      <c r="B486" s="141"/>
    </row>
    <row r="487" spans="2:2" x14ac:dyDescent="0.2">
      <c r="B487" s="141"/>
    </row>
    <row r="488" spans="2:2" x14ac:dyDescent="0.2">
      <c r="B488" s="141"/>
    </row>
    <row r="489" spans="2:2" x14ac:dyDescent="0.2">
      <c r="B489" s="141"/>
    </row>
    <row r="490" spans="2:2" x14ac:dyDescent="0.2">
      <c r="B490" s="141"/>
    </row>
    <row r="491" spans="2:2" x14ac:dyDescent="0.2">
      <c r="B491" s="141"/>
    </row>
    <row r="492" spans="2:2" x14ac:dyDescent="0.2">
      <c r="B492" s="141"/>
    </row>
    <row r="493" spans="2:2" x14ac:dyDescent="0.2">
      <c r="B493" s="141"/>
    </row>
    <row r="494" spans="2:2" x14ac:dyDescent="0.2">
      <c r="B494" s="141"/>
    </row>
    <row r="495" spans="2:2" x14ac:dyDescent="0.2">
      <c r="B495" s="141"/>
    </row>
    <row r="496" spans="2:2" x14ac:dyDescent="0.2">
      <c r="B496" s="141"/>
    </row>
    <row r="497" spans="2:2" x14ac:dyDescent="0.2">
      <c r="B497" s="141"/>
    </row>
  </sheetData>
  <mergeCells count="8">
    <mergeCell ref="A1:B1"/>
    <mergeCell ref="A2:N2"/>
    <mergeCell ref="A3:N3"/>
    <mergeCell ref="C5:F5"/>
    <mergeCell ref="G5:J5"/>
    <mergeCell ref="K5:N5"/>
    <mergeCell ref="A5:A6"/>
    <mergeCell ref="B5:B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R859"/>
  <sheetViews>
    <sheetView workbookViewId="0"/>
  </sheetViews>
  <sheetFormatPr defaultColWidth="9.28515625" defaultRowHeight="12.75" x14ac:dyDescent="0.25"/>
  <cols>
    <col min="1" max="1" width="4.85546875" style="148" customWidth="1"/>
    <col min="2" max="2" width="58.7109375" style="146" customWidth="1"/>
    <col min="3" max="3" width="60.140625" style="146" customWidth="1"/>
    <col min="4" max="4" width="17.42578125" style="147" customWidth="1"/>
    <col min="5" max="5" width="17.140625" style="147" customWidth="1"/>
    <col min="6" max="16384" width="9.28515625" style="148"/>
  </cols>
  <sheetData>
    <row r="1" spans="1:10" ht="13.5" customHeight="1" x14ac:dyDescent="0.25">
      <c r="A1" s="145"/>
    </row>
    <row r="2" spans="1:10" x14ac:dyDescent="0.25">
      <c r="A2" s="641" t="s">
        <v>1034</v>
      </c>
      <c r="B2" s="641"/>
      <c r="C2" s="641"/>
      <c r="D2" s="641"/>
      <c r="E2" s="641"/>
    </row>
    <row r="3" spans="1:10" ht="21" customHeight="1" x14ac:dyDescent="0.25">
      <c r="A3" s="641" t="s">
        <v>539</v>
      </c>
      <c r="B3" s="641"/>
      <c r="C3" s="641"/>
      <c r="D3" s="641"/>
      <c r="E3" s="641"/>
    </row>
    <row r="4" spans="1:10" ht="21" customHeight="1" thickBot="1" x14ac:dyDescent="0.3">
      <c r="B4" s="149"/>
    </row>
    <row r="5" spans="1:10" s="150" customFormat="1" x14ac:dyDescent="0.25">
      <c r="A5" s="642" t="s">
        <v>540</v>
      </c>
      <c r="B5" s="643" t="s">
        <v>541</v>
      </c>
      <c r="C5" s="643" t="s">
        <v>542</v>
      </c>
      <c r="D5" s="644" t="s">
        <v>1035</v>
      </c>
      <c r="E5" s="644" t="s">
        <v>1036</v>
      </c>
    </row>
    <row r="6" spans="1:10" x14ac:dyDescent="0.25">
      <c r="A6" s="642"/>
      <c r="B6" s="643"/>
      <c r="C6" s="643"/>
      <c r="D6" s="644"/>
      <c r="E6" s="644"/>
    </row>
    <row r="7" spans="1:10" x14ac:dyDescent="0.25">
      <c r="A7" s="407">
        <v>1</v>
      </c>
      <c r="B7" s="527" t="s">
        <v>1037</v>
      </c>
      <c r="C7" s="528" t="s">
        <v>1038</v>
      </c>
      <c r="D7" s="529">
        <v>20000</v>
      </c>
      <c r="E7" s="530">
        <v>20000</v>
      </c>
    </row>
    <row r="8" spans="1:10" x14ac:dyDescent="0.25">
      <c r="A8" s="407">
        <v>2</v>
      </c>
      <c r="B8" s="527" t="s">
        <v>1039</v>
      </c>
      <c r="C8" s="528" t="s">
        <v>1040</v>
      </c>
      <c r="D8" s="529">
        <v>4500</v>
      </c>
      <c r="E8" s="530">
        <v>4500</v>
      </c>
    </row>
    <row r="9" spans="1:10" x14ac:dyDescent="0.25">
      <c r="A9" s="407">
        <v>3</v>
      </c>
      <c r="B9" s="527" t="s">
        <v>1041</v>
      </c>
      <c r="C9" s="528" t="s">
        <v>1042</v>
      </c>
      <c r="D9" s="529">
        <v>7500</v>
      </c>
      <c r="E9" s="530">
        <v>7500</v>
      </c>
    </row>
    <row r="10" spans="1:10" ht="24" x14ac:dyDescent="0.25">
      <c r="A10" s="407">
        <v>4</v>
      </c>
      <c r="B10" s="527" t="s">
        <v>1043</v>
      </c>
      <c r="C10" s="528" t="s">
        <v>1044</v>
      </c>
      <c r="D10" s="529">
        <v>25000</v>
      </c>
      <c r="E10" s="530">
        <v>25000</v>
      </c>
    </row>
    <row r="11" spans="1:10" x14ac:dyDescent="0.25">
      <c r="A11" s="407">
        <v>5</v>
      </c>
      <c r="B11" s="527" t="s">
        <v>544</v>
      </c>
      <c r="C11" s="528" t="s">
        <v>1045</v>
      </c>
      <c r="D11" s="529">
        <v>10000</v>
      </c>
      <c r="E11" s="530">
        <v>10000</v>
      </c>
    </row>
    <row r="12" spans="1:10" s="151" customFormat="1" ht="24" x14ac:dyDescent="0.25">
      <c r="A12" s="407">
        <v>6</v>
      </c>
      <c r="B12" s="527" t="s">
        <v>1046</v>
      </c>
      <c r="C12" s="528" t="s">
        <v>1047</v>
      </c>
      <c r="D12" s="529">
        <v>7200</v>
      </c>
      <c r="E12" s="530">
        <v>7200</v>
      </c>
    </row>
    <row r="13" spans="1:10" x14ac:dyDescent="0.25">
      <c r="A13" s="407">
        <v>7</v>
      </c>
      <c r="B13" s="527" t="s">
        <v>1048</v>
      </c>
      <c r="C13" s="528" t="s">
        <v>1049</v>
      </c>
      <c r="D13" s="529">
        <v>20000</v>
      </c>
      <c r="E13" s="530">
        <v>20000</v>
      </c>
    </row>
    <row r="14" spans="1:10" ht="24" x14ac:dyDescent="0.25">
      <c r="A14" s="407">
        <v>8</v>
      </c>
      <c r="B14" s="527" t="s">
        <v>1050</v>
      </c>
      <c r="C14" s="528" t="s">
        <v>1051</v>
      </c>
      <c r="D14" s="529">
        <v>2000</v>
      </c>
      <c r="E14" s="530">
        <v>2000</v>
      </c>
      <c r="F14" s="151"/>
      <c r="G14" s="151"/>
      <c r="H14" s="151"/>
      <c r="I14" s="151"/>
      <c r="J14" s="151"/>
    </row>
    <row r="15" spans="1:10" x14ac:dyDescent="0.25">
      <c r="A15" s="407">
        <v>9</v>
      </c>
      <c r="B15" s="527" t="s">
        <v>1052</v>
      </c>
      <c r="C15" s="528" t="s">
        <v>1053</v>
      </c>
      <c r="D15" s="529">
        <v>10000</v>
      </c>
      <c r="E15" s="530">
        <v>10000</v>
      </c>
      <c r="F15" s="151"/>
      <c r="G15" s="151"/>
      <c r="H15" s="151"/>
      <c r="I15" s="151"/>
      <c r="J15" s="151"/>
    </row>
    <row r="16" spans="1:10" x14ac:dyDescent="0.25">
      <c r="A16" s="407">
        <v>10</v>
      </c>
      <c r="B16" s="527" t="s">
        <v>1054</v>
      </c>
      <c r="C16" s="528" t="s">
        <v>1055</v>
      </c>
      <c r="D16" s="529">
        <v>5500</v>
      </c>
      <c r="E16" s="530">
        <v>5500</v>
      </c>
      <c r="F16" s="151"/>
      <c r="G16" s="151"/>
      <c r="H16" s="151"/>
      <c r="I16" s="151"/>
      <c r="J16" s="151"/>
    </row>
    <row r="17" spans="1:408" x14ac:dyDescent="0.25">
      <c r="A17" s="407">
        <v>11</v>
      </c>
      <c r="B17" s="527" t="s">
        <v>1056</v>
      </c>
      <c r="C17" s="528" t="s">
        <v>1057</v>
      </c>
      <c r="D17" s="529">
        <v>9000</v>
      </c>
      <c r="E17" s="530">
        <v>9000</v>
      </c>
      <c r="F17" s="151"/>
      <c r="G17" s="151"/>
      <c r="H17" s="151"/>
      <c r="I17" s="151"/>
      <c r="J17" s="151"/>
    </row>
    <row r="18" spans="1:408" s="152" customFormat="1" ht="13.5" thickBot="1" x14ac:dyDescent="0.3">
      <c r="A18" s="407">
        <v>12</v>
      </c>
      <c r="B18" s="527" t="s">
        <v>1058</v>
      </c>
      <c r="C18" s="528" t="s">
        <v>1059</v>
      </c>
      <c r="D18" s="529">
        <v>8000</v>
      </c>
      <c r="E18" s="530">
        <v>8000</v>
      </c>
      <c r="F18" s="151"/>
      <c r="G18" s="151"/>
      <c r="H18" s="151"/>
      <c r="I18" s="151"/>
      <c r="J18" s="151"/>
      <c r="K18" s="151"/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151"/>
      <c r="X18" s="151"/>
      <c r="Y18" s="151"/>
      <c r="Z18" s="151"/>
      <c r="AA18" s="151"/>
      <c r="AB18" s="151"/>
      <c r="AC18" s="151"/>
      <c r="AD18" s="151"/>
      <c r="AE18" s="151"/>
      <c r="AF18" s="151"/>
      <c r="AG18" s="151"/>
      <c r="AH18" s="151"/>
      <c r="AI18" s="151"/>
      <c r="AJ18" s="151"/>
      <c r="AK18" s="151"/>
      <c r="AL18" s="151"/>
      <c r="AM18" s="151"/>
      <c r="AN18" s="151"/>
      <c r="AO18" s="151"/>
      <c r="AP18" s="151"/>
      <c r="AQ18" s="151"/>
      <c r="AR18" s="151"/>
      <c r="AS18" s="151"/>
      <c r="AT18" s="151"/>
      <c r="AU18" s="151"/>
      <c r="AV18" s="151"/>
      <c r="AW18" s="151"/>
      <c r="AX18" s="151"/>
      <c r="AY18" s="151"/>
      <c r="AZ18" s="151"/>
      <c r="BA18" s="151"/>
      <c r="BB18" s="151"/>
      <c r="BC18" s="151"/>
      <c r="BD18" s="151"/>
      <c r="BE18" s="151"/>
      <c r="BF18" s="151"/>
      <c r="BG18" s="151"/>
      <c r="BH18" s="151"/>
      <c r="BI18" s="151"/>
      <c r="BJ18" s="151"/>
      <c r="BK18" s="151"/>
      <c r="BL18" s="151"/>
      <c r="BM18" s="151"/>
      <c r="BN18" s="151"/>
      <c r="BO18" s="151"/>
      <c r="BP18" s="151"/>
      <c r="BQ18" s="151"/>
      <c r="BR18" s="151"/>
      <c r="BS18" s="151"/>
      <c r="BT18" s="151"/>
      <c r="BU18" s="151"/>
      <c r="BV18" s="151"/>
      <c r="BW18" s="151"/>
      <c r="BX18" s="151"/>
      <c r="BY18" s="151"/>
      <c r="BZ18" s="151"/>
      <c r="CA18" s="151"/>
      <c r="CB18" s="151"/>
      <c r="CC18" s="151"/>
      <c r="CD18" s="151"/>
      <c r="CE18" s="151"/>
      <c r="CF18" s="151"/>
      <c r="CG18" s="151"/>
      <c r="CH18" s="151"/>
      <c r="CI18" s="151"/>
      <c r="CJ18" s="151"/>
      <c r="CK18" s="151"/>
      <c r="CL18" s="151"/>
      <c r="CM18" s="151"/>
      <c r="CN18" s="151"/>
      <c r="CO18" s="151"/>
      <c r="CP18" s="151"/>
      <c r="CQ18" s="151"/>
      <c r="CR18" s="151"/>
      <c r="CS18" s="151"/>
      <c r="CT18" s="151"/>
      <c r="CU18" s="151"/>
      <c r="CV18" s="151"/>
      <c r="CW18" s="151"/>
      <c r="CX18" s="151"/>
      <c r="CY18" s="151"/>
      <c r="CZ18" s="151"/>
      <c r="DA18" s="151"/>
      <c r="DB18" s="151"/>
      <c r="DC18" s="151"/>
      <c r="DD18" s="151"/>
      <c r="DE18" s="151"/>
      <c r="DF18" s="151"/>
      <c r="DG18" s="151"/>
      <c r="DH18" s="151"/>
      <c r="DI18" s="151"/>
      <c r="DJ18" s="151"/>
      <c r="DK18" s="151"/>
      <c r="DL18" s="151"/>
      <c r="DM18" s="151"/>
      <c r="DN18" s="151"/>
      <c r="DO18" s="151"/>
      <c r="DP18" s="151"/>
      <c r="DQ18" s="151"/>
      <c r="DR18" s="151"/>
      <c r="DS18" s="151"/>
      <c r="DT18" s="151"/>
      <c r="DU18" s="151"/>
      <c r="DV18" s="151"/>
      <c r="DW18" s="151"/>
      <c r="DX18" s="151"/>
      <c r="DY18" s="151"/>
      <c r="DZ18" s="151"/>
      <c r="EA18" s="151"/>
      <c r="EB18" s="151"/>
      <c r="EC18" s="151"/>
      <c r="ED18" s="151"/>
      <c r="EE18" s="151"/>
      <c r="EF18" s="151"/>
      <c r="EG18" s="151"/>
      <c r="EH18" s="151"/>
      <c r="EI18" s="151"/>
      <c r="EJ18" s="151"/>
      <c r="EK18" s="151"/>
      <c r="EL18" s="151"/>
      <c r="EM18" s="151"/>
      <c r="EN18" s="151"/>
      <c r="EO18" s="151"/>
      <c r="EP18" s="151"/>
      <c r="EQ18" s="151"/>
      <c r="ER18" s="151"/>
      <c r="ES18" s="151"/>
      <c r="ET18" s="151"/>
      <c r="EU18" s="151"/>
      <c r="EV18" s="151"/>
      <c r="EW18" s="151"/>
      <c r="EX18" s="151"/>
      <c r="EY18" s="151"/>
      <c r="EZ18" s="151"/>
      <c r="FA18" s="151"/>
      <c r="FB18" s="151"/>
      <c r="FC18" s="151"/>
      <c r="FD18" s="151"/>
      <c r="FE18" s="151"/>
      <c r="FF18" s="151"/>
      <c r="FG18" s="151"/>
      <c r="FH18" s="151"/>
      <c r="FI18" s="151"/>
      <c r="FJ18" s="151"/>
      <c r="FK18" s="151"/>
      <c r="FL18" s="151"/>
      <c r="FM18" s="151"/>
      <c r="FN18" s="151"/>
      <c r="FO18" s="151"/>
      <c r="FP18" s="151"/>
      <c r="FQ18" s="151"/>
      <c r="FR18" s="151"/>
      <c r="FS18" s="151"/>
      <c r="FT18" s="151"/>
      <c r="FU18" s="151"/>
      <c r="FV18" s="151"/>
      <c r="FW18" s="151"/>
      <c r="FX18" s="151"/>
      <c r="FY18" s="151"/>
      <c r="FZ18" s="151"/>
      <c r="GA18" s="151"/>
      <c r="GB18" s="151"/>
      <c r="GC18" s="151"/>
      <c r="GD18" s="151"/>
      <c r="GE18" s="151"/>
      <c r="GF18" s="151"/>
      <c r="GG18" s="151"/>
      <c r="GH18" s="151"/>
      <c r="GI18" s="151"/>
      <c r="GJ18" s="151"/>
      <c r="GK18" s="151"/>
      <c r="GL18" s="151"/>
      <c r="GM18" s="151"/>
      <c r="GN18" s="151"/>
      <c r="GO18" s="151"/>
      <c r="GP18" s="151"/>
      <c r="GQ18" s="151"/>
      <c r="GR18" s="151"/>
      <c r="GS18" s="151"/>
      <c r="GT18" s="151"/>
      <c r="GU18" s="151"/>
      <c r="GV18" s="151"/>
      <c r="GW18" s="151"/>
      <c r="GX18" s="151"/>
      <c r="GY18" s="151"/>
      <c r="GZ18" s="151"/>
      <c r="HA18" s="151"/>
      <c r="HB18" s="151"/>
      <c r="HC18" s="151"/>
      <c r="HD18" s="151"/>
      <c r="HE18" s="151"/>
      <c r="HF18" s="151"/>
      <c r="HG18" s="151"/>
      <c r="HH18" s="151"/>
      <c r="HI18" s="151"/>
      <c r="HJ18" s="151"/>
      <c r="HK18" s="151"/>
      <c r="HL18" s="151"/>
      <c r="HM18" s="151"/>
      <c r="HN18" s="151"/>
      <c r="HO18" s="151"/>
      <c r="HP18" s="151"/>
      <c r="HQ18" s="151"/>
      <c r="HR18" s="151"/>
      <c r="HS18" s="151"/>
      <c r="HT18" s="151"/>
      <c r="HU18" s="151"/>
      <c r="HV18" s="151"/>
      <c r="HW18" s="151"/>
      <c r="HX18" s="151"/>
      <c r="HY18" s="151"/>
      <c r="HZ18" s="151"/>
      <c r="IA18" s="151"/>
      <c r="IB18" s="151"/>
      <c r="IC18" s="151"/>
      <c r="ID18" s="151"/>
      <c r="IE18" s="151"/>
      <c r="IF18" s="151"/>
      <c r="IG18" s="151"/>
      <c r="IH18" s="151"/>
      <c r="II18" s="151"/>
      <c r="IJ18" s="151"/>
      <c r="IK18" s="151"/>
      <c r="IL18" s="151"/>
      <c r="IM18" s="151"/>
      <c r="IN18" s="151"/>
      <c r="IO18" s="151"/>
      <c r="IP18" s="151"/>
      <c r="IQ18" s="151"/>
      <c r="IR18" s="151"/>
      <c r="IS18" s="151"/>
      <c r="IT18" s="151"/>
      <c r="IU18" s="151"/>
      <c r="IV18" s="151"/>
      <c r="IW18" s="151"/>
      <c r="IX18" s="151"/>
      <c r="IY18" s="151"/>
      <c r="IZ18" s="151"/>
      <c r="JA18" s="151"/>
      <c r="JB18" s="151"/>
      <c r="JC18" s="151"/>
      <c r="JD18" s="151"/>
      <c r="JE18" s="151"/>
      <c r="JF18" s="151"/>
      <c r="JG18" s="151"/>
      <c r="JH18" s="151"/>
      <c r="JI18" s="151"/>
      <c r="JJ18" s="151"/>
      <c r="JK18" s="151"/>
      <c r="JL18" s="151"/>
      <c r="JM18" s="151"/>
      <c r="JN18" s="151"/>
      <c r="JO18" s="151"/>
      <c r="JP18" s="151"/>
      <c r="JQ18" s="151"/>
      <c r="JR18" s="151"/>
      <c r="JS18" s="151"/>
      <c r="JT18" s="151"/>
      <c r="JU18" s="151"/>
      <c r="JV18" s="151"/>
      <c r="JW18" s="151"/>
      <c r="JX18" s="151"/>
      <c r="JY18" s="151"/>
      <c r="JZ18" s="151"/>
      <c r="KA18" s="151"/>
      <c r="KB18" s="151"/>
      <c r="KC18" s="151"/>
      <c r="KD18" s="151"/>
      <c r="KE18" s="151"/>
      <c r="KF18" s="151"/>
      <c r="KG18" s="151"/>
      <c r="KH18" s="151"/>
      <c r="KI18" s="151"/>
      <c r="KJ18" s="151"/>
      <c r="KK18" s="151"/>
      <c r="KL18" s="151"/>
      <c r="KM18" s="151"/>
      <c r="KN18" s="151"/>
      <c r="KO18" s="151"/>
      <c r="KP18" s="151"/>
      <c r="KQ18" s="151"/>
      <c r="KR18" s="151"/>
      <c r="KS18" s="151"/>
      <c r="KT18" s="151"/>
      <c r="KU18" s="151"/>
      <c r="KV18" s="151"/>
      <c r="KW18" s="151"/>
      <c r="KX18" s="151"/>
      <c r="KY18" s="151"/>
      <c r="KZ18" s="151"/>
      <c r="LA18" s="151"/>
      <c r="LB18" s="151"/>
      <c r="LC18" s="151"/>
      <c r="LD18" s="151"/>
      <c r="LE18" s="151"/>
      <c r="LF18" s="151"/>
      <c r="LG18" s="151"/>
      <c r="LH18" s="151"/>
      <c r="LI18" s="151"/>
      <c r="LJ18" s="151"/>
      <c r="LK18" s="151"/>
      <c r="LL18" s="151"/>
      <c r="LM18" s="151"/>
      <c r="LN18" s="151"/>
      <c r="LO18" s="151"/>
      <c r="LP18" s="151"/>
      <c r="LQ18" s="151"/>
      <c r="LR18" s="151"/>
      <c r="LS18" s="151"/>
      <c r="LT18" s="151"/>
      <c r="LU18" s="151"/>
      <c r="LV18" s="151"/>
      <c r="LW18" s="151"/>
      <c r="LX18" s="151"/>
      <c r="LY18" s="151"/>
      <c r="LZ18" s="151"/>
      <c r="MA18" s="151"/>
      <c r="MB18" s="151"/>
      <c r="MC18" s="151"/>
      <c r="MD18" s="151"/>
      <c r="ME18" s="151"/>
      <c r="MF18" s="151"/>
      <c r="MG18" s="151"/>
      <c r="MH18" s="151"/>
      <c r="MI18" s="151"/>
      <c r="MJ18" s="151"/>
      <c r="MK18" s="151"/>
      <c r="ML18" s="151"/>
      <c r="MM18" s="151"/>
      <c r="MN18" s="151"/>
      <c r="MO18" s="151"/>
      <c r="MP18" s="151"/>
      <c r="MQ18" s="151"/>
      <c r="MR18" s="151"/>
      <c r="MS18" s="151"/>
      <c r="MT18" s="151"/>
      <c r="MU18" s="151"/>
      <c r="MV18" s="151"/>
      <c r="MW18" s="151"/>
      <c r="MX18" s="151"/>
      <c r="MY18" s="151"/>
      <c r="MZ18" s="151"/>
      <c r="NA18" s="151"/>
      <c r="NB18" s="151"/>
      <c r="NC18" s="151"/>
      <c r="ND18" s="151"/>
      <c r="NE18" s="151"/>
      <c r="NF18" s="151"/>
      <c r="NG18" s="151"/>
      <c r="NH18" s="151"/>
      <c r="NI18" s="151"/>
      <c r="NJ18" s="151"/>
      <c r="NK18" s="151"/>
      <c r="NL18" s="151"/>
      <c r="NM18" s="151"/>
      <c r="NN18" s="151"/>
      <c r="NO18" s="151"/>
      <c r="NP18" s="151"/>
      <c r="NQ18" s="151"/>
      <c r="NR18" s="151"/>
      <c r="NS18" s="151"/>
      <c r="NT18" s="151"/>
      <c r="NU18" s="151"/>
      <c r="NV18" s="151"/>
      <c r="NW18" s="151"/>
      <c r="NX18" s="151"/>
      <c r="NY18" s="151"/>
      <c r="NZ18" s="151"/>
      <c r="OA18" s="151"/>
      <c r="OB18" s="151"/>
      <c r="OC18" s="151"/>
      <c r="OD18" s="151"/>
      <c r="OE18" s="151"/>
      <c r="OF18" s="151"/>
      <c r="OG18" s="151"/>
      <c r="OH18" s="151"/>
      <c r="OI18" s="151"/>
      <c r="OJ18" s="151"/>
      <c r="OK18" s="151"/>
      <c r="OL18" s="151"/>
      <c r="OM18" s="151"/>
      <c r="ON18" s="151"/>
      <c r="OO18" s="151"/>
      <c r="OP18" s="151"/>
      <c r="OQ18" s="151"/>
      <c r="OR18" s="151"/>
    </row>
    <row r="19" spans="1:408" ht="24" x14ac:dyDescent="0.25">
      <c r="A19" s="407">
        <v>13</v>
      </c>
      <c r="B19" s="527" t="s">
        <v>1060</v>
      </c>
      <c r="C19" s="528" t="s">
        <v>1061</v>
      </c>
      <c r="D19" s="529">
        <v>20000</v>
      </c>
      <c r="E19" s="530">
        <v>20000</v>
      </c>
    </row>
    <row r="20" spans="1:408" ht="24" x14ac:dyDescent="0.25">
      <c r="A20" s="407">
        <v>14</v>
      </c>
      <c r="B20" s="527" t="s">
        <v>1062</v>
      </c>
      <c r="C20" s="528" t="s">
        <v>1063</v>
      </c>
      <c r="D20" s="529">
        <v>10600</v>
      </c>
      <c r="E20" s="530">
        <v>9988</v>
      </c>
    </row>
    <row r="21" spans="1:408" ht="24" x14ac:dyDescent="0.25">
      <c r="A21" s="407">
        <v>15</v>
      </c>
      <c r="B21" s="527" t="s">
        <v>1064</v>
      </c>
      <c r="C21" s="528" t="s">
        <v>1065</v>
      </c>
      <c r="D21" s="529">
        <v>4500</v>
      </c>
      <c r="E21" s="530">
        <v>4500</v>
      </c>
    </row>
    <row r="22" spans="1:408" ht="24" x14ac:dyDescent="0.25">
      <c r="A22" s="407">
        <v>16</v>
      </c>
      <c r="B22" s="527" t="s">
        <v>1066</v>
      </c>
      <c r="C22" s="528" t="s">
        <v>1067</v>
      </c>
      <c r="D22" s="529">
        <v>40000</v>
      </c>
      <c r="E22" s="530">
        <v>40000</v>
      </c>
    </row>
    <row r="23" spans="1:408" x14ac:dyDescent="0.25">
      <c r="A23" s="407">
        <v>17</v>
      </c>
      <c r="B23" s="527" t="s">
        <v>1068</v>
      </c>
      <c r="C23" s="528" t="s">
        <v>1069</v>
      </c>
      <c r="D23" s="529">
        <v>15000</v>
      </c>
      <c r="E23" s="530">
        <v>15000</v>
      </c>
    </row>
    <row r="24" spans="1:408" ht="24" x14ac:dyDescent="0.25">
      <c r="A24" s="407">
        <v>18</v>
      </c>
      <c r="B24" s="527" t="s">
        <v>1070</v>
      </c>
      <c r="C24" s="528" t="s">
        <v>1071</v>
      </c>
      <c r="D24" s="529">
        <v>30000</v>
      </c>
      <c r="E24" s="530">
        <v>30000</v>
      </c>
    </row>
    <row r="25" spans="1:408" x14ac:dyDescent="0.25">
      <c r="A25" s="407">
        <v>19</v>
      </c>
      <c r="B25" s="527" t="s">
        <v>1072</v>
      </c>
      <c r="C25" s="528" t="s">
        <v>1073</v>
      </c>
      <c r="D25" s="529">
        <v>4000</v>
      </c>
      <c r="E25" s="530">
        <v>0</v>
      </c>
    </row>
    <row r="26" spans="1:408" x14ac:dyDescent="0.25">
      <c r="A26" s="407">
        <v>20</v>
      </c>
      <c r="B26" s="527" t="s">
        <v>1074</v>
      </c>
      <c r="C26" s="528" t="s">
        <v>1075</v>
      </c>
      <c r="D26" s="529">
        <v>40000</v>
      </c>
      <c r="E26" s="530">
        <v>40000</v>
      </c>
    </row>
    <row r="27" spans="1:408" ht="24" x14ac:dyDescent="0.25">
      <c r="A27" s="407">
        <v>21</v>
      </c>
      <c r="B27" s="527" t="s">
        <v>1076</v>
      </c>
      <c r="C27" s="528" t="s">
        <v>1077</v>
      </c>
      <c r="D27" s="529">
        <v>14400</v>
      </c>
      <c r="E27" s="530">
        <v>14400</v>
      </c>
    </row>
    <row r="28" spans="1:408" ht="24" x14ac:dyDescent="0.25">
      <c r="A28" s="407">
        <v>22</v>
      </c>
      <c r="B28" s="527" t="s">
        <v>1078</v>
      </c>
      <c r="C28" s="528" t="s">
        <v>1079</v>
      </c>
      <c r="D28" s="529">
        <v>15000</v>
      </c>
      <c r="E28" s="530">
        <v>15000</v>
      </c>
    </row>
    <row r="29" spans="1:408" ht="24" x14ac:dyDescent="0.25">
      <c r="A29" s="407">
        <v>23</v>
      </c>
      <c r="B29" s="527" t="s">
        <v>1080</v>
      </c>
      <c r="C29" s="528" t="s">
        <v>1081</v>
      </c>
      <c r="D29" s="529">
        <v>3500</v>
      </c>
      <c r="E29" s="530">
        <v>3500</v>
      </c>
    </row>
    <row r="30" spans="1:408" ht="24" x14ac:dyDescent="0.25">
      <c r="A30" s="407">
        <v>24</v>
      </c>
      <c r="B30" s="527" t="s">
        <v>1082</v>
      </c>
      <c r="C30" s="528" t="s">
        <v>1083</v>
      </c>
      <c r="D30" s="529">
        <v>14513</v>
      </c>
      <c r="E30" s="530">
        <v>14513</v>
      </c>
    </row>
    <row r="31" spans="1:408" ht="24" x14ac:dyDescent="0.25">
      <c r="A31" s="407">
        <v>25</v>
      </c>
      <c r="B31" s="527" t="s">
        <v>1084</v>
      </c>
      <c r="C31" s="528" t="s">
        <v>1085</v>
      </c>
      <c r="D31" s="529">
        <v>30000</v>
      </c>
      <c r="E31" s="530">
        <v>30000</v>
      </c>
    </row>
    <row r="32" spans="1:408" ht="24" x14ac:dyDescent="0.25">
      <c r="A32" s="407">
        <v>26</v>
      </c>
      <c r="B32" s="527" t="s">
        <v>543</v>
      </c>
      <c r="C32" s="528" t="s">
        <v>1086</v>
      </c>
      <c r="D32" s="529">
        <v>30000</v>
      </c>
      <c r="E32" s="530">
        <v>30000</v>
      </c>
    </row>
    <row r="33" spans="1:5" x14ac:dyDescent="0.25">
      <c r="A33" s="407">
        <v>27</v>
      </c>
      <c r="B33" s="527" t="s">
        <v>1087</v>
      </c>
      <c r="C33" s="528" t="s">
        <v>1088</v>
      </c>
      <c r="D33" s="529">
        <v>100000</v>
      </c>
      <c r="E33" s="530">
        <v>100000</v>
      </c>
    </row>
    <row r="34" spans="1:5" x14ac:dyDescent="0.25">
      <c r="A34" s="407">
        <v>28</v>
      </c>
      <c r="B34" s="527" t="s">
        <v>1089</v>
      </c>
      <c r="C34" s="528" t="s">
        <v>1090</v>
      </c>
      <c r="D34" s="529">
        <v>30000</v>
      </c>
      <c r="E34" s="530">
        <v>30000</v>
      </c>
    </row>
    <row r="35" spans="1:5" ht="24" x14ac:dyDescent="0.25">
      <c r="A35" s="407">
        <v>29</v>
      </c>
      <c r="B35" s="527" t="s">
        <v>1091</v>
      </c>
      <c r="C35" s="528" t="s">
        <v>1092</v>
      </c>
      <c r="D35" s="529">
        <v>30000</v>
      </c>
      <c r="E35" s="530">
        <v>30000</v>
      </c>
    </row>
    <row r="36" spans="1:5" x14ac:dyDescent="0.25">
      <c r="A36" s="407">
        <v>30</v>
      </c>
      <c r="B36" s="527" t="s">
        <v>1093</v>
      </c>
      <c r="C36" s="528" t="s">
        <v>1094</v>
      </c>
      <c r="D36" s="529">
        <v>100000</v>
      </c>
      <c r="E36" s="530">
        <v>100000</v>
      </c>
    </row>
    <row r="37" spans="1:5" x14ac:dyDescent="0.25">
      <c r="A37" s="407">
        <v>31</v>
      </c>
      <c r="B37" s="527" t="s">
        <v>1095</v>
      </c>
      <c r="C37" s="528" t="s">
        <v>1096</v>
      </c>
      <c r="D37" s="529">
        <v>50000</v>
      </c>
      <c r="E37" s="530">
        <v>50000</v>
      </c>
    </row>
    <row r="38" spans="1:5" ht="96" x14ac:dyDescent="0.25">
      <c r="A38" s="407">
        <v>32</v>
      </c>
      <c r="B38" s="527" t="s">
        <v>1097</v>
      </c>
      <c r="C38" s="528" t="s">
        <v>1098</v>
      </c>
      <c r="D38" s="529">
        <v>5000</v>
      </c>
      <c r="E38" s="530">
        <v>5000</v>
      </c>
    </row>
    <row r="39" spans="1:5" ht="24" x14ac:dyDescent="0.25">
      <c r="A39" s="407">
        <v>33</v>
      </c>
      <c r="B39" s="527" t="s">
        <v>1099</v>
      </c>
      <c r="C39" s="528" t="s">
        <v>1100</v>
      </c>
      <c r="D39" s="529">
        <v>4380</v>
      </c>
      <c r="E39" s="530">
        <v>4380</v>
      </c>
    </row>
    <row r="40" spans="1:5" ht="24" x14ac:dyDescent="0.25">
      <c r="A40" s="407">
        <v>34</v>
      </c>
      <c r="B40" s="527" t="s">
        <v>1101</v>
      </c>
      <c r="C40" s="528" t="s">
        <v>1100</v>
      </c>
      <c r="D40" s="529">
        <v>3000</v>
      </c>
      <c r="E40" s="530">
        <v>3000</v>
      </c>
    </row>
    <row r="41" spans="1:5" ht="24" x14ac:dyDescent="0.25">
      <c r="A41" s="407">
        <v>35</v>
      </c>
      <c r="B41" s="527" t="s">
        <v>1102</v>
      </c>
      <c r="C41" s="528" t="s">
        <v>1103</v>
      </c>
      <c r="D41" s="529">
        <v>4775</v>
      </c>
      <c r="E41" s="530">
        <v>4775</v>
      </c>
    </row>
    <row r="42" spans="1:5" ht="24" x14ac:dyDescent="0.25">
      <c r="A42" s="407">
        <v>36</v>
      </c>
      <c r="B42" s="527" t="s">
        <v>1104</v>
      </c>
      <c r="C42" s="528" t="s">
        <v>1105</v>
      </c>
      <c r="D42" s="529">
        <v>3500</v>
      </c>
      <c r="E42" s="530">
        <v>3500</v>
      </c>
    </row>
    <row r="43" spans="1:5" x14ac:dyDescent="0.25">
      <c r="A43" s="407">
        <v>37</v>
      </c>
      <c r="B43" s="527" t="s">
        <v>1106</v>
      </c>
      <c r="C43" s="528" t="s">
        <v>1107</v>
      </c>
      <c r="D43" s="529">
        <v>5000</v>
      </c>
      <c r="E43" s="530">
        <v>5000</v>
      </c>
    </row>
    <row r="44" spans="1:5" ht="24" x14ac:dyDescent="0.25">
      <c r="A44" s="407">
        <v>38</v>
      </c>
      <c r="B44" s="527" t="s">
        <v>1108</v>
      </c>
      <c r="C44" s="528" t="s">
        <v>1109</v>
      </c>
      <c r="D44" s="529">
        <v>1060</v>
      </c>
      <c r="E44" s="530">
        <v>1060</v>
      </c>
    </row>
    <row r="45" spans="1:5" ht="24" x14ac:dyDescent="0.25">
      <c r="A45" s="407">
        <v>39</v>
      </c>
      <c r="B45" s="527" t="s">
        <v>1110</v>
      </c>
      <c r="C45" s="528" t="s">
        <v>1111</v>
      </c>
      <c r="D45" s="529">
        <v>5000</v>
      </c>
      <c r="E45" s="530">
        <v>5000</v>
      </c>
    </row>
    <row r="46" spans="1:5" ht="24" x14ac:dyDescent="0.25">
      <c r="A46" s="407">
        <v>40</v>
      </c>
      <c r="B46" s="527" t="s">
        <v>1112</v>
      </c>
      <c r="C46" s="528" t="s">
        <v>1113</v>
      </c>
      <c r="D46" s="529">
        <v>5000</v>
      </c>
      <c r="E46" s="530">
        <v>5000</v>
      </c>
    </row>
    <row r="47" spans="1:5" x14ac:dyDescent="0.25">
      <c r="A47" s="407">
        <v>41</v>
      </c>
      <c r="B47" s="527" t="s">
        <v>1114</v>
      </c>
      <c r="C47" s="528" t="s">
        <v>1115</v>
      </c>
      <c r="D47" s="529">
        <v>1000</v>
      </c>
      <c r="E47" s="530">
        <v>1000</v>
      </c>
    </row>
    <row r="48" spans="1:5" ht="24" x14ac:dyDescent="0.25">
      <c r="A48" s="407">
        <v>42</v>
      </c>
      <c r="B48" s="527" t="s">
        <v>1116</v>
      </c>
      <c r="C48" s="528" t="s">
        <v>1117</v>
      </c>
      <c r="D48" s="529">
        <v>3000</v>
      </c>
      <c r="E48" s="530">
        <v>3000</v>
      </c>
    </row>
    <row r="49" spans="1:5" ht="24" x14ac:dyDescent="0.25">
      <c r="A49" s="407">
        <v>43</v>
      </c>
      <c r="B49" s="527" t="s">
        <v>1118</v>
      </c>
      <c r="C49" s="528" t="s">
        <v>1119</v>
      </c>
      <c r="D49" s="529">
        <v>1228</v>
      </c>
      <c r="E49" s="530">
        <v>1228</v>
      </c>
    </row>
    <row r="50" spans="1:5" x14ac:dyDescent="0.25">
      <c r="A50" s="407">
        <v>44</v>
      </c>
      <c r="B50" s="527" t="s">
        <v>1120</v>
      </c>
      <c r="C50" s="528" t="s">
        <v>1121</v>
      </c>
      <c r="D50" s="529">
        <v>3400</v>
      </c>
      <c r="E50" s="530">
        <v>3190</v>
      </c>
    </row>
    <row r="51" spans="1:5" ht="36" x14ac:dyDescent="0.25">
      <c r="A51" s="407">
        <v>45</v>
      </c>
      <c r="B51" s="527" t="s">
        <v>1122</v>
      </c>
      <c r="C51" s="528" t="s">
        <v>1123</v>
      </c>
      <c r="D51" s="529">
        <v>5000</v>
      </c>
      <c r="E51" s="530">
        <v>5000</v>
      </c>
    </row>
    <row r="52" spans="1:5" ht="24" x14ac:dyDescent="0.25">
      <c r="A52" s="407">
        <v>46</v>
      </c>
      <c r="B52" s="527" t="s">
        <v>1124</v>
      </c>
      <c r="C52" s="528" t="s">
        <v>1125</v>
      </c>
      <c r="D52" s="529">
        <v>5000</v>
      </c>
      <c r="E52" s="530">
        <v>5000</v>
      </c>
    </row>
    <row r="53" spans="1:5" x14ac:dyDescent="0.25">
      <c r="A53" s="407">
        <v>47</v>
      </c>
      <c r="B53" s="527" t="s">
        <v>1126</v>
      </c>
      <c r="C53" s="528" t="s">
        <v>1127</v>
      </c>
      <c r="D53" s="529">
        <v>5000</v>
      </c>
      <c r="E53" s="530">
        <v>5000</v>
      </c>
    </row>
    <row r="54" spans="1:5" x14ac:dyDescent="0.25">
      <c r="A54" s="407">
        <v>48</v>
      </c>
      <c r="B54" s="527" t="s">
        <v>1128</v>
      </c>
      <c r="C54" s="528" t="s">
        <v>1129</v>
      </c>
      <c r="D54" s="529">
        <v>4999</v>
      </c>
      <c r="E54" s="530">
        <v>4999</v>
      </c>
    </row>
    <row r="55" spans="1:5" ht="24" x14ac:dyDescent="0.25">
      <c r="A55" s="407">
        <v>49</v>
      </c>
      <c r="B55" s="527" t="s">
        <v>1130</v>
      </c>
      <c r="C55" s="528" t="s">
        <v>1131</v>
      </c>
      <c r="D55" s="529">
        <v>5000</v>
      </c>
      <c r="E55" s="530">
        <v>5000</v>
      </c>
    </row>
    <row r="56" spans="1:5" ht="36" x14ac:dyDescent="0.25">
      <c r="A56" s="407">
        <v>50</v>
      </c>
      <c r="B56" s="527" t="s">
        <v>1132</v>
      </c>
      <c r="C56" s="528" t="s">
        <v>1133</v>
      </c>
      <c r="D56" s="529">
        <v>900</v>
      </c>
      <c r="E56" s="530">
        <v>859</v>
      </c>
    </row>
    <row r="57" spans="1:5" ht="24" x14ac:dyDescent="0.25">
      <c r="A57" s="407">
        <v>51</v>
      </c>
      <c r="B57" s="527" t="s">
        <v>1134</v>
      </c>
      <c r="C57" s="528" t="s">
        <v>1135</v>
      </c>
      <c r="D57" s="529">
        <v>5000</v>
      </c>
      <c r="E57" s="530">
        <v>5000</v>
      </c>
    </row>
    <row r="58" spans="1:5" x14ac:dyDescent="0.25">
      <c r="A58" s="407">
        <v>52</v>
      </c>
      <c r="B58" s="527" t="s">
        <v>1136</v>
      </c>
      <c r="C58" s="528" t="s">
        <v>1137</v>
      </c>
      <c r="D58" s="529">
        <v>1399</v>
      </c>
      <c r="E58" s="530">
        <v>1399</v>
      </c>
    </row>
    <row r="59" spans="1:5" ht="36" x14ac:dyDescent="0.25">
      <c r="A59" s="407">
        <v>53</v>
      </c>
      <c r="B59" s="527" t="s">
        <v>543</v>
      </c>
      <c r="C59" s="528" t="s">
        <v>1138</v>
      </c>
      <c r="D59" s="529">
        <v>4935</v>
      </c>
      <c r="E59" s="530">
        <v>4935</v>
      </c>
    </row>
    <row r="60" spans="1:5" ht="24" x14ac:dyDescent="0.25">
      <c r="A60" s="407">
        <v>54</v>
      </c>
      <c r="B60" s="527" t="s">
        <v>1139</v>
      </c>
      <c r="C60" s="528" t="s">
        <v>1140</v>
      </c>
      <c r="D60" s="529">
        <v>4000</v>
      </c>
      <c r="E60" s="530">
        <v>4000</v>
      </c>
    </row>
    <row r="61" spans="1:5" ht="24" x14ac:dyDescent="0.25">
      <c r="A61" s="407">
        <v>55</v>
      </c>
      <c r="B61" s="527" t="s">
        <v>1141</v>
      </c>
      <c r="C61" s="528" t="s">
        <v>1142</v>
      </c>
      <c r="D61" s="529">
        <v>2500</v>
      </c>
      <c r="E61" s="530">
        <v>2500</v>
      </c>
    </row>
    <row r="62" spans="1:5" ht="36" x14ac:dyDescent="0.25">
      <c r="A62" s="407">
        <v>56</v>
      </c>
      <c r="B62" s="527" t="s">
        <v>1143</v>
      </c>
      <c r="C62" s="528" t="s">
        <v>1144</v>
      </c>
      <c r="D62" s="529">
        <v>2000</v>
      </c>
      <c r="E62" s="530">
        <v>2000</v>
      </c>
    </row>
    <row r="63" spans="1:5" ht="36" x14ac:dyDescent="0.25">
      <c r="A63" s="407">
        <v>57</v>
      </c>
      <c r="B63" s="527" t="s">
        <v>1143</v>
      </c>
      <c r="C63" s="528" t="s">
        <v>1145</v>
      </c>
      <c r="D63" s="529">
        <v>3500</v>
      </c>
      <c r="E63" s="530">
        <v>3500</v>
      </c>
    </row>
    <row r="64" spans="1:5" ht="24" x14ac:dyDescent="0.25">
      <c r="A64" s="407">
        <v>58</v>
      </c>
      <c r="B64" s="527" t="s">
        <v>1146</v>
      </c>
      <c r="C64" s="528" t="s">
        <v>1147</v>
      </c>
      <c r="D64" s="529">
        <v>5000</v>
      </c>
      <c r="E64" s="530">
        <v>5000</v>
      </c>
    </row>
    <row r="65" spans="1:5" ht="24" x14ac:dyDescent="0.25">
      <c r="A65" s="407">
        <v>59</v>
      </c>
      <c r="B65" s="527" t="s">
        <v>1148</v>
      </c>
      <c r="C65" s="528" t="s">
        <v>1149</v>
      </c>
      <c r="D65" s="529">
        <v>2500</v>
      </c>
      <c r="E65" s="530">
        <v>2500</v>
      </c>
    </row>
    <row r="66" spans="1:5" ht="24" x14ac:dyDescent="0.25">
      <c r="A66" s="407">
        <v>60</v>
      </c>
      <c r="B66" s="527" t="s">
        <v>1150</v>
      </c>
      <c r="C66" s="528" t="s">
        <v>1151</v>
      </c>
      <c r="D66" s="529">
        <v>4500</v>
      </c>
      <c r="E66" s="530">
        <v>4500</v>
      </c>
    </row>
    <row r="67" spans="1:5" x14ac:dyDescent="0.25">
      <c r="A67" s="407">
        <v>61</v>
      </c>
      <c r="B67" s="527" t="s">
        <v>1152</v>
      </c>
      <c r="C67" s="528" t="s">
        <v>1153</v>
      </c>
      <c r="D67" s="529">
        <v>4800</v>
      </c>
      <c r="E67" s="530">
        <v>4800</v>
      </c>
    </row>
    <row r="68" spans="1:5" ht="24" x14ac:dyDescent="0.25">
      <c r="A68" s="407">
        <v>62</v>
      </c>
      <c r="B68" s="527" t="s">
        <v>1154</v>
      </c>
      <c r="C68" s="528" t="s">
        <v>1155</v>
      </c>
      <c r="D68" s="529">
        <v>4911</v>
      </c>
      <c r="E68" s="530">
        <v>4911</v>
      </c>
    </row>
    <row r="69" spans="1:5" ht="24" x14ac:dyDescent="0.25">
      <c r="A69" s="407">
        <v>63</v>
      </c>
      <c r="B69" s="527" t="s">
        <v>1156</v>
      </c>
      <c r="C69" s="528" t="s">
        <v>1157</v>
      </c>
      <c r="D69" s="529">
        <v>2300</v>
      </c>
      <c r="E69" s="530">
        <v>2300</v>
      </c>
    </row>
    <row r="70" spans="1:5" ht="24" x14ac:dyDescent="0.25">
      <c r="A70" s="407">
        <v>64</v>
      </c>
      <c r="B70" s="527" t="s">
        <v>1158</v>
      </c>
      <c r="C70" s="528" t="s">
        <v>1159</v>
      </c>
      <c r="D70" s="529">
        <v>6630</v>
      </c>
      <c r="E70" s="530">
        <v>6630</v>
      </c>
    </row>
    <row r="71" spans="1:5" ht="24" x14ac:dyDescent="0.25">
      <c r="A71" s="407">
        <v>65</v>
      </c>
      <c r="B71" s="527" t="s">
        <v>1160</v>
      </c>
      <c r="C71" s="528" t="s">
        <v>1161</v>
      </c>
      <c r="D71" s="529">
        <v>10000</v>
      </c>
      <c r="E71" s="530">
        <v>10000</v>
      </c>
    </row>
    <row r="72" spans="1:5" x14ac:dyDescent="0.25">
      <c r="A72" s="407">
        <v>66</v>
      </c>
      <c r="B72" s="527" t="s">
        <v>1162</v>
      </c>
      <c r="C72" s="528" t="s">
        <v>1163</v>
      </c>
      <c r="D72" s="529">
        <v>7120</v>
      </c>
      <c r="E72" s="530">
        <v>6535.2</v>
      </c>
    </row>
    <row r="73" spans="1:5" x14ac:dyDescent="0.25">
      <c r="A73" s="407">
        <v>67</v>
      </c>
      <c r="B73" s="527" t="s">
        <v>1164</v>
      </c>
      <c r="C73" s="528" t="s">
        <v>1165</v>
      </c>
      <c r="D73" s="529">
        <v>10000</v>
      </c>
      <c r="E73" s="530">
        <v>10000</v>
      </c>
    </row>
    <row r="74" spans="1:5" x14ac:dyDescent="0.25">
      <c r="A74" s="407">
        <v>68</v>
      </c>
      <c r="B74" s="527" t="s">
        <v>1166</v>
      </c>
      <c r="C74" s="528" t="s">
        <v>1167</v>
      </c>
      <c r="D74" s="529">
        <v>6733</v>
      </c>
      <c r="E74" s="530">
        <v>6733</v>
      </c>
    </row>
    <row r="75" spans="1:5" x14ac:dyDescent="0.25">
      <c r="A75" s="407">
        <v>69</v>
      </c>
      <c r="B75" s="527" t="s">
        <v>1168</v>
      </c>
      <c r="C75" s="528" t="s">
        <v>1169</v>
      </c>
      <c r="D75" s="529">
        <v>5780</v>
      </c>
      <c r="E75" s="530">
        <v>5780</v>
      </c>
    </row>
    <row r="76" spans="1:5" x14ac:dyDescent="0.25">
      <c r="A76" s="407">
        <v>70</v>
      </c>
      <c r="B76" s="527" t="s">
        <v>1170</v>
      </c>
      <c r="C76" s="528" t="s">
        <v>1171</v>
      </c>
      <c r="D76" s="529">
        <v>7541</v>
      </c>
      <c r="E76" s="530">
        <v>7541</v>
      </c>
    </row>
    <row r="77" spans="1:5" x14ac:dyDescent="0.25">
      <c r="A77" s="407">
        <v>71</v>
      </c>
      <c r="B77" s="527" t="s">
        <v>1172</v>
      </c>
      <c r="C77" s="528" t="s">
        <v>1173</v>
      </c>
      <c r="D77" s="529">
        <v>9978</v>
      </c>
      <c r="E77" s="530">
        <v>9978</v>
      </c>
    </row>
    <row r="78" spans="1:5" x14ac:dyDescent="0.25">
      <c r="A78" s="407">
        <v>72</v>
      </c>
      <c r="B78" s="527" t="s">
        <v>1174</v>
      </c>
      <c r="C78" s="528" t="s">
        <v>1175</v>
      </c>
      <c r="D78" s="529">
        <v>8229</v>
      </c>
      <c r="E78" s="530">
        <v>8229</v>
      </c>
    </row>
    <row r="79" spans="1:5" ht="24" x14ac:dyDescent="0.25">
      <c r="A79" s="407">
        <v>73</v>
      </c>
      <c r="B79" s="527" t="s">
        <v>1176</v>
      </c>
      <c r="C79" s="528" t="s">
        <v>1177</v>
      </c>
      <c r="D79" s="529">
        <v>10000</v>
      </c>
      <c r="E79" s="530">
        <v>10000</v>
      </c>
    </row>
    <row r="80" spans="1:5" x14ac:dyDescent="0.25">
      <c r="A80" s="407">
        <v>74</v>
      </c>
      <c r="B80" s="527" t="s">
        <v>1178</v>
      </c>
      <c r="C80" s="528" t="s">
        <v>1179</v>
      </c>
      <c r="D80" s="529">
        <v>4082</v>
      </c>
      <c r="E80" s="530">
        <v>4082</v>
      </c>
    </row>
    <row r="81" spans="1:5" ht="24" x14ac:dyDescent="0.25">
      <c r="A81" s="407">
        <v>75</v>
      </c>
      <c r="B81" s="527" t="s">
        <v>1180</v>
      </c>
      <c r="C81" s="528" t="s">
        <v>1181</v>
      </c>
      <c r="D81" s="529">
        <v>10000</v>
      </c>
      <c r="E81" s="530">
        <v>9990</v>
      </c>
    </row>
    <row r="82" spans="1:5" ht="24" x14ac:dyDescent="0.25">
      <c r="A82" s="407">
        <v>76</v>
      </c>
      <c r="B82" s="527" t="s">
        <v>1182</v>
      </c>
      <c r="C82" s="528" t="s">
        <v>1183</v>
      </c>
      <c r="D82" s="529">
        <v>9000</v>
      </c>
      <c r="E82" s="530">
        <v>9000</v>
      </c>
    </row>
    <row r="83" spans="1:5" ht="24" x14ac:dyDescent="0.25">
      <c r="A83" s="407">
        <v>77</v>
      </c>
      <c r="B83" s="527" t="s">
        <v>1184</v>
      </c>
      <c r="C83" s="528" t="s">
        <v>1185</v>
      </c>
      <c r="D83" s="529">
        <v>10000</v>
      </c>
      <c r="E83" s="530">
        <v>0</v>
      </c>
    </row>
    <row r="84" spans="1:5" ht="24" x14ac:dyDescent="0.25">
      <c r="A84" s="407">
        <v>78</v>
      </c>
      <c r="B84" s="527" t="s">
        <v>1186</v>
      </c>
      <c r="C84" s="528" t="s">
        <v>1187</v>
      </c>
      <c r="D84" s="529">
        <v>3891</v>
      </c>
      <c r="E84" s="530">
        <v>3891</v>
      </c>
    </row>
    <row r="85" spans="1:5" x14ac:dyDescent="0.25">
      <c r="A85" s="407">
        <v>79</v>
      </c>
      <c r="B85" s="527" t="s">
        <v>1188</v>
      </c>
      <c r="C85" s="528" t="s">
        <v>1189</v>
      </c>
      <c r="D85" s="529">
        <v>10000</v>
      </c>
      <c r="E85" s="530">
        <v>9958.7999999999993</v>
      </c>
    </row>
    <row r="86" spans="1:5" x14ac:dyDescent="0.25">
      <c r="A86" s="407">
        <v>80</v>
      </c>
      <c r="B86" s="527" t="s">
        <v>1190</v>
      </c>
      <c r="C86" s="528" t="s">
        <v>1191</v>
      </c>
      <c r="D86" s="529">
        <v>9976</v>
      </c>
      <c r="E86" s="530">
        <v>9976</v>
      </c>
    </row>
    <row r="87" spans="1:5" ht="24" x14ac:dyDescent="0.25">
      <c r="A87" s="407">
        <v>81</v>
      </c>
      <c r="B87" s="527" t="s">
        <v>1192</v>
      </c>
      <c r="C87" s="528" t="s">
        <v>1193</v>
      </c>
      <c r="D87" s="529">
        <v>10000</v>
      </c>
      <c r="E87" s="530">
        <v>10000</v>
      </c>
    </row>
    <row r="88" spans="1:5" ht="24" x14ac:dyDescent="0.25">
      <c r="A88" s="407">
        <v>82</v>
      </c>
      <c r="B88" s="527" t="s">
        <v>1194</v>
      </c>
      <c r="C88" s="528" t="s">
        <v>1195</v>
      </c>
      <c r="D88" s="529">
        <v>5800</v>
      </c>
      <c r="E88" s="530">
        <v>5800</v>
      </c>
    </row>
    <row r="89" spans="1:5" x14ac:dyDescent="0.25">
      <c r="A89" s="407">
        <v>83</v>
      </c>
      <c r="B89" s="527" t="s">
        <v>1196</v>
      </c>
      <c r="C89" s="528" t="s">
        <v>1197</v>
      </c>
      <c r="D89" s="529">
        <v>8898</v>
      </c>
      <c r="E89" s="530">
        <v>8898</v>
      </c>
    </row>
    <row r="90" spans="1:5" x14ac:dyDescent="0.25">
      <c r="A90" s="407">
        <v>84</v>
      </c>
      <c r="B90" s="527" t="s">
        <v>1198</v>
      </c>
      <c r="C90" s="528" t="s">
        <v>1199</v>
      </c>
      <c r="D90" s="529">
        <v>8698</v>
      </c>
      <c r="E90" s="530">
        <v>8698</v>
      </c>
    </row>
    <row r="91" spans="1:5" ht="24" x14ac:dyDescent="0.25">
      <c r="A91" s="407">
        <v>85</v>
      </c>
      <c r="B91" s="527" t="s">
        <v>1200</v>
      </c>
      <c r="C91" s="528" t="s">
        <v>1201</v>
      </c>
      <c r="D91" s="529">
        <v>6000</v>
      </c>
      <c r="E91" s="530">
        <v>6000</v>
      </c>
    </row>
    <row r="92" spans="1:5" ht="24" x14ac:dyDescent="0.25">
      <c r="A92" s="407">
        <v>86</v>
      </c>
      <c r="B92" s="527" t="s">
        <v>1202</v>
      </c>
      <c r="C92" s="528" t="s">
        <v>1203</v>
      </c>
      <c r="D92" s="529">
        <v>10000</v>
      </c>
      <c r="E92" s="530">
        <v>10000</v>
      </c>
    </row>
    <row r="93" spans="1:5" ht="24" x14ac:dyDescent="0.25">
      <c r="A93" s="407">
        <v>87</v>
      </c>
      <c r="B93" s="527" t="s">
        <v>1204</v>
      </c>
      <c r="C93" s="528" t="s">
        <v>1205</v>
      </c>
      <c r="D93" s="529">
        <v>10000</v>
      </c>
      <c r="E93" s="530">
        <v>10000</v>
      </c>
    </row>
    <row r="94" spans="1:5" x14ac:dyDescent="0.25">
      <c r="A94" s="407">
        <v>88</v>
      </c>
      <c r="B94" s="527" t="s">
        <v>1058</v>
      </c>
      <c r="C94" s="528" t="s">
        <v>1206</v>
      </c>
      <c r="D94" s="529">
        <v>5000</v>
      </c>
      <c r="E94" s="530">
        <v>5000</v>
      </c>
    </row>
    <row r="95" spans="1:5" x14ac:dyDescent="0.25">
      <c r="A95" s="407">
        <v>89</v>
      </c>
      <c r="B95" s="527" t="s">
        <v>1207</v>
      </c>
      <c r="C95" s="528" t="s">
        <v>1208</v>
      </c>
      <c r="D95" s="529">
        <v>9870</v>
      </c>
      <c r="E95" s="530">
        <v>9870</v>
      </c>
    </row>
    <row r="96" spans="1:5" x14ac:dyDescent="0.25">
      <c r="A96" s="407">
        <v>90</v>
      </c>
      <c r="B96" s="527" t="s">
        <v>1209</v>
      </c>
      <c r="C96" s="528" t="s">
        <v>1210</v>
      </c>
      <c r="D96" s="529">
        <v>8530</v>
      </c>
      <c r="E96" s="530">
        <v>8530</v>
      </c>
    </row>
    <row r="97" spans="1:5" x14ac:dyDescent="0.25">
      <c r="A97" s="407">
        <v>91</v>
      </c>
      <c r="B97" s="527" t="s">
        <v>1211</v>
      </c>
      <c r="C97" s="528" t="s">
        <v>1212</v>
      </c>
      <c r="D97" s="529">
        <v>5489</v>
      </c>
      <c r="E97" s="530">
        <v>5489</v>
      </c>
    </row>
    <row r="98" spans="1:5" ht="36" x14ac:dyDescent="0.25">
      <c r="A98" s="407">
        <v>92</v>
      </c>
      <c r="B98" s="527" t="s">
        <v>1213</v>
      </c>
      <c r="C98" s="528" t="s">
        <v>1214</v>
      </c>
      <c r="D98" s="529">
        <v>8061</v>
      </c>
      <c r="E98" s="530">
        <v>8061</v>
      </c>
    </row>
    <row r="99" spans="1:5" ht="24" x14ac:dyDescent="0.25">
      <c r="A99" s="407">
        <v>93</v>
      </c>
      <c r="B99" s="527" t="s">
        <v>1215</v>
      </c>
      <c r="C99" s="528" t="s">
        <v>1216</v>
      </c>
      <c r="D99" s="529">
        <v>4599</v>
      </c>
      <c r="E99" s="530">
        <v>4599</v>
      </c>
    </row>
    <row r="100" spans="1:5" ht="24" x14ac:dyDescent="0.25">
      <c r="A100" s="407">
        <v>94</v>
      </c>
      <c r="B100" s="527" t="s">
        <v>1217</v>
      </c>
      <c r="C100" s="528" t="s">
        <v>1218</v>
      </c>
      <c r="D100" s="529">
        <v>15000</v>
      </c>
      <c r="E100" s="530">
        <v>15000</v>
      </c>
    </row>
    <row r="101" spans="1:5" ht="24" x14ac:dyDescent="0.25">
      <c r="A101" s="407">
        <v>95</v>
      </c>
      <c r="B101" s="527" t="s">
        <v>1219</v>
      </c>
      <c r="C101" s="528" t="s">
        <v>1220</v>
      </c>
      <c r="D101" s="529">
        <v>20000</v>
      </c>
      <c r="E101" s="530">
        <v>20000</v>
      </c>
    </row>
    <row r="102" spans="1:5" ht="24" x14ac:dyDescent="0.25">
      <c r="A102" s="407">
        <v>96</v>
      </c>
      <c r="B102" s="527" t="s">
        <v>1221</v>
      </c>
      <c r="C102" s="528" t="s">
        <v>1222</v>
      </c>
      <c r="D102" s="529">
        <v>5000</v>
      </c>
      <c r="E102" s="530">
        <v>5000</v>
      </c>
    </row>
    <row r="103" spans="1:5" ht="36" x14ac:dyDescent="0.25">
      <c r="A103" s="407">
        <v>97</v>
      </c>
      <c r="B103" s="527" t="s">
        <v>1223</v>
      </c>
      <c r="C103" s="528" t="s">
        <v>1224</v>
      </c>
      <c r="D103" s="529">
        <v>30000</v>
      </c>
      <c r="E103" s="530">
        <v>30000</v>
      </c>
    </row>
    <row r="104" spans="1:5" x14ac:dyDescent="0.25">
      <c r="A104" s="407">
        <v>98</v>
      </c>
      <c r="B104" s="527" t="s">
        <v>1225</v>
      </c>
      <c r="C104" s="528" t="s">
        <v>1226</v>
      </c>
      <c r="D104" s="529">
        <v>16824</v>
      </c>
      <c r="E104" s="530">
        <v>16824</v>
      </c>
    </row>
    <row r="105" spans="1:5" x14ac:dyDescent="0.25">
      <c r="A105" s="407">
        <v>99</v>
      </c>
      <c r="B105" s="527" t="s">
        <v>1227</v>
      </c>
      <c r="C105" s="528" t="s">
        <v>1228</v>
      </c>
      <c r="D105" s="529">
        <v>30000</v>
      </c>
      <c r="E105" s="530">
        <v>30000</v>
      </c>
    </row>
    <row r="106" spans="1:5" x14ac:dyDescent="0.25">
      <c r="A106" s="407">
        <v>100</v>
      </c>
      <c r="B106" s="527" t="s">
        <v>1229</v>
      </c>
      <c r="C106" s="528" t="s">
        <v>1230</v>
      </c>
      <c r="D106" s="529">
        <v>6000</v>
      </c>
      <c r="E106" s="530">
        <v>6000</v>
      </c>
    </row>
    <row r="107" spans="1:5" x14ac:dyDescent="0.25">
      <c r="A107" s="407">
        <v>101</v>
      </c>
      <c r="B107" s="527" t="s">
        <v>1231</v>
      </c>
      <c r="C107" s="528" t="s">
        <v>1232</v>
      </c>
      <c r="D107" s="529">
        <v>2500</v>
      </c>
      <c r="E107" s="530">
        <v>2500</v>
      </c>
    </row>
    <row r="108" spans="1:5" x14ac:dyDescent="0.25">
      <c r="A108" s="407">
        <v>102</v>
      </c>
      <c r="B108" s="527" t="s">
        <v>1233</v>
      </c>
      <c r="C108" s="528" t="s">
        <v>1234</v>
      </c>
      <c r="D108" s="529">
        <v>4000</v>
      </c>
      <c r="E108" s="530">
        <v>4000</v>
      </c>
    </row>
    <row r="109" spans="1:5" x14ac:dyDescent="0.25">
      <c r="A109" s="407">
        <v>103</v>
      </c>
      <c r="B109" s="527" t="s">
        <v>1235</v>
      </c>
      <c r="C109" s="528" t="s">
        <v>1236</v>
      </c>
      <c r="D109" s="529">
        <v>18000</v>
      </c>
      <c r="E109" s="530">
        <v>18000</v>
      </c>
    </row>
    <row r="110" spans="1:5" ht="24" x14ac:dyDescent="0.25">
      <c r="A110" s="407">
        <v>104</v>
      </c>
      <c r="B110" s="527" t="s">
        <v>1237</v>
      </c>
      <c r="C110" s="528" t="s">
        <v>1238</v>
      </c>
      <c r="D110" s="529">
        <v>8000</v>
      </c>
      <c r="E110" s="530">
        <v>8000</v>
      </c>
    </row>
    <row r="111" spans="1:5" ht="24" x14ac:dyDescent="0.25">
      <c r="A111" s="407">
        <v>105</v>
      </c>
      <c r="B111" s="527" t="s">
        <v>1239</v>
      </c>
      <c r="C111" s="528" t="s">
        <v>1240</v>
      </c>
      <c r="D111" s="529">
        <v>6000</v>
      </c>
      <c r="E111" s="530">
        <v>6000</v>
      </c>
    </row>
    <row r="112" spans="1:5" ht="24" x14ac:dyDescent="0.25">
      <c r="A112" s="407">
        <v>106</v>
      </c>
      <c r="B112" s="527" t="s">
        <v>1241</v>
      </c>
      <c r="C112" s="528" t="s">
        <v>1242</v>
      </c>
      <c r="D112" s="529">
        <v>10000</v>
      </c>
      <c r="E112" s="530">
        <v>10000</v>
      </c>
    </row>
    <row r="113" spans="1:5" x14ac:dyDescent="0.25">
      <c r="A113" s="407">
        <v>107</v>
      </c>
      <c r="B113" s="527" t="s">
        <v>1243</v>
      </c>
      <c r="C113" s="528" t="s">
        <v>1244</v>
      </c>
      <c r="D113" s="529">
        <v>5000</v>
      </c>
      <c r="E113" s="530">
        <v>5000</v>
      </c>
    </row>
    <row r="114" spans="1:5" x14ac:dyDescent="0.25">
      <c r="A114" s="407">
        <v>108</v>
      </c>
      <c r="B114" s="527" t="s">
        <v>1245</v>
      </c>
      <c r="C114" s="528" t="s">
        <v>1246</v>
      </c>
      <c r="D114" s="529">
        <v>8200</v>
      </c>
      <c r="E114" s="530">
        <v>8200</v>
      </c>
    </row>
    <row r="115" spans="1:5" ht="24" x14ac:dyDescent="0.25">
      <c r="A115" s="407">
        <v>109</v>
      </c>
      <c r="B115" s="527" t="s">
        <v>1247</v>
      </c>
      <c r="C115" s="528" t="s">
        <v>1248</v>
      </c>
      <c r="D115" s="529">
        <v>28400</v>
      </c>
      <c r="E115" s="530">
        <v>28400</v>
      </c>
    </row>
    <row r="116" spans="1:5" ht="24" x14ac:dyDescent="0.25">
      <c r="A116" s="407">
        <v>110</v>
      </c>
      <c r="B116" s="527" t="s">
        <v>1249</v>
      </c>
      <c r="C116" s="528" t="s">
        <v>1250</v>
      </c>
      <c r="D116" s="529">
        <v>25000</v>
      </c>
      <c r="E116" s="530">
        <v>25000</v>
      </c>
    </row>
    <row r="117" spans="1:5" ht="24" x14ac:dyDescent="0.25">
      <c r="A117" s="407">
        <v>111</v>
      </c>
      <c r="B117" s="527" t="s">
        <v>1251</v>
      </c>
      <c r="C117" s="528" t="s">
        <v>1252</v>
      </c>
      <c r="D117" s="529">
        <v>17500</v>
      </c>
      <c r="E117" s="530">
        <v>17500</v>
      </c>
    </row>
    <row r="118" spans="1:5" x14ac:dyDescent="0.25">
      <c r="A118" s="407">
        <v>112</v>
      </c>
      <c r="B118" s="527" t="s">
        <v>1253</v>
      </c>
      <c r="C118" s="528" t="s">
        <v>1254</v>
      </c>
      <c r="D118" s="529">
        <v>16000</v>
      </c>
      <c r="E118" s="530">
        <v>15991.38</v>
      </c>
    </row>
    <row r="119" spans="1:5" ht="24" x14ac:dyDescent="0.25">
      <c r="A119" s="407">
        <v>113</v>
      </c>
      <c r="B119" s="527" t="s">
        <v>1255</v>
      </c>
      <c r="C119" s="528" t="s">
        <v>1256</v>
      </c>
      <c r="D119" s="529">
        <v>8877</v>
      </c>
      <c r="E119" s="530">
        <v>8877</v>
      </c>
    </row>
    <row r="120" spans="1:5" x14ac:dyDescent="0.25">
      <c r="A120" s="407">
        <v>114</v>
      </c>
      <c r="B120" s="527" t="s">
        <v>1257</v>
      </c>
      <c r="C120" s="528" t="s">
        <v>1228</v>
      </c>
      <c r="D120" s="529">
        <v>40000</v>
      </c>
      <c r="E120" s="530">
        <v>40000</v>
      </c>
    </row>
    <row r="121" spans="1:5" ht="24" x14ac:dyDescent="0.25">
      <c r="A121" s="407">
        <v>115</v>
      </c>
      <c r="B121" s="527" t="s">
        <v>1258</v>
      </c>
      <c r="C121" s="528" t="s">
        <v>1259</v>
      </c>
      <c r="D121" s="529">
        <v>5000</v>
      </c>
      <c r="E121" s="530">
        <v>5000</v>
      </c>
    </row>
    <row r="122" spans="1:5" x14ac:dyDescent="0.25">
      <c r="A122" s="407">
        <v>116</v>
      </c>
      <c r="B122" s="527" t="s">
        <v>1260</v>
      </c>
      <c r="C122" s="528" t="s">
        <v>1261</v>
      </c>
      <c r="D122" s="529">
        <v>13000</v>
      </c>
      <c r="E122" s="530">
        <v>12957.78</v>
      </c>
    </row>
    <row r="123" spans="1:5" x14ac:dyDescent="0.25">
      <c r="A123" s="407">
        <v>117</v>
      </c>
      <c r="B123" s="527" t="s">
        <v>1262</v>
      </c>
      <c r="C123" s="528" t="s">
        <v>1263</v>
      </c>
      <c r="D123" s="529">
        <v>8500</v>
      </c>
      <c r="E123" s="530">
        <v>8500</v>
      </c>
    </row>
    <row r="124" spans="1:5" x14ac:dyDescent="0.25">
      <c r="A124" s="407">
        <v>118</v>
      </c>
      <c r="B124" s="527" t="s">
        <v>1264</v>
      </c>
      <c r="C124" s="528" t="s">
        <v>1265</v>
      </c>
      <c r="D124" s="529">
        <v>5000</v>
      </c>
      <c r="E124" s="530">
        <v>5000</v>
      </c>
    </row>
    <row r="125" spans="1:5" x14ac:dyDescent="0.25">
      <c r="A125" s="407">
        <v>119</v>
      </c>
      <c r="B125" s="527" t="s">
        <v>1266</v>
      </c>
      <c r="C125" s="528" t="s">
        <v>1267</v>
      </c>
      <c r="D125" s="529">
        <v>8000</v>
      </c>
      <c r="E125" s="530">
        <v>8000</v>
      </c>
    </row>
    <row r="126" spans="1:5" ht="24" x14ac:dyDescent="0.25">
      <c r="A126" s="407">
        <v>120</v>
      </c>
      <c r="B126" s="527" t="s">
        <v>1268</v>
      </c>
      <c r="C126" s="528" t="s">
        <v>1269</v>
      </c>
      <c r="D126" s="529">
        <v>10000</v>
      </c>
      <c r="E126" s="530">
        <v>10000</v>
      </c>
    </row>
    <row r="127" spans="1:5" ht="24" x14ac:dyDescent="0.25">
      <c r="A127" s="407">
        <v>121</v>
      </c>
      <c r="B127" s="527" t="s">
        <v>1270</v>
      </c>
      <c r="C127" s="528" t="s">
        <v>1271</v>
      </c>
      <c r="D127" s="529">
        <v>6400</v>
      </c>
      <c r="E127" s="530">
        <v>6400</v>
      </c>
    </row>
    <row r="128" spans="1:5" ht="24" x14ac:dyDescent="0.25">
      <c r="A128" s="407">
        <v>122</v>
      </c>
      <c r="B128" s="527" t="s">
        <v>1272</v>
      </c>
      <c r="C128" s="528" t="s">
        <v>1273</v>
      </c>
      <c r="D128" s="529">
        <v>30000</v>
      </c>
      <c r="E128" s="530">
        <v>30000</v>
      </c>
    </row>
    <row r="129" spans="1:5" x14ac:dyDescent="0.25">
      <c r="A129" s="407">
        <v>123</v>
      </c>
      <c r="B129" s="527" t="s">
        <v>1274</v>
      </c>
      <c r="C129" s="528" t="s">
        <v>1275</v>
      </c>
      <c r="D129" s="529">
        <v>10000</v>
      </c>
      <c r="E129" s="530">
        <v>9998</v>
      </c>
    </row>
    <row r="130" spans="1:5" ht="24" x14ac:dyDescent="0.25">
      <c r="A130" s="407">
        <v>124</v>
      </c>
      <c r="B130" s="527" t="s">
        <v>1276</v>
      </c>
      <c r="C130" s="528" t="s">
        <v>1277</v>
      </c>
      <c r="D130" s="529">
        <v>9000</v>
      </c>
      <c r="E130" s="530">
        <v>9000</v>
      </c>
    </row>
    <row r="131" spans="1:5" ht="24" x14ac:dyDescent="0.25">
      <c r="A131" s="407">
        <v>125</v>
      </c>
      <c r="B131" s="527" t="s">
        <v>1278</v>
      </c>
      <c r="C131" s="528" t="s">
        <v>1279</v>
      </c>
      <c r="D131" s="529">
        <v>31000</v>
      </c>
      <c r="E131" s="530">
        <v>30484.25</v>
      </c>
    </row>
    <row r="132" spans="1:5" ht="24" x14ac:dyDescent="0.25">
      <c r="A132" s="407">
        <v>126</v>
      </c>
      <c r="B132" s="527" t="s">
        <v>1280</v>
      </c>
      <c r="C132" s="528" t="s">
        <v>1281</v>
      </c>
      <c r="D132" s="529">
        <v>50000</v>
      </c>
      <c r="E132" s="530">
        <v>50000</v>
      </c>
    </row>
    <row r="133" spans="1:5" ht="24" x14ac:dyDescent="0.25">
      <c r="A133" s="407">
        <v>127</v>
      </c>
      <c r="B133" s="527" t="s">
        <v>1213</v>
      </c>
      <c r="C133" s="528" t="s">
        <v>1282</v>
      </c>
      <c r="D133" s="529">
        <v>30000</v>
      </c>
      <c r="E133" s="530">
        <v>30000</v>
      </c>
    </row>
    <row r="134" spans="1:5" x14ac:dyDescent="0.25">
      <c r="A134" s="407">
        <v>128</v>
      </c>
      <c r="B134" s="527" t="s">
        <v>1283</v>
      </c>
      <c r="C134" s="528" t="s">
        <v>1284</v>
      </c>
      <c r="D134" s="529">
        <v>15000</v>
      </c>
      <c r="E134" s="530">
        <v>15000</v>
      </c>
    </row>
    <row r="135" spans="1:5" ht="24" x14ac:dyDescent="0.25">
      <c r="A135" s="407">
        <v>129</v>
      </c>
      <c r="B135" s="527" t="s">
        <v>1043</v>
      </c>
      <c r="C135" s="528" t="s">
        <v>1285</v>
      </c>
      <c r="D135" s="529">
        <v>12000</v>
      </c>
      <c r="E135" s="530">
        <v>12000</v>
      </c>
    </row>
    <row r="136" spans="1:5" ht="24" x14ac:dyDescent="0.25">
      <c r="A136" s="407">
        <v>130</v>
      </c>
      <c r="B136" s="527" t="s">
        <v>1286</v>
      </c>
      <c r="C136" s="528" t="s">
        <v>1287</v>
      </c>
      <c r="D136" s="529">
        <v>24816</v>
      </c>
      <c r="E136" s="530">
        <v>24816</v>
      </c>
    </row>
    <row r="137" spans="1:5" x14ac:dyDescent="0.25">
      <c r="A137" s="407">
        <v>131</v>
      </c>
      <c r="B137" s="527" t="s">
        <v>1288</v>
      </c>
      <c r="C137" s="528" t="s">
        <v>1289</v>
      </c>
      <c r="D137" s="529">
        <v>8000</v>
      </c>
      <c r="E137" s="530">
        <v>8000</v>
      </c>
    </row>
    <row r="138" spans="1:5" ht="24" x14ac:dyDescent="0.25">
      <c r="A138" s="407">
        <v>132</v>
      </c>
      <c r="B138" s="527" t="s">
        <v>1290</v>
      </c>
      <c r="C138" s="528" t="s">
        <v>1291</v>
      </c>
      <c r="D138" s="529">
        <v>40000</v>
      </c>
      <c r="E138" s="530">
        <v>40000</v>
      </c>
    </row>
    <row r="139" spans="1:5" x14ac:dyDescent="0.25">
      <c r="A139" s="407">
        <v>133</v>
      </c>
      <c r="B139" s="527" t="s">
        <v>1292</v>
      </c>
      <c r="C139" s="528" t="s">
        <v>1293</v>
      </c>
      <c r="D139" s="529">
        <v>1000</v>
      </c>
      <c r="E139" s="530">
        <v>1000</v>
      </c>
    </row>
    <row r="140" spans="1:5" x14ac:dyDescent="0.25">
      <c r="A140" s="407">
        <v>134</v>
      </c>
      <c r="B140" s="527" t="s">
        <v>1294</v>
      </c>
      <c r="C140" s="528" t="s">
        <v>1295</v>
      </c>
      <c r="D140" s="529">
        <v>1100</v>
      </c>
      <c r="E140" s="530">
        <v>1100</v>
      </c>
    </row>
    <row r="141" spans="1:5" x14ac:dyDescent="0.25">
      <c r="A141" s="407">
        <v>135</v>
      </c>
      <c r="B141" s="527" t="s">
        <v>1296</v>
      </c>
      <c r="C141" s="528" t="s">
        <v>1295</v>
      </c>
      <c r="D141" s="529">
        <v>1400</v>
      </c>
      <c r="E141" s="530">
        <v>1400</v>
      </c>
    </row>
    <row r="142" spans="1:5" x14ac:dyDescent="0.25">
      <c r="A142" s="407">
        <v>136</v>
      </c>
      <c r="B142" s="527" t="s">
        <v>1297</v>
      </c>
      <c r="C142" s="528" t="s">
        <v>1298</v>
      </c>
      <c r="D142" s="529">
        <v>1500</v>
      </c>
      <c r="E142" s="530">
        <v>1500</v>
      </c>
    </row>
    <row r="143" spans="1:5" x14ac:dyDescent="0.25">
      <c r="A143" s="407">
        <v>137</v>
      </c>
      <c r="B143" s="527" t="s">
        <v>1299</v>
      </c>
      <c r="C143" s="528" t="s">
        <v>1300</v>
      </c>
      <c r="D143" s="529">
        <v>2500</v>
      </c>
      <c r="E143" s="530">
        <v>2500</v>
      </c>
    </row>
    <row r="144" spans="1:5" x14ac:dyDescent="0.25">
      <c r="A144" s="407">
        <v>138</v>
      </c>
      <c r="B144" s="527" t="s">
        <v>1301</v>
      </c>
      <c r="C144" s="528" t="s">
        <v>1302</v>
      </c>
      <c r="D144" s="529">
        <v>5700</v>
      </c>
      <c r="E144" s="530">
        <v>5700</v>
      </c>
    </row>
    <row r="145" spans="1:5" x14ac:dyDescent="0.25">
      <c r="A145" s="407">
        <v>139</v>
      </c>
      <c r="B145" s="527" t="s">
        <v>1303</v>
      </c>
      <c r="C145" s="528" t="s">
        <v>1304</v>
      </c>
      <c r="D145" s="529">
        <v>6465</v>
      </c>
      <c r="E145" s="530">
        <v>6465</v>
      </c>
    </row>
    <row r="146" spans="1:5" ht="24" x14ac:dyDescent="0.25">
      <c r="A146" s="407">
        <v>140</v>
      </c>
      <c r="B146" s="527" t="s">
        <v>1305</v>
      </c>
      <c r="C146" s="528" t="s">
        <v>1306</v>
      </c>
      <c r="D146" s="529">
        <v>7000</v>
      </c>
      <c r="E146" s="530">
        <v>7000</v>
      </c>
    </row>
    <row r="147" spans="1:5" x14ac:dyDescent="0.25">
      <c r="A147" s="407">
        <v>141</v>
      </c>
      <c r="B147" s="527" t="s">
        <v>1307</v>
      </c>
      <c r="C147" s="528" t="s">
        <v>1308</v>
      </c>
      <c r="D147" s="529">
        <v>7000</v>
      </c>
      <c r="E147" s="530">
        <v>7000</v>
      </c>
    </row>
    <row r="148" spans="1:5" ht="36" x14ac:dyDescent="0.25">
      <c r="A148" s="407">
        <v>142</v>
      </c>
      <c r="B148" s="527" t="s">
        <v>1309</v>
      </c>
      <c r="C148" s="528" t="s">
        <v>1310</v>
      </c>
      <c r="D148" s="529">
        <v>10000</v>
      </c>
      <c r="E148" s="530">
        <v>10000</v>
      </c>
    </row>
    <row r="149" spans="1:5" ht="36" x14ac:dyDescent="0.25">
      <c r="A149" s="407">
        <v>143</v>
      </c>
      <c r="B149" s="527" t="s">
        <v>1311</v>
      </c>
      <c r="C149" s="528" t="s">
        <v>1312</v>
      </c>
      <c r="D149" s="529">
        <v>10000</v>
      </c>
      <c r="E149" s="530">
        <v>10000</v>
      </c>
    </row>
    <row r="150" spans="1:5" x14ac:dyDescent="0.25">
      <c r="A150" s="407">
        <v>144</v>
      </c>
      <c r="B150" s="527" t="s">
        <v>1313</v>
      </c>
      <c r="C150" s="528" t="s">
        <v>1314</v>
      </c>
      <c r="D150" s="529">
        <v>11293</v>
      </c>
      <c r="E150" s="530">
        <v>11293</v>
      </c>
    </row>
    <row r="151" spans="1:5" ht="24" x14ac:dyDescent="0.25">
      <c r="A151" s="407">
        <v>145</v>
      </c>
      <c r="B151" s="527" t="s">
        <v>1315</v>
      </c>
      <c r="C151" s="528" t="s">
        <v>1316</v>
      </c>
      <c r="D151" s="529">
        <v>15000</v>
      </c>
      <c r="E151" s="530">
        <v>15000</v>
      </c>
    </row>
    <row r="152" spans="1:5" x14ac:dyDescent="0.25">
      <c r="A152" s="407">
        <v>146</v>
      </c>
      <c r="B152" s="527" t="s">
        <v>1317</v>
      </c>
      <c r="C152" s="528" t="s">
        <v>1318</v>
      </c>
      <c r="D152" s="529">
        <v>10000</v>
      </c>
      <c r="E152" s="530">
        <v>10000</v>
      </c>
    </row>
    <row r="153" spans="1:5" x14ac:dyDescent="0.25">
      <c r="A153" s="407">
        <v>147</v>
      </c>
      <c r="B153" s="527" t="s">
        <v>1319</v>
      </c>
      <c r="C153" s="528" t="s">
        <v>1320</v>
      </c>
      <c r="D153" s="529">
        <v>24000</v>
      </c>
      <c r="E153" s="530">
        <v>24000</v>
      </c>
    </row>
    <row r="154" spans="1:5" x14ac:dyDescent="0.25">
      <c r="A154" s="407">
        <v>148</v>
      </c>
      <c r="B154" s="527" t="s">
        <v>1321</v>
      </c>
      <c r="C154" s="528" t="s">
        <v>1322</v>
      </c>
      <c r="D154" s="529">
        <v>15000</v>
      </c>
      <c r="E154" s="530">
        <v>15000</v>
      </c>
    </row>
    <row r="155" spans="1:5" x14ac:dyDescent="0.25">
      <c r="A155" s="407">
        <v>149</v>
      </c>
      <c r="B155" s="527" t="s">
        <v>1323</v>
      </c>
      <c r="C155" s="528" t="s">
        <v>1324</v>
      </c>
      <c r="D155" s="529">
        <v>14270</v>
      </c>
      <c r="E155" s="530">
        <v>14270</v>
      </c>
    </row>
    <row r="156" spans="1:5" ht="24" x14ac:dyDescent="0.25">
      <c r="A156" s="407">
        <v>150</v>
      </c>
      <c r="B156" s="527" t="s">
        <v>1325</v>
      </c>
      <c r="C156" s="528" t="s">
        <v>1326</v>
      </c>
      <c r="D156" s="529">
        <v>10000</v>
      </c>
      <c r="E156" s="530">
        <v>10000</v>
      </c>
    </row>
    <row r="157" spans="1:5" x14ac:dyDescent="0.25">
      <c r="A157" s="407">
        <v>151</v>
      </c>
      <c r="B157" s="527" t="s">
        <v>1327</v>
      </c>
      <c r="C157" s="528" t="s">
        <v>1328</v>
      </c>
      <c r="D157" s="529">
        <v>2000</v>
      </c>
      <c r="E157" s="530">
        <v>2000</v>
      </c>
    </row>
    <row r="158" spans="1:5" ht="24" x14ac:dyDescent="0.25">
      <c r="A158" s="407">
        <v>152</v>
      </c>
      <c r="B158" s="527" t="s">
        <v>1329</v>
      </c>
      <c r="C158" s="528" t="s">
        <v>1330</v>
      </c>
      <c r="D158" s="529">
        <v>3500</v>
      </c>
      <c r="E158" s="530">
        <v>3500</v>
      </c>
    </row>
    <row r="159" spans="1:5" x14ac:dyDescent="0.25">
      <c r="A159" s="407">
        <v>153</v>
      </c>
      <c r="B159" s="527" t="s">
        <v>1331</v>
      </c>
      <c r="C159" s="528" t="s">
        <v>1332</v>
      </c>
      <c r="D159" s="529">
        <v>5000</v>
      </c>
      <c r="E159" s="530">
        <v>5000</v>
      </c>
    </row>
    <row r="160" spans="1:5" x14ac:dyDescent="0.25">
      <c r="A160" s="407">
        <v>154</v>
      </c>
      <c r="B160" s="527" t="s">
        <v>1333</v>
      </c>
      <c r="C160" s="528" t="s">
        <v>1334</v>
      </c>
      <c r="D160" s="529">
        <v>5700</v>
      </c>
      <c r="E160" s="530">
        <v>5700</v>
      </c>
    </row>
    <row r="161" spans="1:5" x14ac:dyDescent="0.25">
      <c r="A161" s="407">
        <v>155</v>
      </c>
      <c r="B161" s="527" t="s">
        <v>1335</v>
      </c>
      <c r="C161" s="528" t="s">
        <v>1336</v>
      </c>
      <c r="D161" s="529">
        <v>8400</v>
      </c>
      <c r="E161" s="530">
        <v>8400</v>
      </c>
    </row>
    <row r="162" spans="1:5" x14ac:dyDescent="0.25">
      <c r="A162" s="407">
        <v>156</v>
      </c>
      <c r="B162" s="527" t="s">
        <v>1337</v>
      </c>
      <c r="C162" s="528" t="s">
        <v>1338</v>
      </c>
      <c r="D162" s="529">
        <v>15800</v>
      </c>
      <c r="E162" s="530">
        <v>15800</v>
      </c>
    </row>
    <row r="163" spans="1:5" x14ac:dyDescent="0.25">
      <c r="A163" s="407">
        <v>157</v>
      </c>
      <c r="B163" s="527" t="s">
        <v>1339</v>
      </c>
      <c r="C163" s="528" t="s">
        <v>1340</v>
      </c>
      <c r="D163" s="529">
        <v>17000</v>
      </c>
      <c r="E163" s="530">
        <v>17000</v>
      </c>
    </row>
    <row r="164" spans="1:5" ht="24" x14ac:dyDescent="0.25">
      <c r="A164" s="407">
        <v>158</v>
      </c>
      <c r="B164" s="527" t="s">
        <v>1247</v>
      </c>
      <c r="C164" s="528" t="s">
        <v>1341</v>
      </c>
      <c r="D164" s="529">
        <v>26000</v>
      </c>
      <c r="E164" s="530">
        <v>26000</v>
      </c>
    </row>
    <row r="165" spans="1:5" x14ac:dyDescent="0.25">
      <c r="A165" s="407">
        <v>159</v>
      </c>
      <c r="B165" s="527" t="s">
        <v>1342</v>
      </c>
      <c r="C165" s="528" t="s">
        <v>1343</v>
      </c>
      <c r="D165" s="529">
        <v>37650</v>
      </c>
      <c r="E165" s="530">
        <v>37650</v>
      </c>
    </row>
    <row r="166" spans="1:5" x14ac:dyDescent="0.25">
      <c r="A166" s="407">
        <v>160</v>
      </c>
      <c r="B166" s="527" t="s">
        <v>1344</v>
      </c>
      <c r="C166" s="528" t="s">
        <v>1345</v>
      </c>
      <c r="D166" s="529">
        <v>5000</v>
      </c>
      <c r="E166" s="530">
        <v>5000</v>
      </c>
    </row>
    <row r="167" spans="1:5" ht="13.5" thickBot="1" x14ac:dyDescent="0.3">
      <c r="A167" s="408"/>
      <c r="B167" s="531" t="s">
        <v>693</v>
      </c>
      <c r="C167" s="532" t="s">
        <v>128</v>
      </c>
      <c r="D167" s="533">
        <f>SUM(D7:D166)</f>
        <v>1984000</v>
      </c>
      <c r="E167" s="533">
        <f>SUM(E7:E166)</f>
        <v>1967932.41</v>
      </c>
    </row>
    <row r="168" spans="1:5" ht="13.5" thickTop="1" x14ac:dyDescent="0.25">
      <c r="A168" s="409"/>
      <c r="B168" s="410"/>
      <c r="C168" s="410"/>
      <c r="D168" s="411"/>
      <c r="E168" s="411"/>
    </row>
    <row r="169" spans="1:5" x14ac:dyDescent="0.25">
      <c r="A169" s="640" t="s">
        <v>1346</v>
      </c>
      <c r="B169" s="640"/>
      <c r="C169" s="640"/>
      <c r="D169" s="640"/>
      <c r="E169" s="640"/>
    </row>
    <row r="170" spans="1:5" x14ac:dyDescent="0.25">
      <c r="A170" s="412"/>
      <c r="B170" s="412"/>
      <c r="C170" s="412"/>
      <c r="D170" s="412"/>
      <c r="E170" s="412"/>
    </row>
    <row r="171" spans="1:5" ht="22.5" x14ac:dyDescent="0.25">
      <c r="A171" s="413" t="s">
        <v>1347</v>
      </c>
      <c r="B171" s="414" t="s">
        <v>1348</v>
      </c>
      <c r="C171" s="415" t="s">
        <v>1349</v>
      </c>
      <c r="D171" s="416" t="s">
        <v>1350</v>
      </c>
      <c r="E171" s="417" t="s">
        <v>1351</v>
      </c>
    </row>
    <row r="172" spans="1:5" ht="22.5" x14ac:dyDescent="0.25">
      <c r="A172" s="407">
        <v>1</v>
      </c>
      <c r="B172" s="418" t="s">
        <v>1352</v>
      </c>
      <c r="C172" s="418" t="s">
        <v>1353</v>
      </c>
      <c r="D172" s="419">
        <v>35000</v>
      </c>
      <c r="E172" s="420" t="s">
        <v>1354</v>
      </c>
    </row>
    <row r="173" spans="1:5" ht="22.5" x14ac:dyDescent="0.25">
      <c r="A173" s="407">
        <v>2</v>
      </c>
      <c r="B173" s="418" t="s">
        <v>1355</v>
      </c>
      <c r="C173" s="418" t="s">
        <v>1356</v>
      </c>
      <c r="D173" s="419">
        <v>15000</v>
      </c>
      <c r="E173" s="420" t="s">
        <v>1357</v>
      </c>
    </row>
    <row r="174" spans="1:5" x14ac:dyDescent="0.25">
      <c r="B174" s="148"/>
      <c r="C174" s="148"/>
      <c r="D174" s="148"/>
      <c r="E174" s="148"/>
    </row>
    <row r="175" spans="1:5" x14ac:dyDescent="0.25">
      <c r="B175" s="148"/>
      <c r="C175" s="148"/>
      <c r="D175" s="148"/>
      <c r="E175" s="148"/>
    </row>
    <row r="176" spans="1:5" x14ac:dyDescent="0.25">
      <c r="B176" s="148"/>
      <c r="C176" s="148"/>
      <c r="D176" s="148"/>
      <c r="E176" s="148"/>
    </row>
    <row r="177" spans="2:5" x14ac:dyDescent="0.25">
      <c r="B177" s="148"/>
      <c r="C177" s="148"/>
      <c r="D177" s="148"/>
      <c r="E177" s="148"/>
    </row>
    <row r="178" spans="2:5" x14ac:dyDescent="0.25">
      <c r="B178" s="148"/>
      <c r="C178" s="148"/>
      <c r="D178" s="148"/>
      <c r="E178" s="148"/>
    </row>
    <row r="179" spans="2:5" x14ac:dyDescent="0.25">
      <c r="B179" s="148"/>
      <c r="C179" s="148"/>
      <c r="D179" s="148"/>
      <c r="E179" s="148"/>
    </row>
    <row r="180" spans="2:5" x14ac:dyDescent="0.25">
      <c r="B180" s="148"/>
      <c r="C180" s="148"/>
      <c r="D180" s="148"/>
      <c r="E180" s="148"/>
    </row>
    <row r="181" spans="2:5" x14ac:dyDescent="0.25">
      <c r="B181" s="148"/>
      <c r="C181" s="148"/>
      <c r="D181" s="148"/>
      <c r="E181" s="148"/>
    </row>
    <row r="182" spans="2:5" x14ac:dyDescent="0.25">
      <c r="B182" s="148"/>
      <c r="C182" s="148"/>
      <c r="D182" s="148"/>
      <c r="E182" s="148"/>
    </row>
    <row r="183" spans="2:5" x14ac:dyDescent="0.25">
      <c r="B183" s="148"/>
      <c r="C183" s="148"/>
      <c r="D183" s="148"/>
      <c r="E183" s="148"/>
    </row>
    <row r="184" spans="2:5" x14ac:dyDescent="0.25">
      <c r="B184" s="148"/>
      <c r="C184" s="148"/>
      <c r="D184" s="148"/>
      <c r="E184" s="148"/>
    </row>
    <row r="185" spans="2:5" x14ac:dyDescent="0.25">
      <c r="B185" s="148"/>
      <c r="C185" s="148"/>
      <c r="D185" s="148"/>
      <c r="E185" s="148"/>
    </row>
    <row r="186" spans="2:5" x14ac:dyDescent="0.25">
      <c r="B186" s="148"/>
      <c r="C186" s="148"/>
      <c r="D186" s="148"/>
      <c r="E186" s="148"/>
    </row>
    <row r="187" spans="2:5" x14ac:dyDescent="0.25">
      <c r="B187" s="148"/>
      <c r="C187" s="148"/>
      <c r="D187" s="148"/>
      <c r="E187" s="148"/>
    </row>
    <row r="188" spans="2:5" x14ac:dyDescent="0.25">
      <c r="B188" s="148"/>
      <c r="C188" s="148"/>
      <c r="D188" s="148"/>
      <c r="E188" s="148"/>
    </row>
    <row r="189" spans="2:5" x14ac:dyDescent="0.25">
      <c r="B189" s="148"/>
      <c r="C189" s="148"/>
      <c r="D189" s="148"/>
      <c r="E189" s="148"/>
    </row>
    <row r="190" spans="2:5" x14ac:dyDescent="0.25">
      <c r="B190" s="148"/>
      <c r="C190" s="148"/>
      <c r="D190" s="148"/>
      <c r="E190" s="148"/>
    </row>
    <row r="191" spans="2:5" x14ac:dyDescent="0.25">
      <c r="B191" s="148"/>
      <c r="C191" s="148"/>
      <c r="D191" s="148"/>
      <c r="E191" s="148"/>
    </row>
    <row r="192" spans="2:5" x14ac:dyDescent="0.25">
      <c r="B192" s="148"/>
      <c r="C192" s="148"/>
      <c r="D192" s="148"/>
      <c r="E192" s="148"/>
    </row>
    <row r="193" spans="2:5" x14ac:dyDescent="0.25">
      <c r="B193" s="148"/>
      <c r="C193" s="148"/>
      <c r="D193" s="148"/>
      <c r="E193" s="148"/>
    </row>
    <row r="194" spans="2:5" x14ac:dyDescent="0.25">
      <c r="B194" s="148"/>
      <c r="C194" s="148"/>
      <c r="D194" s="148"/>
      <c r="E194" s="148"/>
    </row>
    <row r="195" spans="2:5" x14ac:dyDescent="0.25">
      <c r="B195" s="148"/>
      <c r="C195" s="148"/>
      <c r="D195" s="148"/>
      <c r="E195" s="148"/>
    </row>
    <row r="196" spans="2:5" x14ac:dyDescent="0.25">
      <c r="B196" s="148"/>
      <c r="C196" s="148"/>
      <c r="D196" s="148"/>
      <c r="E196" s="148"/>
    </row>
    <row r="197" spans="2:5" x14ac:dyDescent="0.25">
      <c r="B197" s="148"/>
      <c r="C197" s="148"/>
      <c r="D197" s="148"/>
      <c r="E197" s="148"/>
    </row>
    <row r="198" spans="2:5" x14ac:dyDescent="0.25">
      <c r="B198" s="148"/>
      <c r="C198" s="148"/>
      <c r="D198" s="148"/>
      <c r="E198" s="148"/>
    </row>
    <row r="199" spans="2:5" x14ac:dyDescent="0.25">
      <c r="B199" s="148"/>
      <c r="C199" s="148"/>
      <c r="D199" s="148"/>
      <c r="E199" s="148"/>
    </row>
    <row r="200" spans="2:5" x14ac:dyDescent="0.25">
      <c r="B200" s="148"/>
      <c r="C200" s="148"/>
      <c r="D200" s="148"/>
      <c r="E200" s="148"/>
    </row>
    <row r="201" spans="2:5" x14ac:dyDescent="0.25">
      <c r="B201" s="148"/>
      <c r="C201" s="148"/>
      <c r="D201" s="148"/>
      <c r="E201" s="148"/>
    </row>
    <row r="202" spans="2:5" x14ac:dyDescent="0.25">
      <c r="B202" s="148"/>
      <c r="C202" s="148"/>
      <c r="D202" s="148"/>
      <c r="E202" s="148"/>
    </row>
    <row r="203" spans="2:5" x14ac:dyDescent="0.25">
      <c r="B203" s="148"/>
      <c r="C203" s="148"/>
      <c r="D203" s="148"/>
      <c r="E203" s="148"/>
    </row>
    <row r="204" spans="2:5" x14ac:dyDescent="0.25">
      <c r="B204" s="148"/>
      <c r="C204" s="148"/>
      <c r="D204" s="148"/>
      <c r="E204" s="148"/>
    </row>
    <row r="205" spans="2:5" x14ac:dyDescent="0.25">
      <c r="B205" s="148"/>
      <c r="C205" s="148"/>
      <c r="D205" s="148"/>
      <c r="E205" s="148"/>
    </row>
    <row r="206" spans="2:5" x14ac:dyDescent="0.25">
      <c r="B206" s="148"/>
      <c r="C206" s="148"/>
      <c r="D206" s="148"/>
      <c r="E206" s="148"/>
    </row>
    <row r="207" spans="2:5" x14ac:dyDescent="0.25">
      <c r="B207" s="148"/>
      <c r="C207" s="148"/>
      <c r="D207" s="148" t="s">
        <v>545</v>
      </c>
      <c r="E207" s="148"/>
    </row>
    <row r="208" spans="2:5" x14ac:dyDescent="0.25">
      <c r="B208" s="148"/>
      <c r="C208" s="148"/>
      <c r="D208" s="148"/>
      <c r="E208" s="148"/>
    </row>
    <row r="209" spans="2:5" x14ac:dyDescent="0.25">
      <c r="B209" s="148"/>
      <c r="C209" s="148"/>
      <c r="D209" s="148"/>
      <c r="E209" s="148"/>
    </row>
    <row r="210" spans="2:5" x14ac:dyDescent="0.25">
      <c r="B210" s="148"/>
      <c r="C210" s="148"/>
      <c r="D210" s="148"/>
      <c r="E210" s="148"/>
    </row>
    <row r="211" spans="2:5" x14ac:dyDescent="0.25">
      <c r="B211" s="148"/>
      <c r="C211" s="148"/>
      <c r="D211" s="148"/>
      <c r="E211" s="148"/>
    </row>
    <row r="212" spans="2:5" x14ac:dyDescent="0.25">
      <c r="B212" s="148"/>
      <c r="C212" s="148"/>
      <c r="D212" s="148"/>
      <c r="E212" s="148"/>
    </row>
    <row r="213" spans="2:5" x14ac:dyDescent="0.25">
      <c r="B213" s="148"/>
      <c r="C213" s="148"/>
      <c r="D213" s="148"/>
      <c r="E213" s="148"/>
    </row>
    <row r="214" spans="2:5" x14ac:dyDescent="0.25">
      <c r="B214" s="148"/>
      <c r="C214" s="148"/>
      <c r="D214" s="148"/>
      <c r="E214" s="148"/>
    </row>
    <row r="215" spans="2:5" x14ac:dyDescent="0.25">
      <c r="B215" s="148"/>
      <c r="C215" s="148"/>
      <c r="D215" s="148"/>
      <c r="E215" s="148"/>
    </row>
    <row r="216" spans="2:5" x14ac:dyDescent="0.25">
      <c r="B216" s="148"/>
      <c r="C216" s="148"/>
      <c r="D216" s="148"/>
      <c r="E216" s="148"/>
    </row>
    <row r="217" spans="2:5" x14ac:dyDescent="0.25">
      <c r="B217" s="148"/>
      <c r="C217" s="148"/>
      <c r="D217" s="148"/>
      <c r="E217" s="148"/>
    </row>
    <row r="218" spans="2:5" x14ac:dyDescent="0.25">
      <c r="B218" s="148"/>
      <c r="C218" s="148"/>
      <c r="D218" s="148"/>
      <c r="E218" s="148"/>
    </row>
    <row r="219" spans="2:5" x14ac:dyDescent="0.25">
      <c r="B219" s="148"/>
      <c r="C219" s="148"/>
      <c r="D219" s="148"/>
      <c r="E219" s="148"/>
    </row>
    <row r="220" spans="2:5" x14ac:dyDescent="0.25">
      <c r="B220" s="148"/>
      <c r="C220" s="148"/>
      <c r="D220" s="148"/>
      <c r="E220" s="148"/>
    </row>
    <row r="221" spans="2:5" x14ac:dyDescent="0.25">
      <c r="B221" s="148"/>
      <c r="C221" s="148"/>
      <c r="D221" s="148"/>
      <c r="E221" s="148"/>
    </row>
    <row r="222" spans="2:5" x14ac:dyDescent="0.25">
      <c r="B222" s="148"/>
      <c r="C222" s="148"/>
      <c r="D222" s="148"/>
      <c r="E222" s="148"/>
    </row>
    <row r="223" spans="2:5" x14ac:dyDescent="0.25">
      <c r="B223" s="148"/>
      <c r="C223" s="148"/>
      <c r="D223" s="148"/>
      <c r="E223" s="148"/>
    </row>
    <row r="224" spans="2:5" x14ac:dyDescent="0.25">
      <c r="B224" s="148"/>
      <c r="C224" s="148"/>
      <c r="D224" s="148"/>
      <c r="E224" s="148"/>
    </row>
    <row r="225" spans="2:5" x14ac:dyDescent="0.25">
      <c r="B225" s="148"/>
      <c r="C225" s="148"/>
      <c r="D225" s="148"/>
      <c r="E225" s="148"/>
    </row>
    <row r="226" spans="2:5" x14ac:dyDescent="0.25">
      <c r="B226" s="148"/>
      <c r="C226" s="148"/>
      <c r="D226" s="148"/>
      <c r="E226" s="148"/>
    </row>
    <row r="227" spans="2:5" x14ac:dyDescent="0.25">
      <c r="B227" s="148"/>
      <c r="C227" s="148"/>
      <c r="D227" s="148"/>
      <c r="E227" s="148"/>
    </row>
    <row r="228" spans="2:5" x14ac:dyDescent="0.25">
      <c r="B228" s="148"/>
      <c r="C228" s="148"/>
      <c r="D228" s="148"/>
      <c r="E228" s="148"/>
    </row>
    <row r="229" spans="2:5" x14ac:dyDescent="0.25">
      <c r="B229" s="148"/>
      <c r="C229" s="148"/>
      <c r="D229" s="148"/>
      <c r="E229" s="148"/>
    </row>
    <row r="230" spans="2:5" x14ac:dyDescent="0.25">
      <c r="B230" s="148"/>
      <c r="C230" s="148"/>
      <c r="D230" s="148"/>
      <c r="E230" s="148"/>
    </row>
    <row r="231" spans="2:5" x14ac:dyDescent="0.25">
      <c r="B231" s="148"/>
      <c r="C231" s="148"/>
      <c r="D231" s="148"/>
      <c r="E231" s="148"/>
    </row>
    <row r="232" spans="2:5" x14ac:dyDescent="0.25">
      <c r="B232" s="148"/>
      <c r="C232" s="148"/>
      <c r="D232" s="148"/>
      <c r="E232" s="148"/>
    </row>
    <row r="233" spans="2:5" x14ac:dyDescent="0.25">
      <c r="B233" s="148"/>
      <c r="C233" s="148"/>
      <c r="D233" s="148"/>
      <c r="E233" s="148"/>
    </row>
    <row r="234" spans="2:5" x14ac:dyDescent="0.25">
      <c r="B234" s="148"/>
      <c r="C234" s="148"/>
      <c r="D234" s="148"/>
      <c r="E234" s="148"/>
    </row>
    <row r="235" spans="2:5" x14ac:dyDescent="0.25">
      <c r="B235" s="148"/>
      <c r="C235" s="148"/>
      <c r="D235" s="148"/>
      <c r="E235" s="148"/>
    </row>
    <row r="236" spans="2:5" x14ac:dyDescent="0.25">
      <c r="B236" s="148"/>
      <c r="C236" s="148"/>
      <c r="D236" s="148"/>
      <c r="E236" s="148"/>
    </row>
    <row r="237" spans="2:5" x14ac:dyDescent="0.25">
      <c r="B237" s="148"/>
      <c r="C237" s="148"/>
      <c r="D237" s="148"/>
      <c r="E237" s="148"/>
    </row>
    <row r="238" spans="2:5" x14ac:dyDescent="0.25">
      <c r="B238" s="148"/>
      <c r="C238" s="148"/>
      <c r="D238" s="148"/>
      <c r="E238" s="148"/>
    </row>
    <row r="239" spans="2:5" x14ac:dyDescent="0.25">
      <c r="B239" s="148"/>
      <c r="C239" s="148"/>
      <c r="D239" s="148"/>
      <c r="E239" s="148"/>
    </row>
    <row r="240" spans="2:5" x14ac:dyDescent="0.25">
      <c r="B240" s="148"/>
      <c r="C240" s="148"/>
      <c r="D240" s="148"/>
      <c r="E240" s="148"/>
    </row>
    <row r="241" spans="2:5" x14ac:dyDescent="0.25">
      <c r="B241" s="148"/>
      <c r="C241" s="148"/>
      <c r="D241" s="148"/>
      <c r="E241" s="148"/>
    </row>
    <row r="242" spans="2:5" x14ac:dyDescent="0.25">
      <c r="B242" s="148"/>
      <c r="C242" s="148"/>
      <c r="D242" s="148"/>
      <c r="E242" s="148"/>
    </row>
    <row r="243" spans="2:5" x14ac:dyDescent="0.25">
      <c r="B243" s="148"/>
      <c r="C243" s="148"/>
      <c r="D243" s="148"/>
      <c r="E243" s="148"/>
    </row>
    <row r="244" spans="2:5" x14ac:dyDescent="0.25">
      <c r="B244" s="148"/>
      <c r="C244" s="148"/>
      <c r="D244" s="148"/>
      <c r="E244" s="148"/>
    </row>
    <row r="245" spans="2:5" x14ac:dyDescent="0.25">
      <c r="B245" s="148"/>
      <c r="C245" s="148"/>
      <c r="D245" s="148"/>
      <c r="E245" s="148"/>
    </row>
    <row r="246" spans="2:5" x14ac:dyDescent="0.25">
      <c r="B246" s="148"/>
      <c r="C246" s="148"/>
      <c r="D246" s="148"/>
      <c r="E246" s="148"/>
    </row>
    <row r="247" spans="2:5" x14ac:dyDescent="0.25">
      <c r="B247" s="148"/>
      <c r="C247" s="148"/>
      <c r="D247" s="148"/>
      <c r="E247" s="148"/>
    </row>
    <row r="248" spans="2:5" x14ac:dyDescent="0.25">
      <c r="B248" s="148"/>
      <c r="C248" s="148"/>
      <c r="D248" s="148"/>
      <c r="E248" s="148"/>
    </row>
    <row r="249" spans="2:5" x14ac:dyDescent="0.25">
      <c r="B249" s="148"/>
      <c r="C249" s="148"/>
      <c r="D249" s="148"/>
      <c r="E249" s="148"/>
    </row>
    <row r="250" spans="2:5" x14ac:dyDescent="0.25">
      <c r="B250" s="148"/>
      <c r="C250" s="148"/>
      <c r="D250" s="148"/>
      <c r="E250" s="148"/>
    </row>
    <row r="251" spans="2:5" x14ac:dyDescent="0.25">
      <c r="B251" s="148"/>
      <c r="C251" s="148"/>
      <c r="D251" s="148"/>
      <c r="E251" s="148"/>
    </row>
    <row r="252" spans="2:5" x14ac:dyDescent="0.25">
      <c r="B252" s="148"/>
      <c r="C252" s="148"/>
      <c r="D252" s="148"/>
      <c r="E252" s="148"/>
    </row>
    <row r="253" spans="2:5" x14ac:dyDescent="0.25">
      <c r="B253" s="148"/>
      <c r="C253" s="148"/>
      <c r="D253" s="148"/>
      <c r="E253" s="148"/>
    </row>
    <row r="254" spans="2:5" x14ac:dyDescent="0.25">
      <c r="B254" s="148"/>
      <c r="C254" s="148"/>
      <c r="D254" s="148"/>
      <c r="E254" s="148"/>
    </row>
    <row r="255" spans="2:5" x14ac:dyDescent="0.25">
      <c r="B255" s="148"/>
      <c r="C255" s="148"/>
      <c r="D255" s="148"/>
      <c r="E255" s="148"/>
    </row>
    <row r="256" spans="2:5" x14ac:dyDescent="0.25">
      <c r="B256" s="148"/>
      <c r="C256" s="148"/>
      <c r="D256" s="148"/>
      <c r="E256" s="148"/>
    </row>
    <row r="257" spans="2:5" x14ac:dyDescent="0.25">
      <c r="B257" s="148"/>
      <c r="C257" s="148"/>
      <c r="D257" s="148"/>
      <c r="E257" s="148"/>
    </row>
    <row r="258" spans="2:5" x14ac:dyDescent="0.25">
      <c r="B258" s="148"/>
      <c r="C258" s="148"/>
      <c r="D258" s="148"/>
      <c r="E258" s="148"/>
    </row>
    <row r="259" spans="2:5" x14ac:dyDescent="0.25">
      <c r="B259" s="148"/>
      <c r="C259" s="148"/>
      <c r="D259" s="148"/>
      <c r="E259" s="148"/>
    </row>
    <row r="260" spans="2:5" x14ac:dyDescent="0.25">
      <c r="B260" s="148"/>
      <c r="C260" s="148"/>
      <c r="D260" s="148"/>
      <c r="E260" s="148"/>
    </row>
    <row r="261" spans="2:5" x14ac:dyDescent="0.25">
      <c r="B261" s="148"/>
      <c r="C261" s="148"/>
      <c r="D261" s="148"/>
      <c r="E261" s="148"/>
    </row>
    <row r="262" spans="2:5" x14ac:dyDescent="0.25">
      <c r="B262" s="148"/>
      <c r="C262" s="148"/>
      <c r="D262" s="148"/>
      <c r="E262" s="148"/>
    </row>
    <row r="263" spans="2:5" x14ac:dyDescent="0.25">
      <c r="B263" s="148"/>
      <c r="C263" s="148"/>
      <c r="D263" s="148"/>
      <c r="E263" s="148"/>
    </row>
    <row r="264" spans="2:5" x14ac:dyDescent="0.25">
      <c r="B264" s="148"/>
      <c r="C264" s="148"/>
      <c r="D264" s="148"/>
      <c r="E264" s="148"/>
    </row>
    <row r="265" spans="2:5" x14ac:dyDescent="0.25">
      <c r="B265" s="148"/>
      <c r="C265" s="148"/>
      <c r="D265" s="148"/>
      <c r="E265" s="148"/>
    </row>
    <row r="266" spans="2:5" x14ac:dyDescent="0.25">
      <c r="B266" s="148"/>
      <c r="C266" s="148"/>
      <c r="D266" s="148"/>
      <c r="E266" s="148"/>
    </row>
    <row r="267" spans="2:5" x14ac:dyDescent="0.25">
      <c r="B267" s="148"/>
      <c r="C267" s="148"/>
      <c r="D267" s="148"/>
      <c r="E267" s="148"/>
    </row>
    <row r="268" spans="2:5" x14ac:dyDescent="0.25">
      <c r="B268" s="148"/>
      <c r="C268" s="148"/>
      <c r="D268" s="148"/>
      <c r="E268" s="148"/>
    </row>
    <row r="269" spans="2:5" x14ac:dyDescent="0.25">
      <c r="B269" s="148"/>
      <c r="C269" s="148"/>
      <c r="D269" s="148"/>
      <c r="E269" s="148"/>
    </row>
    <row r="270" spans="2:5" x14ac:dyDescent="0.25">
      <c r="B270" s="148"/>
      <c r="C270" s="148"/>
      <c r="D270" s="148"/>
      <c r="E270" s="148"/>
    </row>
    <row r="271" spans="2:5" x14ac:dyDescent="0.25">
      <c r="B271" s="148"/>
      <c r="C271" s="148"/>
      <c r="D271" s="148"/>
      <c r="E271" s="148"/>
    </row>
    <row r="272" spans="2:5" x14ac:dyDescent="0.25">
      <c r="B272" s="148"/>
      <c r="C272" s="148"/>
      <c r="D272" s="148"/>
      <c r="E272" s="148"/>
    </row>
    <row r="273" spans="2:5" x14ac:dyDescent="0.25">
      <c r="B273" s="148"/>
      <c r="C273" s="148"/>
      <c r="D273" s="148"/>
      <c r="E273" s="148"/>
    </row>
    <row r="274" spans="2:5" x14ac:dyDescent="0.25">
      <c r="B274" s="148"/>
      <c r="C274" s="148"/>
      <c r="D274" s="148"/>
      <c r="E274" s="148"/>
    </row>
    <row r="275" spans="2:5" x14ac:dyDescent="0.25">
      <c r="B275" s="148"/>
      <c r="C275" s="148"/>
      <c r="D275" s="148"/>
      <c r="E275" s="148"/>
    </row>
    <row r="276" spans="2:5" x14ac:dyDescent="0.25">
      <c r="B276" s="148"/>
      <c r="C276" s="148"/>
      <c r="D276" s="148"/>
      <c r="E276" s="148"/>
    </row>
    <row r="277" spans="2:5" x14ac:dyDescent="0.25">
      <c r="B277" s="148"/>
      <c r="C277" s="148"/>
      <c r="D277" s="148"/>
      <c r="E277" s="148"/>
    </row>
    <row r="278" spans="2:5" x14ac:dyDescent="0.25">
      <c r="B278" s="148"/>
      <c r="C278" s="148"/>
      <c r="D278" s="148"/>
      <c r="E278" s="148"/>
    </row>
    <row r="279" spans="2:5" x14ac:dyDescent="0.25">
      <c r="B279" s="148"/>
      <c r="C279" s="148"/>
      <c r="D279" s="148"/>
      <c r="E279" s="148"/>
    </row>
    <row r="280" spans="2:5" x14ac:dyDescent="0.25">
      <c r="B280" s="148"/>
      <c r="C280" s="148"/>
      <c r="D280" s="148"/>
      <c r="E280" s="148"/>
    </row>
    <row r="281" spans="2:5" x14ac:dyDescent="0.25">
      <c r="B281" s="148"/>
      <c r="C281" s="148"/>
      <c r="D281" s="148"/>
      <c r="E281" s="148"/>
    </row>
    <row r="282" spans="2:5" x14ac:dyDescent="0.25">
      <c r="B282" s="148"/>
      <c r="C282" s="148"/>
      <c r="D282" s="148"/>
      <c r="E282" s="148"/>
    </row>
    <row r="283" spans="2:5" x14ac:dyDescent="0.25">
      <c r="B283" s="148"/>
      <c r="C283" s="148"/>
      <c r="D283" s="148"/>
      <c r="E283" s="148"/>
    </row>
    <row r="284" spans="2:5" x14ac:dyDescent="0.25">
      <c r="B284" s="148"/>
      <c r="C284" s="148"/>
      <c r="D284" s="148"/>
      <c r="E284" s="148"/>
    </row>
    <row r="285" spans="2:5" x14ac:dyDescent="0.25">
      <c r="B285" s="148"/>
      <c r="C285" s="148"/>
      <c r="D285" s="148"/>
      <c r="E285" s="148"/>
    </row>
    <row r="286" spans="2:5" x14ac:dyDescent="0.25">
      <c r="B286" s="148"/>
      <c r="C286" s="148"/>
      <c r="D286" s="148"/>
      <c r="E286" s="148"/>
    </row>
    <row r="287" spans="2:5" x14ac:dyDescent="0.25">
      <c r="B287" s="148"/>
      <c r="C287" s="148"/>
      <c r="D287" s="148"/>
      <c r="E287" s="148"/>
    </row>
    <row r="288" spans="2:5" x14ac:dyDescent="0.25">
      <c r="B288" s="148"/>
      <c r="C288" s="148"/>
      <c r="D288" s="148"/>
      <c r="E288" s="148"/>
    </row>
    <row r="289" spans="2:5" x14ac:dyDescent="0.25">
      <c r="B289" s="148"/>
      <c r="C289" s="148"/>
      <c r="D289" s="148"/>
      <c r="E289" s="148"/>
    </row>
    <row r="290" spans="2:5" x14ac:dyDescent="0.25">
      <c r="B290" s="148"/>
      <c r="C290" s="148"/>
      <c r="D290" s="148"/>
      <c r="E290" s="148"/>
    </row>
    <row r="291" spans="2:5" x14ac:dyDescent="0.25">
      <c r="B291" s="148"/>
      <c r="C291" s="148"/>
      <c r="D291" s="148"/>
      <c r="E291" s="148"/>
    </row>
    <row r="292" spans="2:5" x14ac:dyDescent="0.25">
      <c r="B292" s="148"/>
      <c r="C292" s="148"/>
      <c r="D292" s="148"/>
      <c r="E292" s="148"/>
    </row>
    <row r="293" spans="2:5" x14ac:dyDescent="0.25">
      <c r="B293" s="148"/>
      <c r="C293" s="148"/>
      <c r="D293" s="148"/>
      <c r="E293" s="148"/>
    </row>
    <row r="294" spans="2:5" x14ac:dyDescent="0.25">
      <c r="B294" s="148"/>
      <c r="C294" s="148"/>
      <c r="D294" s="148"/>
      <c r="E294" s="148"/>
    </row>
    <row r="295" spans="2:5" x14ac:dyDescent="0.25">
      <c r="B295" s="148"/>
      <c r="C295" s="148"/>
      <c r="D295" s="148"/>
      <c r="E295" s="148"/>
    </row>
    <row r="296" spans="2:5" x14ac:dyDescent="0.25">
      <c r="B296" s="148"/>
      <c r="C296" s="148"/>
      <c r="D296" s="148"/>
      <c r="E296" s="148"/>
    </row>
    <row r="297" spans="2:5" x14ac:dyDescent="0.25">
      <c r="B297" s="148"/>
      <c r="C297" s="148"/>
      <c r="D297" s="148"/>
      <c r="E297" s="148"/>
    </row>
    <row r="298" spans="2:5" x14ac:dyDescent="0.25">
      <c r="B298" s="148"/>
      <c r="C298" s="148"/>
      <c r="D298" s="148"/>
      <c r="E298" s="148"/>
    </row>
    <row r="299" spans="2:5" x14ac:dyDescent="0.25">
      <c r="B299" s="148"/>
      <c r="C299" s="148"/>
      <c r="D299" s="148"/>
      <c r="E299" s="148"/>
    </row>
    <row r="300" spans="2:5" x14ac:dyDescent="0.25">
      <c r="B300" s="148"/>
      <c r="C300" s="148"/>
      <c r="D300" s="148"/>
      <c r="E300" s="148"/>
    </row>
    <row r="301" spans="2:5" x14ac:dyDescent="0.25">
      <c r="B301" s="148"/>
      <c r="C301" s="148"/>
      <c r="D301" s="148"/>
      <c r="E301" s="148"/>
    </row>
    <row r="302" spans="2:5" x14ac:dyDescent="0.25">
      <c r="B302" s="148"/>
      <c r="C302" s="148"/>
      <c r="D302" s="148"/>
      <c r="E302" s="148"/>
    </row>
    <row r="303" spans="2:5" x14ac:dyDescent="0.25">
      <c r="B303" s="148"/>
      <c r="C303" s="148"/>
      <c r="D303" s="148"/>
      <c r="E303" s="148"/>
    </row>
    <row r="304" spans="2:5" x14ac:dyDescent="0.25">
      <c r="B304" s="148"/>
      <c r="C304" s="148"/>
      <c r="D304" s="148"/>
      <c r="E304" s="148"/>
    </row>
    <row r="305" spans="2:5" x14ac:dyDescent="0.25">
      <c r="B305" s="148"/>
      <c r="C305" s="148"/>
      <c r="D305" s="148"/>
      <c r="E305" s="148"/>
    </row>
    <row r="306" spans="2:5" x14ac:dyDescent="0.25">
      <c r="B306" s="148"/>
      <c r="C306" s="148"/>
      <c r="D306" s="148"/>
      <c r="E306" s="148"/>
    </row>
    <row r="307" spans="2:5" x14ac:dyDescent="0.25">
      <c r="B307" s="148"/>
      <c r="C307" s="148"/>
      <c r="D307" s="148"/>
      <c r="E307" s="148"/>
    </row>
    <row r="308" spans="2:5" x14ac:dyDescent="0.25">
      <c r="B308" s="148"/>
      <c r="C308" s="148"/>
      <c r="D308" s="148"/>
      <c r="E308" s="148"/>
    </row>
    <row r="309" spans="2:5" x14ac:dyDescent="0.25">
      <c r="B309" s="148"/>
      <c r="C309" s="148"/>
      <c r="D309" s="148"/>
      <c r="E309" s="148"/>
    </row>
    <row r="310" spans="2:5" x14ac:dyDescent="0.25">
      <c r="B310" s="148"/>
      <c r="C310" s="148"/>
      <c r="D310" s="148"/>
      <c r="E310" s="148"/>
    </row>
    <row r="311" spans="2:5" x14ac:dyDescent="0.25">
      <c r="B311" s="148"/>
      <c r="C311" s="148"/>
      <c r="D311" s="148"/>
      <c r="E311" s="148"/>
    </row>
    <row r="312" spans="2:5" x14ac:dyDescent="0.25">
      <c r="B312" s="148"/>
      <c r="C312" s="148"/>
      <c r="D312" s="148"/>
      <c r="E312" s="148"/>
    </row>
    <row r="313" spans="2:5" x14ac:dyDescent="0.25">
      <c r="B313" s="148"/>
      <c r="C313" s="148"/>
      <c r="D313" s="148"/>
      <c r="E313" s="148"/>
    </row>
    <row r="314" spans="2:5" x14ac:dyDescent="0.25">
      <c r="B314" s="148"/>
      <c r="C314" s="148"/>
      <c r="D314" s="148"/>
      <c r="E314" s="148"/>
    </row>
    <row r="315" spans="2:5" x14ac:dyDescent="0.25">
      <c r="B315" s="148"/>
      <c r="C315" s="148"/>
      <c r="D315" s="148"/>
      <c r="E315" s="148"/>
    </row>
    <row r="316" spans="2:5" x14ac:dyDescent="0.25">
      <c r="B316" s="148"/>
      <c r="C316" s="148"/>
      <c r="D316" s="148"/>
      <c r="E316" s="148"/>
    </row>
    <row r="317" spans="2:5" x14ac:dyDescent="0.25">
      <c r="B317" s="148"/>
      <c r="C317" s="148"/>
      <c r="D317" s="148"/>
      <c r="E317" s="148"/>
    </row>
    <row r="318" spans="2:5" x14ac:dyDescent="0.25">
      <c r="B318" s="148"/>
      <c r="C318" s="148"/>
      <c r="D318" s="148"/>
      <c r="E318" s="148"/>
    </row>
    <row r="319" spans="2:5" x14ac:dyDescent="0.25">
      <c r="B319" s="148"/>
      <c r="C319" s="148"/>
      <c r="D319" s="148"/>
      <c r="E319" s="148"/>
    </row>
    <row r="320" spans="2:5" x14ac:dyDescent="0.25">
      <c r="B320" s="148"/>
      <c r="C320" s="148"/>
      <c r="D320" s="148"/>
      <c r="E320" s="148"/>
    </row>
    <row r="321" spans="2:5" x14ac:dyDescent="0.25">
      <c r="B321" s="148"/>
      <c r="C321" s="148"/>
      <c r="D321" s="148"/>
      <c r="E321" s="148"/>
    </row>
    <row r="322" spans="2:5" x14ac:dyDescent="0.25">
      <c r="B322" s="148"/>
      <c r="C322" s="148"/>
      <c r="D322" s="148"/>
      <c r="E322" s="148"/>
    </row>
    <row r="323" spans="2:5" x14ac:dyDescent="0.25">
      <c r="B323" s="148"/>
      <c r="C323" s="148"/>
      <c r="D323" s="148"/>
      <c r="E323" s="148"/>
    </row>
    <row r="324" spans="2:5" x14ac:dyDescent="0.25">
      <c r="B324" s="148"/>
      <c r="C324" s="148"/>
      <c r="D324" s="148"/>
      <c r="E324" s="148"/>
    </row>
    <row r="325" spans="2:5" x14ac:dyDescent="0.25">
      <c r="B325" s="148"/>
      <c r="C325" s="148"/>
      <c r="D325" s="148"/>
      <c r="E325" s="148"/>
    </row>
    <row r="326" spans="2:5" x14ac:dyDescent="0.25">
      <c r="B326" s="148"/>
      <c r="C326" s="148"/>
      <c r="D326" s="148"/>
      <c r="E326" s="148"/>
    </row>
    <row r="327" spans="2:5" x14ac:dyDescent="0.25">
      <c r="B327" s="148"/>
      <c r="C327" s="148"/>
      <c r="D327" s="148"/>
      <c r="E327" s="148"/>
    </row>
    <row r="328" spans="2:5" x14ac:dyDescent="0.25">
      <c r="B328" s="148"/>
      <c r="C328" s="148"/>
      <c r="D328" s="148"/>
      <c r="E328" s="148"/>
    </row>
    <row r="329" spans="2:5" x14ac:dyDescent="0.25">
      <c r="B329" s="148"/>
      <c r="C329" s="148"/>
      <c r="D329" s="148"/>
      <c r="E329" s="148"/>
    </row>
    <row r="330" spans="2:5" x14ac:dyDescent="0.25">
      <c r="B330" s="148"/>
      <c r="C330" s="148"/>
      <c r="D330" s="148"/>
      <c r="E330" s="148"/>
    </row>
    <row r="331" spans="2:5" x14ac:dyDescent="0.25">
      <c r="B331" s="148"/>
      <c r="C331" s="148"/>
      <c r="D331" s="148"/>
      <c r="E331" s="148"/>
    </row>
    <row r="332" spans="2:5" x14ac:dyDescent="0.25">
      <c r="B332" s="148"/>
      <c r="C332" s="148"/>
      <c r="D332" s="148"/>
      <c r="E332" s="148"/>
    </row>
    <row r="333" spans="2:5" x14ac:dyDescent="0.25">
      <c r="B333" s="148"/>
      <c r="C333" s="148"/>
      <c r="D333" s="148"/>
      <c r="E333" s="148"/>
    </row>
    <row r="334" spans="2:5" x14ac:dyDescent="0.25">
      <c r="B334" s="148"/>
      <c r="C334" s="148"/>
      <c r="D334" s="148"/>
      <c r="E334" s="148"/>
    </row>
    <row r="335" spans="2:5" x14ac:dyDescent="0.25">
      <c r="B335" s="148"/>
      <c r="C335" s="148"/>
      <c r="D335" s="148"/>
      <c r="E335" s="148"/>
    </row>
    <row r="336" spans="2:5" x14ac:dyDescent="0.25">
      <c r="B336" s="148"/>
      <c r="C336" s="148"/>
      <c r="D336" s="148"/>
      <c r="E336" s="148"/>
    </row>
    <row r="337" spans="2:5" x14ac:dyDescent="0.25">
      <c r="B337" s="148"/>
      <c r="C337" s="148"/>
      <c r="D337" s="148"/>
      <c r="E337" s="148"/>
    </row>
    <row r="338" spans="2:5" x14ac:dyDescent="0.25">
      <c r="B338" s="148"/>
      <c r="C338" s="148"/>
      <c r="D338" s="148"/>
      <c r="E338" s="148"/>
    </row>
    <row r="339" spans="2:5" x14ac:dyDescent="0.25">
      <c r="B339" s="148"/>
      <c r="C339" s="148"/>
      <c r="D339" s="148"/>
      <c r="E339" s="148"/>
    </row>
    <row r="340" spans="2:5" x14ac:dyDescent="0.25">
      <c r="B340" s="148"/>
      <c r="C340" s="148"/>
      <c r="D340" s="148"/>
      <c r="E340" s="148"/>
    </row>
    <row r="341" spans="2:5" x14ac:dyDescent="0.25">
      <c r="B341" s="148"/>
      <c r="C341" s="148"/>
      <c r="D341" s="148"/>
      <c r="E341" s="148"/>
    </row>
    <row r="342" spans="2:5" x14ac:dyDescent="0.25">
      <c r="B342" s="148"/>
      <c r="C342" s="148"/>
      <c r="D342" s="148"/>
      <c r="E342" s="148"/>
    </row>
    <row r="343" spans="2:5" x14ac:dyDescent="0.25">
      <c r="B343" s="148"/>
      <c r="C343" s="148"/>
      <c r="D343" s="148"/>
      <c r="E343" s="148"/>
    </row>
    <row r="344" spans="2:5" x14ac:dyDescent="0.25">
      <c r="B344" s="148"/>
      <c r="C344" s="148"/>
      <c r="D344" s="148"/>
      <c r="E344" s="148"/>
    </row>
    <row r="345" spans="2:5" x14ac:dyDescent="0.25">
      <c r="B345" s="148"/>
      <c r="C345" s="148"/>
      <c r="D345" s="148"/>
      <c r="E345" s="148"/>
    </row>
    <row r="346" spans="2:5" x14ac:dyDescent="0.25">
      <c r="B346" s="148"/>
      <c r="C346" s="148"/>
      <c r="D346" s="148"/>
      <c r="E346" s="148"/>
    </row>
    <row r="347" spans="2:5" x14ac:dyDescent="0.25">
      <c r="B347" s="148"/>
      <c r="C347" s="148"/>
      <c r="D347" s="148"/>
      <c r="E347" s="148"/>
    </row>
    <row r="348" spans="2:5" x14ac:dyDescent="0.25">
      <c r="B348" s="148"/>
      <c r="C348" s="148"/>
      <c r="D348" s="148"/>
      <c r="E348" s="148"/>
    </row>
    <row r="349" spans="2:5" x14ac:dyDescent="0.25">
      <c r="B349" s="148"/>
      <c r="C349" s="148"/>
      <c r="D349" s="148"/>
      <c r="E349" s="148"/>
    </row>
    <row r="350" spans="2:5" x14ac:dyDescent="0.25">
      <c r="B350" s="148"/>
      <c r="C350" s="148"/>
      <c r="D350" s="148"/>
      <c r="E350" s="148"/>
    </row>
    <row r="351" spans="2:5" x14ac:dyDescent="0.25">
      <c r="B351" s="148"/>
      <c r="C351" s="148"/>
      <c r="D351" s="148"/>
      <c r="E351" s="148"/>
    </row>
    <row r="352" spans="2:5" x14ac:dyDescent="0.25">
      <c r="B352" s="148"/>
      <c r="C352" s="148"/>
      <c r="D352" s="148"/>
      <c r="E352" s="148"/>
    </row>
    <row r="353" spans="2:5" x14ac:dyDescent="0.25">
      <c r="B353" s="148"/>
      <c r="C353" s="148"/>
      <c r="D353" s="148"/>
      <c r="E353" s="148"/>
    </row>
    <row r="354" spans="2:5" x14ac:dyDescent="0.25">
      <c r="B354" s="148"/>
      <c r="C354" s="148"/>
      <c r="D354" s="148"/>
      <c r="E354" s="148"/>
    </row>
    <row r="355" spans="2:5" x14ac:dyDescent="0.25">
      <c r="B355" s="148"/>
      <c r="C355" s="148"/>
      <c r="D355" s="148"/>
      <c r="E355" s="148"/>
    </row>
    <row r="356" spans="2:5" x14ac:dyDescent="0.25">
      <c r="B356" s="148"/>
      <c r="C356" s="148"/>
      <c r="D356" s="148"/>
      <c r="E356" s="148"/>
    </row>
    <row r="357" spans="2:5" x14ac:dyDescent="0.25">
      <c r="B357" s="148"/>
      <c r="C357" s="148"/>
      <c r="D357" s="148"/>
      <c r="E357" s="148"/>
    </row>
    <row r="358" spans="2:5" x14ac:dyDescent="0.25">
      <c r="B358" s="148"/>
      <c r="C358" s="148"/>
      <c r="D358" s="148"/>
      <c r="E358" s="148"/>
    </row>
    <row r="359" spans="2:5" x14ac:dyDescent="0.25">
      <c r="B359" s="148"/>
      <c r="C359" s="148"/>
      <c r="D359" s="148"/>
      <c r="E359" s="148"/>
    </row>
    <row r="360" spans="2:5" x14ac:dyDescent="0.25">
      <c r="B360" s="148"/>
      <c r="C360" s="148"/>
      <c r="D360" s="148"/>
      <c r="E360" s="148"/>
    </row>
    <row r="361" spans="2:5" x14ac:dyDescent="0.25">
      <c r="B361" s="148"/>
      <c r="C361" s="148"/>
      <c r="D361" s="148"/>
      <c r="E361" s="148"/>
    </row>
    <row r="362" spans="2:5" x14ac:dyDescent="0.25">
      <c r="B362" s="148"/>
      <c r="C362" s="148"/>
      <c r="D362" s="148"/>
      <c r="E362" s="148"/>
    </row>
    <row r="363" spans="2:5" x14ac:dyDescent="0.25">
      <c r="B363" s="148"/>
      <c r="C363" s="148"/>
      <c r="D363" s="148"/>
      <c r="E363" s="148"/>
    </row>
    <row r="364" spans="2:5" x14ac:dyDescent="0.25">
      <c r="B364" s="148"/>
      <c r="C364" s="148"/>
      <c r="D364" s="148"/>
      <c r="E364" s="148"/>
    </row>
    <row r="365" spans="2:5" x14ac:dyDescent="0.25">
      <c r="B365" s="148"/>
      <c r="C365" s="148"/>
      <c r="D365" s="148"/>
      <c r="E365" s="148"/>
    </row>
    <row r="366" spans="2:5" x14ac:dyDescent="0.25">
      <c r="B366" s="148"/>
      <c r="C366" s="148"/>
      <c r="D366" s="148"/>
      <c r="E366" s="148"/>
    </row>
    <row r="367" spans="2:5" x14ac:dyDescent="0.25">
      <c r="B367" s="148"/>
      <c r="C367" s="148"/>
      <c r="D367" s="148"/>
      <c r="E367" s="148"/>
    </row>
    <row r="368" spans="2:5" x14ac:dyDescent="0.25">
      <c r="B368" s="148"/>
      <c r="C368" s="148"/>
      <c r="D368" s="148"/>
      <c r="E368" s="148"/>
    </row>
    <row r="369" spans="2:5" x14ac:dyDescent="0.25">
      <c r="B369" s="148"/>
      <c r="C369" s="148"/>
      <c r="D369" s="148"/>
      <c r="E369" s="148"/>
    </row>
    <row r="370" spans="2:5" x14ac:dyDescent="0.25">
      <c r="B370" s="148"/>
      <c r="C370" s="148"/>
      <c r="D370" s="148"/>
      <c r="E370" s="148"/>
    </row>
    <row r="371" spans="2:5" x14ac:dyDescent="0.25">
      <c r="B371" s="148"/>
      <c r="C371" s="148"/>
      <c r="D371" s="148"/>
      <c r="E371" s="148"/>
    </row>
    <row r="372" spans="2:5" x14ac:dyDescent="0.25">
      <c r="B372" s="148"/>
      <c r="C372" s="148"/>
      <c r="D372" s="148"/>
      <c r="E372" s="148"/>
    </row>
    <row r="373" spans="2:5" x14ac:dyDescent="0.25">
      <c r="B373" s="148"/>
      <c r="C373" s="148"/>
      <c r="D373" s="148"/>
      <c r="E373" s="148"/>
    </row>
    <row r="374" spans="2:5" x14ac:dyDescent="0.25">
      <c r="B374" s="148"/>
      <c r="C374" s="148"/>
      <c r="D374" s="148"/>
      <c r="E374" s="148"/>
    </row>
    <row r="375" spans="2:5" x14ac:dyDescent="0.25">
      <c r="B375" s="148"/>
      <c r="C375" s="148"/>
      <c r="D375" s="148"/>
      <c r="E375" s="148"/>
    </row>
    <row r="376" spans="2:5" x14ac:dyDescent="0.25">
      <c r="B376" s="148"/>
      <c r="C376" s="148"/>
      <c r="D376" s="148"/>
      <c r="E376" s="148"/>
    </row>
    <row r="377" spans="2:5" x14ac:dyDescent="0.25">
      <c r="B377" s="148"/>
      <c r="C377" s="148"/>
      <c r="D377" s="148"/>
      <c r="E377" s="148"/>
    </row>
    <row r="378" spans="2:5" x14ac:dyDescent="0.25">
      <c r="B378" s="148"/>
      <c r="C378" s="148"/>
      <c r="D378" s="148"/>
      <c r="E378" s="148"/>
    </row>
    <row r="379" spans="2:5" x14ac:dyDescent="0.25">
      <c r="B379" s="148"/>
      <c r="C379" s="148"/>
      <c r="D379" s="148"/>
      <c r="E379" s="148"/>
    </row>
    <row r="380" spans="2:5" x14ac:dyDescent="0.25">
      <c r="B380" s="148"/>
      <c r="C380" s="148"/>
      <c r="D380" s="148"/>
      <c r="E380" s="148"/>
    </row>
    <row r="381" spans="2:5" x14ac:dyDescent="0.25">
      <c r="B381" s="148"/>
      <c r="C381" s="148"/>
      <c r="D381" s="148"/>
      <c r="E381" s="148"/>
    </row>
    <row r="382" spans="2:5" x14ac:dyDescent="0.25">
      <c r="B382" s="148"/>
      <c r="C382" s="148"/>
      <c r="D382" s="148"/>
      <c r="E382" s="148"/>
    </row>
    <row r="383" spans="2:5" x14ac:dyDescent="0.25">
      <c r="B383" s="148"/>
      <c r="C383" s="148"/>
      <c r="D383" s="148"/>
      <c r="E383" s="148"/>
    </row>
    <row r="384" spans="2:5" x14ac:dyDescent="0.25">
      <c r="B384" s="148"/>
      <c r="C384" s="148"/>
      <c r="D384" s="148"/>
      <c r="E384" s="148"/>
    </row>
    <row r="385" spans="2:5" x14ac:dyDescent="0.25">
      <c r="B385" s="148"/>
      <c r="C385" s="148"/>
      <c r="D385" s="148"/>
      <c r="E385" s="148"/>
    </row>
    <row r="386" spans="2:5" x14ac:dyDescent="0.25">
      <c r="B386" s="148"/>
      <c r="C386" s="148"/>
      <c r="D386" s="148"/>
      <c r="E386" s="148"/>
    </row>
    <row r="387" spans="2:5" x14ac:dyDescent="0.25">
      <c r="B387" s="148"/>
      <c r="C387" s="148"/>
      <c r="D387" s="148"/>
      <c r="E387" s="148"/>
    </row>
    <row r="388" spans="2:5" x14ac:dyDescent="0.25">
      <c r="B388" s="148"/>
      <c r="C388" s="148"/>
      <c r="D388" s="148"/>
      <c r="E388" s="148"/>
    </row>
    <row r="389" spans="2:5" x14ac:dyDescent="0.25">
      <c r="B389" s="148"/>
      <c r="C389" s="148"/>
      <c r="D389" s="148"/>
      <c r="E389" s="148"/>
    </row>
    <row r="390" spans="2:5" x14ac:dyDescent="0.25">
      <c r="B390" s="148"/>
      <c r="C390" s="148"/>
      <c r="D390" s="148"/>
      <c r="E390" s="148"/>
    </row>
    <row r="391" spans="2:5" x14ac:dyDescent="0.25">
      <c r="B391" s="148"/>
      <c r="C391" s="148"/>
      <c r="D391" s="148"/>
      <c r="E391" s="148"/>
    </row>
    <row r="392" spans="2:5" x14ac:dyDescent="0.25">
      <c r="B392" s="148"/>
      <c r="C392" s="148"/>
      <c r="D392" s="148"/>
      <c r="E392" s="148"/>
    </row>
    <row r="393" spans="2:5" x14ac:dyDescent="0.25">
      <c r="B393" s="148"/>
      <c r="C393" s="148"/>
      <c r="D393" s="148"/>
      <c r="E393" s="148"/>
    </row>
    <row r="394" spans="2:5" x14ac:dyDescent="0.25">
      <c r="B394" s="148"/>
      <c r="C394" s="148"/>
      <c r="D394" s="148"/>
      <c r="E394" s="148"/>
    </row>
    <row r="395" spans="2:5" x14ac:dyDescent="0.25">
      <c r="B395" s="148"/>
      <c r="C395" s="148"/>
      <c r="D395" s="148"/>
      <c r="E395" s="148"/>
    </row>
    <row r="396" spans="2:5" x14ac:dyDescent="0.25">
      <c r="B396" s="148"/>
      <c r="C396" s="148"/>
      <c r="D396" s="148"/>
      <c r="E396" s="148"/>
    </row>
    <row r="397" spans="2:5" x14ac:dyDescent="0.25">
      <c r="B397" s="148"/>
      <c r="C397" s="148"/>
      <c r="D397" s="148"/>
      <c r="E397" s="148"/>
    </row>
    <row r="398" spans="2:5" x14ac:dyDescent="0.25">
      <c r="B398" s="148"/>
      <c r="C398" s="148"/>
      <c r="D398" s="148"/>
      <c r="E398" s="148"/>
    </row>
    <row r="399" spans="2:5" x14ac:dyDescent="0.25">
      <c r="B399" s="148"/>
      <c r="C399" s="148"/>
      <c r="D399" s="148"/>
      <c r="E399" s="148"/>
    </row>
    <row r="400" spans="2:5" x14ac:dyDescent="0.25">
      <c r="B400" s="148"/>
      <c r="C400" s="148"/>
      <c r="D400" s="148"/>
      <c r="E400" s="148"/>
    </row>
    <row r="401" spans="2:5" x14ac:dyDescent="0.25">
      <c r="B401" s="148"/>
      <c r="C401" s="148"/>
      <c r="D401" s="148"/>
      <c r="E401" s="148"/>
    </row>
    <row r="402" spans="2:5" x14ac:dyDescent="0.25">
      <c r="B402" s="148"/>
      <c r="C402" s="148"/>
      <c r="D402" s="148"/>
      <c r="E402" s="148"/>
    </row>
    <row r="403" spans="2:5" x14ac:dyDescent="0.25">
      <c r="B403" s="148"/>
      <c r="C403" s="148"/>
      <c r="D403" s="148"/>
      <c r="E403" s="148"/>
    </row>
    <row r="404" spans="2:5" x14ac:dyDescent="0.25">
      <c r="B404" s="148"/>
      <c r="C404" s="148"/>
      <c r="D404" s="148"/>
      <c r="E404" s="148"/>
    </row>
    <row r="405" spans="2:5" x14ac:dyDescent="0.25">
      <c r="B405" s="148"/>
      <c r="C405" s="148"/>
      <c r="D405" s="148"/>
      <c r="E405" s="148"/>
    </row>
    <row r="412" spans="2:5" x14ac:dyDescent="0.25">
      <c r="B412" s="148"/>
      <c r="C412" s="148"/>
      <c r="D412" s="148"/>
      <c r="E412" s="148"/>
    </row>
    <row r="413" spans="2:5" x14ac:dyDescent="0.25">
      <c r="B413" s="148"/>
      <c r="C413" s="148"/>
      <c r="D413" s="148"/>
      <c r="E413" s="148"/>
    </row>
    <row r="414" spans="2:5" x14ac:dyDescent="0.25">
      <c r="B414" s="148"/>
      <c r="C414" s="148"/>
      <c r="D414" s="148"/>
      <c r="E414" s="148"/>
    </row>
    <row r="415" spans="2:5" x14ac:dyDescent="0.25">
      <c r="B415" s="148"/>
      <c r="C415" s="148"/>
      <c r="D415" s="148"/>
      <c r="E415" s="148"/>
    </row>
    <row r="416" spans="2:5" x14ac:dyDescent="0.25">
      <c r="B416" s="148"/>
      <c r="C416" s="148"/>
      <c r="D416" s="148"/>
      <c r="E416" s="148"/>
    </row>
    <row r="417" spans="2:5" x14ac:dyDescent="0.25">
      <c r="B417" s="148"/>
      <c r="C417" s="148"/>
      <c r="D417" s="148"/>
      <c r="E417" s="148"/>
    </row>
    <row r="418" spans="2:5" x14ac:dyDescent="0.25">
      <c r="B418" s="148"/>
      <c r="C418" s="148"/>
      <c r="D418" s="148"/>
      <c r="E418" s="148"/>
    </row>
    <row r="419" spans="2:5" x14ac:dyDescent="0.25">
      <c r="B419" s="148"/>
      <c r="C419" s="148"/>
      <c r="D419" s="148"/>
      <c r="E419" s="148"/>
    </row>
    <row r="420" spans="2:5" x14ac:dyDescent="0.25">
      <c r="B420" s="148"/>
      <c r="C420" s="148"/>
      <c r="D420" s="148"/>
      <c r="E420" s="148"/>
    </row>
    <row r="421" spans="2:5" x14ac:dyDescent="0.25">
      <c r="B421" s="148"/>
      <c r="C421" s="148"/>
      <c r="D421" s="148"/>
      <c r="E421" s="148"/>
    </row>
    <row r="422" spans="2:5" x14ac:dyDescent="0.25">
      <c r="B422" s="148"/>
      <c r="C422" s="148"/>
      <c r="D422" s="148"/>
      <c r="E422" s="148"/>
    </row>
    <row r="423" spans="2:5" x14ac:dyDescent="0.25">
      <c r="B423" s="148"/>
      <c r="C423" s="148"/>
      <c r="D423" s="148"/>
      <c r="E423" s="148"/>
    </row>
    <row r="424" spans="2:5" x14ac:dyDescent="0.25">
      <c r="B424" s="148"/>
      <c r="C424" s="148"/>
      <c r="D424" s="148"/>
      <c r="E424" s="148"/>
    </row>
    <row r="425" spans="2:5" x14ac:dyDescent="0.25">
      <c r="B425" s="148"/>
      <c r="C425" s="148"/>
      <c r="D425" s="148"/>
      <c r="E425" s="148"/>
    </row>
    <row r="426" spans="2:5" x14ac:dyDescent="0.25">
      <c r="B426" s="148"/>
      <c r="C426" s="148"/>
      <c r="D426" s="148"/>
      <c r="E426" s="148"/>
    </row>
    <row r="427" spans="2:5" x14ac:dyDescent="0.25">
      <c r="B427" s="148"/>
      <c r="C427" s="148"/>
      <c r="D427" s="148"/>
      <c r="E427" s="148"/>
    </row>
    <row r="428" spans="2:5" x14ac:dyDescent="0.25">
      <c r="B428" s="148"/>
      <c r="C428" s="148"/>
      <c r="D428" s="148"/>
      <c r="E428" s="148"/>
    </row>
    <row r="429" spans="2:5" x14ac:dyDescent="0.25">
      <c r="B429" s="148"/>
      <c r="C429" s="148"/>
      <c r="D429" s="148"/>
      <c r="E429" s="148"/>
    </row>
    <row r="430" spans="2:5" x14ac:dyDescent="0.25">
      <c r="B430" s="148"/>
      <c r="C430" s="148"/>
      <c r="D430" s="148"/>
      <c r="E430" s="148"/>
    </row>
    <row r="431" spans="2:5" x14ac:dyDescent="0.25">
      <c r="B431" s="148"/>
      <c r="C431" s="148"/>
      <c r="D431" s="148"/>
      <c r="E431" s="148"/>
    </row>
    <row r="432" spans="2:5" x14ac:dyDescent="0.25">
      <c r="B432" s="148"/>
      <c r="C432" s="148"/>
      <c r="D432" s="148"/>
      <c r="E432" s="148"/>
    </row>
    <row r="433" spans="2:5" x14ac:dyDescent="0.25">
      <c r="B433" s="148"/>
      <c r="C433" s="148"/>
      <c r="D433" s="148"/>
      <c r="E433" s="148"/>
    </row>
    <row r="434" spans="2:5" x14ac:dyDescent="0.25">
      <c r="B434" s="148"/>
      <c r="C434" s="148"/>
      <c r="D434" s="148"/>
      <c r="E434" s="148"/>
    </row>
    <row r="435" spans="2:5" x14ac:dyDescent="0.25">
      <c r="B435" s="148"/>
      <c r="C435" s="148"/>
      <c r="D435" s="148"/>
      <c r="E435" s="148"/>
    </row>
    <row r="436" spans="2:5" x14ac:dyDescent="0.25">
      <c r="B436" s="148"/>
      <c r="C436" s="148"/>
      <c r="D436" s="148"/>
      <c r="E436" s="148"/>
    </row>
    <row r="437" spans="2:5" x14ac:dyDescent="0.25">
      <c r="B437" s="148"/>
      <c r="C437" s="148"/>
      <c r="D437" s="148"/>
      <c r="E437" s="148"/>
    </row>
    <row r="438" spans="2:5" x14ac:dyDescent="0.25">
      <c r="B438" s="148"/>
      <c r="C438" s="148"/>
      <c r="D438" s="148"/>
      <c r="E438" s="148"/>
    </row>
    <row r="439" spans="2:5" x14ac:dyDescent="0.25">
      <c r="B439" s="148"/>
      <c r="C439" s="148"/>
      <c r="D439" s="148"/>
      <c r="E439" s="148"/>
    </row>
    <row r="440" spans="2:5" x14ac:dyDescent="0.25">
      <c r="B440" s="148"/>
      <c r="C440" s="148"/>
      <c r="D440" s="148"/>
      <c r="E440" s="148"/>
    </row>
    <row r="441" spans="2:5" x14ac:dyDescent="0.25">
      <c r="B441" s="148"/>
      <c r="C441" s="148"/>
      <c r="D441" s="148"/>
      <c r="E441" s="148"/>
    </row>
    <row r="442" spans="2:5" x14ac:dyDescent="0.25">
      <c r="B442" s="148"/>
      <c r="C442" s="148"/>
      <c r="D442" s="148"/>
      <c r="E442" s="148"/>
    </row>
    <row r="443" spans="2:5" x14ac:dyDescent="0.25">
      <c r="B443" s="148"/>
      <c r="C443" s="148"/>
      <c r="D443" s="148"/>
      <c r="E443" s="148"/>
    </row>
    <row r="444" spans="2:5" x14ac:dyDescent="0.25">
      <c r="B444" s="148"/>
      <c r="C444" s="148"/>
      <c r="D444" s="148"/>
      <c r="E444" s="148"/>
    </row>
    <row r="445" spans="2:5" x14ac:dyDescent="0.25">
      <c r="B445" s="148"/>
      <c r="C445" s="148"/>
      <c r="D445" s="148"/>
      <c r="E445" s="148"/>
    </row>
    <row r="446" spans="2:5" x14ac:dyDescent="0.25">
      <c r="B446" s="148"/>
      <c r="C446" s="148"/>
      <c r="D446" s="148"/>
      <c r="E446" s="148"/>
    </row>
    <row r="447" spans="2:5" x14ac:dyDescent="0.25">
      <c r="B447" s="148"/>
      <c r="C447" s="148"/>
      <c r="D447" s="148"/>
      <c r="E447" s="148"/>
    </row>
    <row r="448" spans="2:5" x14ac:dyDescent="0.25">
      <c r="B448" s="148"/>
      <c r="C448" s="148"/>
      <c r="D448" s="148"/>
      <c r="E448" s="148"/>
    </row>
    <row r="449" spans="2:5" x14ac:dyDescent="0.25">
      <c r="B449" s="148"/>
      <c r="C449" s="148"/>
      <c r="D449" s="148"/>
      <c r="E449" s="148"/>
    </row>
    <row r="450" spans="2:5" x14ac:dyDescent="0.25">
      <c r="B450" s="148"/>
      <c r="C450" s="148"/>
      <c r="D450" s="148"/>
      <c r="E450" s="148"/>
    </row>
    <row r="451" spans="2:5" x14ac:dyDescent="0.25">
      <c r="B451" s="148"/>
      <c r="C451" s="148"/>
      <c r="D451" s="148"/>
      <c r="E451" s="148"/>
    </row>
    <row r="452" spans="2:5" x14ac:dyDescent="0.25">
      <c r="B452" s="148"/>
      <c r="C452" s="148"/>
      <c r="D452" s="148"/>
      <c r="E452" s="148"/>
    </row>
    <row r="453" spans="2:5" x14ac:dyDescent="0.25">
      <c r="B453" s="148"/>
      <c r="C453" s="148"/>
      <c r="D453" s="148"/>
      <c r="E453" s="148"/>
    </row>
    <row r="454" spans="2:5" x14ac:dyDescent="0.25">
      <c r="B454" s="148"/>
      <c r="C454" s="148"/>
      <c r="D454" s="148"/>
      <c r="E454" s="148"/>
    </row>
    <row r="455" spans="2:5" x14ac:dyDescent="0.25">
      <c r="B455" s="148"/>
      <c r="C455" s="148"/>
      <c r="D455" s="148"/>
      <c r="E455" s="148"/>
    </row>
    <row r="456" spans="2:5" x14ac:dyDescent="0.25">
      <c r="B456" s="148"/>
      <c r="C456" s="148"/>
      <c r="D456" s="148"/>
      <c r="E456" s="148"/>
    </row>
    <row r="457" spans="2:5" x14ac:dyDescent="0.25">
      <c r="B457" s="148"/>
      <c r="C457" s="148"/>
      <c r="D457" s="148"/>
      <c r="E457" s="148"/>
    </row>
    <row r="458" spans="2:5" x14ac:dyDescent="0.25">
      <c r="B458" s="148"/>
      <c r="C458" s="148"/>
      <c r="D458" s="148"/>
      <c r="E458" s="148"/>
    </row>
    <row r="459" spans="2:5" x14ac:dyDescent="0.25">
      <c r="B459" s="148"/>
      <c r="C459" s="148"/>
      <c r="D459" s="148"/>
      <c r="E459" s="148"/>
    </row>
    <row r="460" spans="2:5" x14ac:dyDescent="0.25">
      <c r="B460" s="148"/>
      <c r="C460" s="148"/>
      <c r="D460" s="148"/>
      <c r="E460" s="148"/>
    </row>
    <row r="461" spans="2:5" x14ac:dyDescent="0.25">
      <c r="B461" s="148"/>
      <c r="C461" s="148"/>
      <c r="D461" s="148"/>
      <c r="E461" s="148"/>
    </row>
    <row r="462" spans="2:5" x14ac:dyDescent="0.25">
      <c r="B462" s="148"/>
      <c r="C462" s="148"/>
      <c r="D462" s="148"/>
      <c r="E462" s="148"/>
    </row>
    <row r="463" spans="2:5" x14ac:dyDescent="0.25">
      <c r="B463" s="148"/>
      <c r="C463" s="148"/>
      <c r="D463" s="148"/>
      <c r="E463" s="148"/>
    </row>
    <row r="464" spans="2:5" x14ac:dyDescent="0.25">
      <c r="B464" s="148"/>
      <c r="C464" s="148"/>
      <c r="D464" s="148"/>
      <c r="E464" s="148"/>
    </row>
    <row r="465" spans="2:5" x14ac:dyDescent="0.25">
      <c r="B465" s="148"/>
      <c r="C465" s="148"/>
      <c r="D465" s="148"/>
      <c r="E465" s="148"/>
    </row>
    <row r="466" spans="2:5" x14ac:dyDescent="0.25">
      <c r="B466" s="148"/>
      <c r="C466" s="148"/>
      <c r="D466" s="148"/>
      <c r="E466" s="148"/>
    </row>
    <row r="467" spans="2:5" x14ac:dyDescent="0.25">
      <c r="B467" s="148"/>
      <c r="C467" s="148"/>
      <c r="D467" s="148"/>
      <c r="E467" s="148"/>
    </row>
    <row r="468" spans="2:5" x14ac:dyDescent="0.25">
      <c r="B468" s="148"/>
      <c r="C468" s="148"/>
      <c r="D468" s="148"/>
      <c r="E468" s="148"/>
    </row>
    <row r="469" spans="2:5" x14ac:dyDescent="0.25">
      <c r="B469" s="148"/>
      <c r="C469" s="148"/>
      <c r="D469" s="148"/>
      <c r="E469" s="148"/>
    </row>
    <row r="470" spans="2:5" x14ac:dyDescent="0.25">
      <c r="B470" s="148"/>
      <c r="C470" s="148"/>
      <c r="D470" s="148"/>
      <c r="E470" s="148"/>
    </row>
    <row r="471" spans="2:5" x14ac:dyDescent="0.25">
      <c r="B471" s="148"/>
      <c r="C471" s="148"/>
      <c r="D471" s="148"/>
      <c r="E471" s="148"/>
    </row>
    <row r="472" spans="2:5" x14ac:dyDescent="0.25">
      <c r="B472" s="148"/>
      <c r="C472" s="148"/>
      <c r="D472" s="148"/>
      <c r="E472" s="148"/>
    </row>
    <row r="473" spans="2:5" x14ac:dyDescent="0.25">
      <c r="B473" s="148"/>
      <c r="C473" s="148"/>
      <c r="D473" s="148"/>
      <c r="E473" s="148"/>
    </row>
    <row r="474" spans="2:5" x14ac:dyDescent="0.25">
      <c r="B474" s="148"/>
      <c r="C474" s="148"/>
      <c r="D474" s="148"/>
      <c r="E474" s="148"/>
    </row>
    <row r="475" spans="2:5" x14ac:dyDescent="0.25">
      <c r="B475" s="148"/>
      <c r="C475" s="148"/>
      <c r="D475" s="148"/>
      <c r="E475" s="148"/>
    </row>
    <row r="476" spans="2:5" x14ac:dyDescent="0.25">
      <c r="B476" s="148"/>
      <c r="C476" s="148"/>
      <c r="D476" s="148"/>
      <c r="E476" s="148"/>
    </row>
    <row r="477" spans="2:5" x14ac:dyDescent="0.25">
      <c r="B477" s="148"/>
      <c r="C477" s="148"/>
      <c r="D477" s="148"/>
      <c r="E477" s="148"/>
    </row>
    <row r="478" spans="2:5" x14ac:dyDescent="0.25">
      <c r="B478" s="148"/>
      <c r="C478" s="148"/>
      <c r="D478" s="148"/>
      <c r="E478" s="148"/>
    </row>
    <row r="479" spans="2:5" x14ac:dyDescent="0.25">
      <c r="B479" s="148"/>
      <c r="C479" s="148"/>
      <c r="D479" s="148"/>
      <c r="E479" s="148"/>
    </row>
    <row r="480" spans="2:5" x14ac:dyDescent="0.25">
      <c r="B480" s="148"/>
      <c r="C480" s="148"/>
      <c r="D480" s="148"/>
      <c r="E480" s="148"/>
    </row>
    <row r="481" spans="2:5" x14ac:dyDescent="0.25">
      <c r="B481" s="148"/>
      <c r="C481" s="148"/>
      <c r="D481" s="148"/>
      <c r="E481" s="148"/>
    </row>
    <row r="482" spans="2:5" x14ac:dyDescent="0.25">
      <c r="B482" s="148"/>
      <c r="C482" s="148"/>
      <c r="D482" s="148"/>
      <c r="E482" s="148"/>
    </row>
    <row r="483" spans="2:5" x14ac:dyDescent="0.25">
      <c r="B483" s="148"/>
      <c r="C483" s="148"/>
      <c r="D483" s="148"/>
      <c r="E483" s="148"/>
    </row>
    <row r="484" spans="2:5" x14ac:dyDescent="0.25">
      <c r="B484" s="148"/>
      <c r="C484" s="148"/>
      <c r="D484" s="148"/>
      <c r="E484" s="148"/>
    </row>
    <row r="485" spans="2:5" x14ac:dyDescent="0.25">
      <c r="B485" s="148"/>
      <c r="C485" s="148"/>
      <c r="D485" s="148"/>
      <c r="E485" s="148"/>
    </row>
    <row r="486" spans="2:5" x14ac:dyDescent="0.25">
      <c r="B486" s="148"/>
      <c r="C486" s="148"/>
      <c r="D486" s="148"/>
      <c r="E486" s="148"/>
    </row>
    <row r="487" spans="2:5" x14ac:dyDescent="0.25">
      <c r="B487" s="148"/>
      <c r="C487" s="148"/>
      <c r="D487" s="148"/>
      <c r="E487" s="148"/>
    </row>
    <row r="488" spans="2:5" x14ac:dyDescent="0.25">
      <c r="B488" s="148"/>
      <c r="C488" s="148"/>
      <c r="D488" s="148"/>
      <c r="E488" s="148"/>
    </row>
    <row r="489" spans="2:5" x14ac:dyDescent="0.25">
      <c r="B489" s="148"/>
      <c r="C489" s="148"/>
      <c r="D489" s="148"/>
      <c r="E489" s="148"/>
    </row>
    <row r="490" spans="2:5" x14ac:dyDescent="0.25">
      <c r="B490" s="148"/>
      <c r="C490" s="148"/>
      <c r="D490" s="148"/>
      <c r="E490" s="148"/>
    </row>
    <row r="491" spans="2:5" x14ac:dyDescent="0.25">
      <c r="B491" s="148"/>
      <c r="C491" s="148"/>
      <c r="D491" s="148"/>
      <c r="E491" s="148"/>
    </row>
    <row r="492" spans="2:5" x14ac:dyDescent="0.25">
      <c r="B492" s="148"/>
      <c r="C492" s="148"/>
      <c r="D492" s="148"/>
      <c r="E492" s="148"/>
    </row>
    <row r="493" spans="2:5" x14ac:dyDescent="0.25">
      <c r="B493" s="148"/>
      <c r="C493" s="148"/>
      <c r="D493" s="148"/>
      <c r="E493" s="148"/>
    </row>
    <row r="494" spans="2:5" x14ac:dyDescent="0.25">
      <c r="B494" s="148"/>
      <c r="C494" s="148"/>
      <c r="D494" s="148"/>
      <c r="E494" s="148"/>
    </row>
    <row r="495" spans="2:5" x14ac:dyDescent="0.25">
      <c r="B495" s="148"/>
      <c r="C495" s="148"/>
      <c r="D495" s="148"/>
      <c r="E495" s="148"/>
    </row>
    <row r="496" spans="2:5" x14ac:dyDescent="0.25">
      <c r="B496" s="148"/>
      <c r="C496" s="148"/>
      <c r="D496" s="148"/>
      <c r="E496" s="148"/>
    </row>
    <row r="497" spans="2:5" x14ac:dyDescent="0.25">
      <c r="B497" s="148"/>
      <c r="C497" s="148"/>
      <c r="D497" s="148"/>
      <c r="E497" s="148"/>
    </row>
    <row r="498" spans="2:5" x14ac:dyDescent="0.25">
      <c r="B498" s="148"/>
      <c r="C498" s="148"/>
      <c r="D498" s="148"/>
      <c r="E498" s="148"/>
    </row>
    <row r="499" spans="2:5" x14ac:dyDescent="0.25">
      <c r="B499" s="148"/>
      <c r="C499" s="148"/>
      <c r="D499" s="148"/>
      <c r="E499" s="148"/>
    </row>
    <row r="500" spans="2:5" x14ac:dyDescent="0.25">
      <c r="B500" s="148"/>
      <c r="C500" s="148"/>
      <c r="D500" s="148"/>
      <c r="E500" s="148"/>
    </row>
    <row r="501" spans="2:5" x14ac:dyDescent="0.25">
      <c r="B501" s="148"/>
      <c r="C501" s="148"/>
      <c r="D501" s="148"/>
      <c r="E501" s="148"/>
    </row>
    <row r="502" spans="2:5" x14ac:dyDescent="0.25">
      <c r="B502" s="148"/>
      <c r="C502" s="148"/>
      <c r="D502" s="148"/>
      <c r="E502" s="148"/>
    </row>
    <row r="503" spans="2:5" x14ac:dyDescent="0.25">
      <c r="B503" s="148"/>
      <c r="C503" s="148"/>
      <c r="D503" s="148"/>
      <c r="E503" s="148"/>
    </row>
    <row r="504" spans="2:5" x14ac:dyDescent="0.25">
      <c r="B504" s="148"/>
      <c r="C504" s="148"/>
      <c r="D504" s="148"/>
      <c r="E504" s="148"/>
    </row>
    <row r="505" spans="2:5" x14ac:dyDescent="0.25">
      <c r="B505" s="148"/>
      <c r="C505" s="148"/>
      <c r="D505" s="148"/>
      <c r="E505" s="148"/>
    </row>
    <row r="506" spans="2:5" x14ac:dyDescent="0.25">
      <c r="B506" s="148"/>
      <c r="C506" s="148"/>
      <c r="D506" s="148"/>
      <c r="E506" s="148"/>
    </row>
    <row r="507" spans="2:5" x14ac:dyDescent="0.25">
      <c r="B507" s="148"/>
      <c r="C507" s="148"/>
      <c r="D507" s="148"/>
      <c r="E507" s="148"/>
    </row>
    <row r="508" spans="2:5" x14ac:dyDescent="0.25">
      <c r="B508" s="148"/>
      <c r="C508" s="148"/>
      <c r="D508" s="148"/>
      <c r="E508" s="148"/>
    </row>
    <row r="509" spans="2:5" x14ac:dyDescent="0.25">
      <c r="B509" s="148"/>
      <c r="C509" s="148"/>
      <c r="D509" s="148"/>
      <c r="E509" s="148"/>
    </row>
    <row r="510" spans="2:5" x14ac:dyDescent="0.25">
      <c r="B510" s="148"/>
      <c r="C510" s="148"/>
      <c r="D510" s="148"/>
      <c r="E510" s="148"/>
    </row>
    <row r="511" spans="2:5" x14ac:dyDescent="0.25">
      <c r="B511" s="148"/>
      <c r="C511" s="148"/>
      <c r="D511" s="148"/>
      <c r="E511" s="148"/>
    </row>
    <row r="512" spans="2:5" x14ac:dyDescent="0.25">
      <c r="B512" s="148"/>
      <c r="C512" s="148"/>
      <c r="D512" s="148"/>
      <c r="E512" s="148"/>
    </row>
    <row r="513" spans="2:5" x14ac:dyDescent="0.25">
      <c r="B513" s="148"/>
      <c r="C513" s="148"/>
      <c r="D513" s="148"/>
      <c r="E513" s="148"/>
    </row>
    <row r="514" spans="2:5" x14ac:dyDescent="0.25">
      <c r="B514" s="148"/>
      <c r="C514" s="148"/>
      <c r="D514" s="148"/>
      <c r="E514" s="148"/>
    </row>
    <row r="515" spans="2:5" x14ac:dyDescent="0.25">
      <c r="B515" s="148"/>
      <c r="C515" s="148"/>
      <c r="D515" s="148"/>
      <c r="E515" s="148"/>
    </row>
    <row r="516" spans="2:5" x14ac:dyDescent="0.25">
      <c r="B516" s="148"/>
      <c r="C516" s="148"/>
      <c r="D516" s="148"/>
      <c r="E516" s="148"/>
    </row>
    <row r="517" spans="2:5" x14ac:dyDescent="0.25">
      <c r="B517" s="148"/>
      <c r="C517" s="148"/>
      <c r="D517" s="148"/>
      <c r="E517" s="148"/>
    </row>
    <row r="518" spans="2:5" x14ac:dyDescent="0.25">
      <c r="B518" s="148"/>
      <c r="C518" s="148"/>
      <c r="D518" s="148"/>
      <c r="E518" s="148"/>
    </row>
    <row r="519" spans="2:5" x14ac:dyDescent="0.25">
      <c r="B519" s="148"/>
      <c r="C519" s="148"/>
      <c r="D519" s="148"/>
      <c r="E519" s="148"/>
    </row>
    <row r="520" spans="2:5" x14ac:dyDescent="0.25">
      <c r="B520" s="148"/>
      <c r="C520" s="148"/>
      <c r="D520" s="148"/>
      <c r="E520" s="148"/>
    </row>
    <row r="521" spans="2:5" x14ac:dyDescent="0.25">
      <c r="B521" s="148"/>
      <c r="C521" s="148"/>
      <c r="D521" s="148"/>
      <c r="E521" s="148"/>
    </row>
    <row r="522" spans="2:5" x14ac:dyDescent="0.25">
      <c r="B522" s="148"/>
      <c r="C522" s="148"/>
      <c r="D522" s="148"/>
      <c r="E522" s="148"/>
    </row>
    <row r="523" spans="2:5" x14ac:dyDescent="0.25">
      <c r="B523" s="148"/>
      <c r="C523" s="148"/>
      <c r="D523" s="148"/>
      <c r="E523" s="148"/>
    </row>
    <row r="524" spans="2:5" x14ac:dyDescent="0.25">
      <c r="B524" s="148"/>
      <c r="C524" s="148"/>
      <c r="D524" s="148"/>
      <c r="E524" s="148"/>
    </row>
    <row r="525" spans="2:5" x14ac:dyDescent="0.25">
      <c r="B525" s="148"/>
      <c r="C525" s="148"/>
      <c r="D525" s="148"/>
      <c r="E525" s="148"/>
    </row>
    <row r="526" spans="2:5" x14ac:dyDescent="0.25">
      <c r="B526" s="148"/>
      <c r="C526" s="148"/>
      <c r="D526" s="148"/>
      <c r="E526" s="148"/>
    </row>
    <row r="527" spans="2:5" x14ac:dyDescent="0.25">
      <c r="B527" s="148"/>
      <c r="C527" s="148"/>
      <c r="D527" s="148"/>
      <c r="E527" s="148"/>
    </row>
    <row r="528" spans="2:5" x14ac:dyDescent="0.25">
      <c r="B528" s="148"/>
      <c r="C528" s="148"/>
      <c r="D528" s="148"/>
      <c r="E528" s="148"/>
    </row>
    <row r="529" spans="2:5" x14ac:dyDescent="0.25">
      <c r="B529" s="148"/>
      <c r="C529" s="148"/>
      <c r="D529" s="148"/>
      <c r="E529" s="148"/>
    </row>
    <row r="530" spans="2:5" x14ac:dyDescent="0.25">
      <c r="B530" s="148"/>
      <c r="C530" s="148"/>
      <c r="D530" s="148"/>
      <c r="E530" s="148"/>
    </row>
    <row r="531" spans="2:5" x14ac:dyDescent="0.25">
      <c r="B531" s="148"/>
      <c r="C531" s="148"/>
      <c r="D531" s="148"/>
      <c r="E531" s="148"/>
    </row>
    <row r="532" spans="2:5" x14ac:dyDescent="0.25">
      <c r="B532" s="148"/>
      <c r="C532" s="148"/>
      <c r="D532" s="148"/>
      <c r="E532" s="148"/>
    </row>
    <row r="533" spans="2:5" x14ac:dyDescent="0.25">
      <c r="B533" s="148"/>
      <c r="C533" s="148"/>
      <c r="D533" s="148"/>
      <c r="E533" s="148"/>
    </row>
    <row r="534" spans="2:5" x14ac:dyDescent="0.25">
      <c r="B534" s="148"/>
      <c r="C534" s="148"/>
      <c r="D534" s="148"/>
      <c r="E534" s="148"/>
    </row>
    <row r="535" spans="2:5" x14ac:dyDescent="0.25">
      <c r="B535" s="148"/>
      <c r="C535" s="148"/>
      <c r="D535" s="148"/>
      <c r="E535" s="148"/>
    </row>
    <row r="536" spans="2:5" x14ac:dyDescent="0.25">
      <c r="B536" s="148"/>
      <c r="C536" s="148"/>
      <c r="D536" s="148"/>
      <c r="E536" s="148"/>
    </row>
    <row r="537" spans="2:5" x14ac:dyDescent="0.25">
      <c r="B537" s="148"/>
      <c r="C537" s="148"/>
      <c r="D537" s="148"/>
      <c r="E537" s="148"/>
    </row>
    <row r="538" spans="2:5" x14ac:dyDescent="0.25">
      <c r="B538" s="148"/>
      <c r="C538" s="148"/>
      <c r="D538" s="148"/>
      <c r="E538" s="148"/>
    </row>
    <row r="539" spans="2:5" x14ac:dyDescent="0.25">
      <c r="B539" s="148"/>
      <c r="C539" s="148"/>
      <c r="D539" s="148"/>
      <c r="E539" s="148"/>
    </row>
    <row r="540" spans="2:5" x14ac:dyDescent="0.25">
      <c r="B540" s="148"/>
      <c r="C540" s="148"/>
      <c r="D540" s="148"/>
      <c r="E540" s="148"/>
    </row>
    <row r="541" spans="2:5" x14ac:dyDescent="0.25">
      <c r="B541" s="148"/>
      <c r="C541" s="148"/>
      <c r="D541" s="148"/>
      <c r="E541" s="148"/>
    </row>
    <row r="542" spans="2:5" x14ac:dyDescent="0.25">
      <c r="B542" s="148"/>
      <c r="C542" s="148"/>
      <c r="D542" s="148"/>
      <c r="E542" s="148"/>
    </row>
    <row r="543" spans="2:5" x14ac:dyDescent="0.25">
      <c r="B543" s="148"/>
      <c r="C543" s="148"/>
      <c r="D543" s="148"/>
      <c r="E543" s="148"/>
    </row>
    <row r="544" spans="2:5" x14ac:dyDescent="0.25">
      <c r="B544" s="148"/>
      <c r="C544" s="148"/>
      <c r="D544" s="148"/>
      <c r="E544" s="148"/>
    </row>
    <row r="545" spans="2:5" x14ac:dyDescent="0.25">
      <c r="B545" s="148"/>
      <c r="C545" s="148"/>
      <c r="D545" s="148"/>
      <c r="E545" s="148"/>
    </row>
    <row r="546" spans="2:5" x14ac:dyDescent="0.25">
      <c r="B546" s="148"/>
      <c r="C546" s="148"/>
      <c r="D546" s="148"/>
      <c r="E546" s="148"/>
    </row>
    <row r="547" spans="2:5" x14ac:dyDescent="0.25">
      <c r="B547" s="148"/>
      <c r="C547" s="148"/>
      <c r="D547" s="148"/>
      <c r="E547" s="148"/>
    </row>
    <row r="548" spans="2:5" x14ac:dyDescent="0.25">
      <c r="B548" s="148"/>
      <c r="C548" s="148"/>
      <c r="D548" s="148"/>
      <c r="E548" s="148"/>
    </row>
    <row r="549" spans="2:5" x14ac:dyDescent="0.25">
      <c r="B549" s="148"/>
      <c r="C549" s="148"/>
      <c r="D549" s="148"/>
      <c r="E549" s="148"/>
    </row>
    <row r="550" spans="2:5" x14ac:dyDescent="0.25">
      <c r="B550" s="148"/>
      <c r="C550" s="148"/>
      <c r="D550" s="148"/>
      <c r="E550" s="148"/>
    </row>
    <row r="551" spans="2:5" x14ac:dyDescent="0.25">
      <c r="B551" s="148"/>
      <c r="C551" s="148"/>
      <c r="D551" s="148"/>
      <c r="E551" s="148"/>
    </row>
    <row r="552" spans="2:5" x14ac:dyDescent="0.25">
      <c r="B552" s="148"/>
      <c r="C552" s="148"/>
      <c r="D552" s="148"/>
      <c r="E552" s="148"/>
    </row>
    <row r="553" spans="2:5" x14ac:dyDescent="0.25">
      <c r="B553" s="148"/>
      <c r="C553" s="148"/>
      <c r="D553" s="148"/>
      <c r="E553" s="148"/>
    </row>
    <row r="554" spans="2:5" x14ac:dyDescent="0.25">
      <c r="B554" s="148"/>
      <c r="C554" s="148"/>
      <c r="D554" s="148"/>
      <c r="E554" s="148"/>
    </row>
    <row r="555" spans="2:5" x14ac:dyDescent="0.25">
      <c r="B555" s="148"/>
      <c r="C555" s="148"/>
      <c r="D555" s="148"/>
      <c r="E555" s="148"/>
    </row>
    <row r="556" spans="2:5" x14ac:dyDescent="0.25">
      <c r="B556" s="148"/>
      <c r="C556" s="148"/>
      <c r="D556" s="148"/>
      <c r="E556" s="148"/>
    </row>
    <row r="557" spans="2:5" x14ac:dyDescent="0.25">
      <c r="B557" s="148"/>
      <c r="C557" s="148"/>
      <c r="D557" s="148"/>
      <c r="E557" s="148"/>
    </row>
    <row r="558" spans="2:5" x14ac:dyDescent="0.25">
      <c r="B558" s="148"/>
      <c r="C558" s="148"/>
      <c r="D558" s="148"/>
      <c r="E558" s="148"/>
    </row>
    <row r="559" spans="2:5" x14ac:dyDescent="0.25">
      <c r="B559" s="148"/>
      <c r="C559" s="148"/>
      <c r="D559" s="148"/>
      <c r="E559" s="148"/>
    </row>
    <row r="560" spans="2:5" x14ac:dyDescent="0.25">
      <c r="B560" s="148"/>
      <c r="C560" s="148"/>
      <c r="D560" s="148"/>
      <c r="E560" s="148"/>
    </row>
    <row r="561" spans="2:5" x14ac:dyDescent="0.25">
      <c r="B561" s="148"/>
      <c r="C561" s="148"/>
      <c r="D561" s="148"/>
      <c r="E561" s="148"/>
    </row>
    <row r="562" spans="2:5" x14ac:dyDescent="0.25">
      <c r="B562" s="148"/>
      <c r="C562" s="148"/>
      <c r="D562" s="148"/>
      <c r="E562" s="148"/>
    </row>
    <row r="563" spans="2:5" x14ac:dyDescent="0.25">
      <c r="B563" s="148"/>
      <c r="C563" s="148"/>
      <c r="D563" s="148"/>
      <c r="E563" s="148"/>
    </row>
    <row r="564" spans="2:5" x14ac:dyDescent="0.25">
      <c r="B564" s="148"/>
      <c r="C564" s="148"/>
      <c r="D564" s="148"/>
      <c r="E564" s="148"/>
    </row>
    <row r="565" spans="2:5" x14ac:dyDescent="0.25">
      <c r="B565" s="148"/>
      <c r="C565" s="148"/>
      <c r="D565" s="148"/>
      <c r="E565" s="148"/>
    </row>
    <row r="566" spans="2:5" x14ac:dyDescent="0.25">
      <c r="B566" s="148"/>
      <c r="C566" s="148"/>
      <c r="D566" s="148"/>
      <c r="E566" s="148"/>
    </row>
    <row r="567" spans="2:5" x14ac:dyDescent="0.25">
      <c r="B567" s="148"/>
      <c r="C567" s="148"/>
      <c r="D567" s="148"/>
      <c r="E567" s="148"/>
    </row>
    <row r="568" spans="2:5" x14ac:dyDescent="0.25">
      <c r="B568" s="148"/>
      <c r="C568" s="148"/>
      <c r="D568" s="148"/>
      <c r="E568" s="148"/>
    </row>
    <row r="569" spans="2:5" x14ac:dyDescent="0.25">
      <c r="B569" s="148"/>
      <c r="C569" s="148"/>
      <c r="D569" s="148"/>
      <c r="E569" s="148"/>
    </row>
    <row r="570" spans="2:5" x14ac:dyDescent="0.25">
      <c r="B570" s="148"/>
      <c r="C570" s="148"/>
      <c r="D570" s="148"/>
      <c r="E570" s="148"/>
    </row>
    <row r="571" spans="2:5" x14ac:dyDescent="0.25">
      <c r="B571" s="148"/>
      <c r="C571" s="148"/>
      <c r="D571" s="148"/>
      <c r="E571" s="148"/>
    </row>
    <row r="572" spans="2:5" x14ac:dyDescent="0.25">
      <c r="B572" s="148"/>
      <c r="C572" s="148"/>
      <c r="D572" s="148"/>
      <c r="E572" s="148"/>
    </row>
    <row r="573" spans="2:5" x14ac:dyDescent="0.25">
      <c r="B573" s="148"/>
      <c r="C573" s="148"/>
      <c r="D573" s="148"/>
      <c r="E573" s="148"/>
    </row>
    <row r="574" spans="2:5" x14ac:dyDescent="0.25">
      <c r="B574" s="148"/>
      <c r="C574" s="148"/>
      <c r="D574" s="148"/>
      <c r="E574" s="148"/>
    </row>
    <row r="575" spans="2:5" x14ac:dyDescent="0.25">
      <c r="B575" s="148"/>
      <c r="C575" s="148"/>
      <c r="D575" s="148"/>
      <c r="E575" s="148"/>
    </row>
    <row r="576" spans="2:5" x14ac:dyDescent="0.25">
      <c r="B576" s="148"/>
      <c r="C576" s="148"/>
      <c r="D576" s="148"/>
      <c r="E576" s="148"/>
    </row>
    <row r="577" spans="2:5" x14ac:dyDescent="0.25">
      <c r="B577" s="148"/>
      <c r="C577" s="148"/>
      <c r="D577" s="148"/>
      <c r="E577" s="148"/>
    </row>
    <row r="578" spans="2:5" x14ac:dyDescent="0.25">
      <c r="B578" s="148"/>
      <c r="C578" s="148"/>
      <c r="D578" s="148"/>
      <c r="E578" s="148"/>
    </row>
    <row r="579" spans="2:5" x14ac:dyDescent="0.25">
      <c r="B579" s="148"/>
      <c r="C579" s="148"/>
      <c r="D579" s="148"/>
      <c r="E579" s="148"/>
    </row>
    <row r="580" spans="2:5" x14ac:dyDescent="0.25">
      <c r="B580" s="148"/>
      <c r="C580" s="148"/>
      <c r="D580" s="148"/>
      <c r="E580" s="148"/>
    </row>
    <row r="581" spans="2:5" x14ac:dyDescent="0.25">
      <c r="B581" s="148"/>
      <c r="C581" s="148"/>
      <c r="D581" s="148"/>
      <c r="E581" s="148"/>
    </row>
    <row r="582" spans="2:5" x14ac:dyDescent="0.25">
      <c r="B582" s="148"/>
      <c r="C582" s="148"/>
      <c r="D582" s="148"/>
      <c r="E582" s="148"/>
    </row>
    <row r="583" spans="2:5" x14ac:dyDescent="0.25">
      <c r="B583" s="148"/>
      <c r="C583" s="148"/>
      <c r="D583" s="148"/>
      <c r="E583" s="148"/>
    </row>
    <row r="584" spans="2:5" x14ac:dyDescent="0.25">
      <c r="B584" s="148"/>
      <c r="C584" s="148"/>
      <c r="D584" s="148"/>
      <c r="E584" s="148"/>
    </row>
    <row r="585" spans="2:5" x14ac:dyDescent="0.25">
      <c r="B585" s="148"/>
      <c r="C585" s="148"/>
      <c r="D585" s="148"/>
      <c r="E585" s="148"/>
    </row>
    <row r="586" spans="2:5" x14ac:dyDescent="0.25">
      <c r="B586" s="148"/>
      <c r="C586" s="148"/>
      <c r="D586" s="148"/>
      <c r="E586" s="148"/>
    </row>
    <row r="587" spans="2:5" x14ac:dyDescent="0.25">
      <c r="B587" s="148"/>
      <c r="C587" s="148"/>
      <c r="D587" s="148"/>
      <c r="E587" s="148"/>
    </row>
    <row r="588" spans="2:5" x14ac:dyDescent="0.25">
      <c r="B588" s="148"/>
      <c r="C588" s="148"/>
      <c r="D588" s="148"/>
      <c r="E588" s="148"/>
    </row>
    <row r="589" spans="2:5" x14ac:dyDescent="0.25">
      <c r="B589" s="148"/>
      <c r="C589" s="148"/>
      <c r="D589" s="148"/>
      <c r="E589" s="148"/>
    </row>
    <row r="590" spans="2:5" x14ac:dyDescent="0.25">
      <c r="B590" s="148"/>
      <c r="C590" s="148"/>
      <c r="D590" s="148"/>
      <c r="E590" s="148"/>
    </row>
    <row r="591" spans="2:5" x14ac:dyDescent="0.25">
      <c r="B591" s="148"/>
      <c r="C591" s="148"/>
      <c r="D591" s="148"/>
      <c r="E591" s="148"/>
    </row>
    <row r="592" spans="2:5" x14ac:dyDescent="0.25">
      <c r="B592" s="148"/>
      <c r="C592" s="148"/>
      <c r="D592" s="148"/>
      <c r="E592" s="148"/>
    </row>
    <row r="593" spans="2:5" x14ac:dyDescent="0.25">
      <c r="B593" s="148"/>
      <c r="C593" s="148"/>
      <c r="D593" s="148"/>
      <c r="E593" s="148"/>
    </row>
    <row r="594" spans="2:5" x14ac:dyDescent="0.25">
      <c r="B594" s="148"/>
      <c r="C594" s="148"/>
      <c r="D594" s="148"/>
      <c r="E594" s="148"/>
    </row>
    <row r="595" spans="2:5" x14ac:dyDescent="0.25">
      <c r="B595" s="148"/>
      <c r="C595" s="148"/>
      <c r="D595" s="148"/>
      <c r="E595" s="148"/>
    </row>
    <row r="596" spans="2:5" x14ac:dyDescent="0.25">
      <c r="B596" s="148"/>
      <c r="C596" s="148"/>
      <c r="D596" s="148"/>
      <c r="E596" s="148"/>
    </row>
    <row r="597" spans="2:5" x14ac:dyDescent="0.25">
      <c r="B597" s="148"/>
      <c r="C597" s="148"/>
      <c r="D597" s="148"/>
      <c r="E597" s="148"/>
    </row>
    <row r="598" spans="2:5" x14ac:dyDescent="0.25">
      <c r="B598" s="148"/>
      <c r="C598" s="148"/>
      <c r="D598" s="148"/>
      <c r="E598" s="148"/>
    </row>
    <row r="599" spans="2:5" x14ac:dyDescent="0.25">
      <c r="B599" s="148"/>
      <c r="C599" s="148"/>
      <c r="D599" s="148"/>
      <c r="E599" s="148"/>
    </row>
    <row r="600" spans="2:5" x14ac:dyDescent="0.25">
      <c r="B600" s="148"/>
      <c r="C600" s="148"/>
      <c r="D600" s="148"/>
      <c r="E600" s="148"/>
    </row>
    <row r="601" spans="2:5" x14ac:dyDescent="0.25">
      <c r="B601" s="148"/>
      <c r="C601" s="148"/>
      <c r="D601" s="148"/>
      <c r="E601" s="148"/>
    </row>
    <row r="602" spans="2:5" x14ac:dyDescent="0.25">
      <c r="B602" s="148"/>
      <c r="C602" s="148"/>
      <c r="D602" s="148"/>
      <c r="E602" s="148"/>
    </row>
    <row r="603" spans="2:5" x14ac:dyDescent="0.25">
      <c r="B603" s="148"/>
      <c r="C603" s="148"/>
      <c r="D603" s="148"/>
      <c r="E603" s="148"/>
    </row>
    <row r="604" spans="2:5" x14ac:dyDescent="0.25">
      <c r="B604" s="148"/>
      <c r="C604" s="148"/>
      <c r="D604" s="148"/>
      <c r="E604" s="148"/>
    </row>
    <row r="605" spans="2:5" x14ac:dyDescent="0.25">
      <c r="B605" s="148"/>
      <c r="C605" s="148"/>
      <c r="D605" s="148"/>
      <c r="E605" s="148"/>
    </row>
    <row r="606" spans="2:5" x14ac:dyDescent="0.25">
      <c r="B606" s="148"/>
      <c r="C606" s="148"/>
      <c r="D606" s="148"/>
      <c r="E606" s="148"/>
    </row>
    <row r="607" spans="2:5" x14ac:dyDescent="0.25">
      <c r="B607" s="148"/>
      <c r="C607" s="148"/>
      <c r="D607" s="148"/>
      <c r="E607" s="148"/>
    </row>
    <row r="608" spans="2:5" x14ac:dyDescent="0.25">
      <c r="B608" s="148"/>
      <c r="C608" s="148"/>
      <c r="D608" s="148"/>
      <c r="E608" s="148"/>
    </row>
    <row r="609" spans="2:5" x14ac:dyDescent="0.25">
      <c r="B609" s="148"/>
      <c r="C609" s="148"/>
      <c r="D609" s="148"/>
      <c r="E609" s="148"/>
    </row>
    <row r="610" spans="2:5" x14ac:dyDescent="0.25">
      <c r="B610" s="148"/>
      <c r="C610" s="148"/>
      <c r="D610" s="148"/>
      <c r="E610" s="148"/>
    </row>
    <row r="611" spans="2:5" x14ac:dyDescent="0.25">
      <c r="B611" s="148"/>
      <c r="C611" s="148"/>
      <c r="D611" s="148"/>
      <c r="E611" s="148"/>
    </row>
    <row r="612" spans="2:5" x14ac:dyDescent="0.25">
      <c r="B612" s="148"/>
      <c r="C612" s="148"/>
      <c r="D612" s="148"/>
      <c r="E612" s="148"/>
    </row>
    <row r="613" spans="2:5" x14ac:dyDescent="0.25">
      <c r="B613" s="148"/>
      <c r="C613" s="148"/>
      <c r="D613" s="148"/>
      <c r="E613" s="148"/>
    </row>
    <row r="614" spans="2:5" x14ac:dyDescent="0.25">
      <c r="B614" s="148"/>
      <c r="C614" s="148"/>
      <c r="D614" s="148"/>
      <c r="E614" s="148"/>
    </row>
    <row r="615" spans="2:5" x14ac:dyDescent="0.25">
      <c r="B615" s="148"/>
      <c r="C615" s="148"/>
      <c r="D615" s="148"/>
      <c r="E615" s="148"/>
    </row>
    <row r="616" spans="2:5" x14ac:dyDescent="0.25">
      <c r="B616" s="148"/>
      <c r="C616" s="148"/>
      <c r="D616" s="148"/>
      <c r="E616" s="148"/>
    </row>
    <row r="617" spans="2:5" x14ac:dyDescent="0.25">
      <c r="B617" s="148"/>
      <c r="C617" s="148"/>
      <c r="D617" s="148"/>
      <c r="E617" s="148"/>
    </row>
    <row r="618" spans="2:5" x14ac:dyDescent="0.25">
      <c r="B618" s="148"/>
      <c r="C618" s="148"/>
      <c r="D618" s="148"/>
      <c r="E618" s="148"/>
    </row>
    <row r="619" spans="2:5" x14ac:dyDescent="0.25">
      <c r="B619" s="148"/>
      <c r="C619" s="148"/>
      <c r="D619" s="148"/>
      <c r="E619" s="148"/>
    </row>
    <row r="620" spans="2:5" x14ac:dyDescent="0.25">
      <c r="B620" s="148"/>
      <c r="C620" s="148"/>
      <c r="D620" s="148"/>
      <c r="E620" s="148"/>
    </row>
    <row r="621" spans="2:5" x14ac:dyDescent="0.25">
      <c r="B621" s="148"/>
      <c r="C621" s="148"/>
      <c r="D621" s="148"/>
      <c r="E621" s="148"/>
    </row>
    <row r="622" spans="2:5" x14ac:dyDescent="0.25">
      <c r="B622" s="148"/>
      <c r="C622" s="148"/>
      <c r="D622" s="148"/>
      <c r="E622" s="148"/>
    </row>
    <row r="623" spans="2:5" x14ac:dyDescent="0.25">
      <c r="B623" s="148"/>
      <c r="C623" s="148"/>
      <c r="D623" s="148"/>
      <c r="E623" s="148"/>
    </row>
    <row r="624" spans="2:5" x14ac:dyDescent="0.25">
      <c r="B624" s="148"/>
      <c r="C624" s="148"/>
      <c r="D624" s="148"/>
      <c r="E624" s="148"/>
    </row>
    <row r="625" spans="2:5" x14ac:dyDescent="0.25">
      <c r="B625" s="148"/>
      <c r="C625" s="148"/>
      <c r="D625" s="148"/>
      <c r="E625" s="148"/>
    </row>
    <row r="626" spans="2:5" x14ac:dyDescent="0.25">
      <c r="B626" s="148"/>
      <c r="C626" s="148"/>
      <c r="D626" s="148"/>
      <c r="E626" s="148"/>
    </row>
    <row r="627" spans="2:5" x14ac:dyDescent="0.25">
      <c r="B627" s="148"/>
      <c r="C627" s="148"/>
      <c r="D627" s="148"/>
      <c r="E627" s="148"/>
    </row>
    <row r="628" spans="2:5" x14ac:dyDescent="0.25">
      <c r="B628" s="148"/>
      <c r="C628" s="148"/>
      <c r="D628" s="148"/>
      <c r="E628" s="148"/>
    </row>
    <row r="629" spans="2:5" x14ac:dyDescent="0.25">
      <c r="B629" s="148"/>
      <c r="C629" s="148"/>
      <c r="D629" s="148"/>
      <c r="E629" s="148"/>
    </row>
    <row r="630" spans="2:5" x14ac:dyDescent="0.25">
      <c r="B630" s="148"/>
      <c r="C630" s="148"/>
      <c r="D630" s="148"/>
      <c r="E630" s="148"/>
    </row>
    <row r="631" spans="2:5" x14ac:dyDescent="0.25">
      <c r="B631" s="148"/>
      <c r="C631" s="148"/>
      <c r="D631" s="148"/>
      <c r="E631" s="148"/>
    </row>
    <row r="632" spans="2:5" x14ac:dyDescent="0.25">
      <c r="B632" s="148"/>
      <c r="C632" s="148"/>
      <c r="D632" s="148"/>
      <c r="E632" s="148"/>
    </row>
    <row r="633" spans="2:5" x14ac:dyDescent="0.25">
      <c r="B633" s="148"/>
      <c r="C633" s="148"/>
      <c r="D633" s="148"/>
      <c r="E633" s="148"/>
    </row>
    <row r="634" spans="2:5" x14ac:dyDescent="0.25">
      <c r="B634" s="148"/>
      <c r="C634" s="148"/>
      <c r="D634" s="148"/>
      <c r="E634" s="148"/>
    </row>
    <row r="635" spans="2:5" x14ac:dyDescent="0.25">
      <c r="B635" s="148"/>
      <c r="C635" s="148"/>
      <c r="D635" s="148"/>
      <c r="E635" s="148"/>
    </row>
    <row r="636" spans="2:5" x14ac:dyDescent="0.25">
      <c r="B636" s="148"/>
      <c r="C636" s="148"/>
      <c r="D636" s="148"/>
      <c r="E636" s="148"/>
    </row>
    <row r="637" spans="2:5" x14ac:dyDescent="0.25">
      <c r="B637" s="148"/>
      <c r="C637" s="148"/>
      <c r="D637" s="148"/>
      <c r="E637" s="148"/>
    </row>
    <row r="638" spans="2:5" x14ac:dyDescent="0.25">
      <c r="B638" s="148"/>
      <c r="C638" s="148"/>
      <c r="D638" s="148"/>
      <c r="E638" s="148"/>
    </row>
    <row r="639" spans="2:5" x14ac:dyDescent="0.25">
      <c r="B639" s="148"/>
      <c r="C639" s="148"/>
      <c r="D639" s="148"/>
      <c r="E639" s="148"/>
    </row>
    <row r="640" spans="2:5" x14ac:dyDescent="0.25">
      <c r="B640" s="148"/>
      <c r="C640" s="148"/>
      <c r="D640" s="148"/>
      <c r="E640" s="148"/>
    </row>
    <row r="641" spans="2:5" x14ac:dyDescent="0.25">
      <c r="B641" s="148"/>
      <c r="C641" s="148"/>
      <c r="D641" s="148"/>
      <c r="E641" s="148"/>
    </row>
    <row r="642" spans="2:5" x14ac:dyDescent="0.25">
      <c r="B642" s="148"/>
      <c r="C642" s="148"/>
      <c r="D642" s="148"/>
      <c r="E642" s="148"/>
    </row>
    <row r="643" spans="2:5" x14ac:dyDescent="0.25">
      <c r="B643" s="148"/>
      <c r="C643" s="148"/>
      <c r="D643" s="148"/>
      <c r="E643" s="148"/>
    </row>
    <row r="644" spans="2:5" x14ac:dyDescent="0.25">
      <c r="B644" s="148"/>
      <c r="C644" s="148"/>
      <c r="D644" s="148"/>
      <c r="E644" s="148"/>
    </row>
    <row r="645" spans="2:5" x14ac:dyDescent="0.25">
      <c r="B645" s="148"/>
      <c r="C645" s="148"/>
      <c r="D645" s="148"/>
      <c r="E645" s="148"/>
    </row>
    <row r="646" spans="2:5" x14ac:dyDescent="0.25">
      <c r="B646" s="148"/>
      <c r="C646" s="148"/>
      <c r="D646" s="148"/>
      <c r="E646" s="148"/>
    </row>
    <row r="647" spans="2:5" x14ac:dyDescent="0.25">
      <c r="B647" s="148"/>
      <c r="C647" s="148"/>
      <c r="D647" s="148"/>
      <c r="E647" s="148"/>
    </row>
    <row r="648" spans="2:5" x14ac:dyDescent="0.25">
      <c r="B648" s="148"/>
      <c r="C648" s="148"/>
      <c r="D648" s="148"/>
      <c r="E648" s="148"/>
    </row>
    <row r="649" spans="2:5" x14ac:dyDescent="0.25">
      <c r="B649" s="148"/>
      <c r="C649" s="148"/>
      <c r="D649" s="148"/>
      <c r="E649" s="148"/>
    </row>
    <row r="650" spans="2:5" x14ac:dyDescent="0.25">
      <c r="B650" s="148"/>
      <c r="C650" s="148"/>
      <c r="D650" s="148"/>
      <c r="E650" s="148"/>
    </row>
    <row r="651" spans="2:5" x14ac:dyDescent="0.25">
      <c r="B651" s="148"/>
      <c r="C651" s="148"/>
      <c r="D651" s="148"/>
      <c r="E651" s="148"/>
    </row>
    <row r="652" spans="2:5" x14ac:dyDescent="0.25">
      <c r="B652" s="148"/>
      <c r="C652" s="148"/>
      <c r="D652" s="148"/>
      <c r="E652" s="148"/>
    </row>
    <row r="653" spans="2:5" x14ac:dyDescent="0.25">
      <c r="B653" s="148"/>
      <c r="C653" s="148"/>
      <c r="D653" s="148"/>
      <c r="E653" s="148"/>
    </row>
    <row r="654" spans="2:5" x14ac:dyDescent="0.25">
      <c r="B654" s="148"/>
      <c r="C654" s="148"/>
      <c r="D654" s="148"/>
      <c r="E654" s="148"/>
    </row>
    <row r="655" spans="2:5" x14ac:dyDescent="0.25">
      <c r="B655" s="148"/>
      <c r="C655" s="148"/>
      <c r="D655" s="148"/>
      <c r="E655" s="148"/>
    </row>
    <row r="656" spans="2:5" x14ac:dyDescent="0.25">
      <c r="B656" s="148"/>
      <c r="C656" s="148"/>
      <c r="D656" s="148"/>
      <c r="E656" s="148"/>
    </row>
    <row r="657" spans="2:5" x14ac:dyDescent="0.25">
      <c r="B657" s="148"/>
      <c r="C657" s="148"/>
      <c r="D657" s="148"/>
      <c r="E657" s="148"/>
    </row>
    <row r="658" spans="2:5" x14ac:dyDescent="0.25">
      <c r="B658" s="148"/>
      <c r="C658" s="148"/>
      <c r="D658" s="148"/>
      <c r="E658" s="148"/>
    </row>
    <row r="659" spans="2:5" x14ac:dyDescent="0.25">
      <c r="B659" s="148"/>
      <c r="C659" s="148"/>
      <c r="D659" s="148"/>
      <c r="E659" s="148"/>
    </row>
    <row r="660" spans="2:5" x14ac:dyDescent="0.25">
      <c r="B660" s="148"/>
      <c r="C660" s="148"/>
      <c r="D660" s="148"/>
      <c r="E660" s="148"/>
    </row>
    <row r="661" spans="2:5" x14ac:dyDescent="0.25">
      <c r="B661" s="148"/>
      <c r="C661" s="148"/>
      <c r="D661" s="148"/>
      <c r="E661" s="148"/>
    </row>
    <row r="662" spans="2:5" x14ac:dyDescent="0.25">
      <c r="B662" s="148"/>
      <c r="C662" s="148"/>
      <c r="D662" s="148"/>
      <c r="E662" s="148"/>
    </row>
    <row r="663" spans="2:5" x14ac:dyDescent="0.25">
      <c r="B663" s="148"/>
      <c r="C663" s="148"/>
      <c r="D663" s="148"/>
      <c r="E663" s="148"/>
    </row>
    <row r="664" spans="2:5" x14ac:dyDescent="0.25">
      <c r="B664" s="148"/>
      <c r="C664" s="148"/>
      <c r="D664" s="148"/>
      <c r="E664" s="148"/>
    </row>
    <row r="665" spans="2:5" x14ac:dyDescent="0.25">
      <c r="B665" s="148"/>
      <c r="C665" s="148"/>
      <c r="D665" s="148"/>
      <c r="E665" s="148"/>
    </row>
    <row r="670" spans="2:5" x14ac:dyDescent="0.25">
      <c r="B670" s="148"/>
      <c r="C670" s="148"/>
      <c r="D670" s="148"/>
      <c r="E670" s="148"/>
    </row>
    <row r="671" spans="2:5" x14ac:dyDescent="0.25">
      <c r="B671" s="148"/>
      <c r="C671" s="148"/>
      <c r="D671" s="148"/>
      <c r="E671" s="148"/>
    </row>
    <row r="672" spans="2:5" x14ac:dyDescent="0.25">
      <c r="B672" s="148"/>
      <c r="C672" s="148"/>
      <c r="D672" s="148"/>
      <c r="E672" s="148"/>
    </row>
    <row r="673" spans="2:5" x14ac:dyDescent="0.25">
      <c r="B673" s="148"/>
      <c r="C673" s="148"/>
      <c r="D673" s="148"/>
      <c r="E673" s="148"/>
    </row>
    <row r="674" spans="2:5" x14ac:dyDescent="0.25">
      <c r="B674" s="148"/>
      <c r="C674" s="148"/>
      <c r="D674" s="148"/>
      <c r="E674" s="148"/>
    </row>
    <row r="675" spans="2:5" x14ac:dyDescent="0.25">
      <c r="B675" s="148"/>
      <c r="C675" s="148"/>
      <c r="D675" s="148"/>
      <c r="E675" s="148"/>
    </row>
    <row r="676" spans="2:5" x14ac:dyDescent="0.25">
      <c r="B676" s="148"/>
      <c r="C676" s="148"/>
      <c r="D676" s="148"/>
      <c r="E676" s="148"/>
    </row>
    <row r="677" spans="2:5" x14ac:dyDescent="0.25">
      <c r="B677" s="148"/>
      <c r="C677" s="148"/>
      <c r="D677" s="148"/>
      <c r="E677" s="148"/>
    </row>
    <row r="678" spans="2:5" x14ac:dyDescent="0.25">
      <c r="B678" s="148"/>
      <c r="C678" s="148"/>
      <c r="D678" s="148"/>
      <c r="E678" s="148"/>
    </row>
    <row r="679" spans="2:5" x14ac:dyDescent="0.25">
      <c r="B679" s="148"/>
      <c r="C679" s="148"/>
      <c r="D679" s="148"/>
      <c r="E679" s="148"/>
    </row>
    <row r="680" spans="2:5" x14ac:dyDescent="0.25">
      <c r="B680" s="148"/>
      <c r="C680" s="148"/>
      <c r="D680" s="148"/>
      <c r="E680" s="148"/>
    </row>
    <row r="681" spans="2:5" x14ac:dyDescent="0.25">
      <c r="B681" s="148"/>
      <c r="C681" s="148"/>
      <c r="D681" s="148"/>
      <c r="E681" s="148"/>
    </row>
    <row r="682" spans="2:5" x14ac:dyDescent="0.25">
      <c r="B682" s="148"/>
      <c r="C682" s="148"/>
      <c r="D682" s="148"/>
      <c r="E682" s="148"/>
    </row>
    <row r="683" spans="2:5" x14ac:dyDescent="0.25">
      <c r="B683" s="148"/>
      <c r="C683" s="148"/>
      <c r="D683" s="148"/>
      <c r="E683" s="148"/>
    </row>
    <row r="684" spans="2:5" x14ac:dyDescent="0.25">
      <c r="B684" s="148"/>
      <c r="C684" s="148"/>
      <c r="D684" s="148"/>
      <c r="E684" s="148"/>
    </row>
    <row r="685" spans="2:5" x14ac:dyDescent="0.25">
      <c r="B685" s="148"/>
      <c r="C685" s="148"/>
      <c r="D685" s="148"/>
      <c r="E685" s="148"/>
    </row>
    <row r="686" spans="2:5" x14ac:dyDescent="0.25">
      <c r="B686" s="148"/>
      <c r="C686" s="148"/>
      <c r="D686" s="148"/>
      <c r="E686" s="148"/>
    </row>
    <row r="687" spans="2:5" x14ac:dyDescent="0.25">
      <c r="B687" s="148"/>
      <c r="C687" s="148"/>
      <c r="D687" s="148"/>
      <c r="E687" s="148"/>
    </row>
    <row r="688" spans="2:5" x14ac:dyDescent="0.25">
      <c r="B688" s="148"/>
      <c r="C688" s="148"/>
      <c r="D688" s="148"/>
      <c r="E688" s="148"/>
    </row>
    <row r="689" spans="2:5" x14ac:dyDescent="0.25">
      <c r="B689" s="148"/>
      <c r="C689" s="148"/>
      <c r="D689" s="148"/>
      <c r="E689" s="148"/>
    </row>
    <row r="690" spans="2:5" x14ac:dyDescent="0.25">
      <c r="B690" s="148"/>
      <c r="C690" s="148"/>
      <c r="D690" s="148"/>
      <c r="E690" s="148"/>
    </row>
    <row r="691" spans="2:5" x14ac:dyDescent="0.25">
      <c r="B691" s="148"/>
      <c r="C691" s="148"/>
      <c r="D691" s="148"/>
      <c r="E691" s="148"/>
    </row>
    <row r="692" spans="2:5" x14ac:dyDescent="0.25">
      <c r="B692" s="148"/>
      <c r="C692" s="148"/>
      <c r="D692" s="148"/>
      <c r="E692" s="148"/>
    </row>
    <row r="693" spans="2:5" x14ac:dyDescent="0.25">
      <c r="B693" s="148"/>
      <c r="C693" s="148"/>
      <c r="D693" s="148"/>
      <c r="E693" s="148"/>
    </row>
    <row r="694" spans="2:5" x14ac:dyDescent="0.25">
      <c r="B694" s="148"/>
      <c r="C694" s="148"/>
      <c r="D694" s="148"/>
      <c r="E694" s="148"/>
    </row>
    <row r="695" spans="2:5" x14ac:dyDescent="0.25">
      <c r="B695" s="148"/>
      <c r="C695" s="148"/>
      <c r="D695" s="148"/>
      <c r="E695" s="148"/>
    </row>
    <row r="696" spans="2:5" x14ac:dyDescent="0.25">
      <c r="B696" s="148"/>
      <c r="C696" s="148"/>
      <c r="D696" s="148"/>
      <c r="E696" s="148"/>
    </row>
    <row r="697" spans="2:5" x14ac:dyDescent="0.25">
      <c r="B697" s="148"/>
      <c r="C697" s="148"/>
      <c r="D697" s="148"/>
      <c r="E697" s="148"/>
    </row>
    <row r="698" spans="2:5" x14ac:dyDescent="0.25">
      <c r="B698" s="148"/>
      <c r="C698" s="148"/>
      <c r="D698" s="148"/>
      <c r="E698" s="148"/>
    </row>
    <row r="699" spans="2:5" x14ac:dyDescent="0.25">
      <c r="B699" s="148"/>
      <c r="C699" s="148"/>
      <c r="D699" s="148"/>
      <c r="E699" s="148"/>
    </row>
    <row r="700" spans="2:5" x14ac:dyDescent="0.25">
      <c r="B700" s="148"/>
      <c r="C700" s="148"/>
      <c r="D700" s="148"/>
      <c r="E700" s="148"/>
    </row>
    <row r="701" spans="2:5" x14ac:dyDescent="0.25">
      <c r="B701" s="148"/>
      <c r="C701" s="148"/>
      <c r="D701" s="148"/>
      <c r="E701" s="148"/>
    </row>
    <row r="702" spans="2:5" x14ac:dyDescent="0.25">
      <c r="B702" s="148"/>
      <c r="C702" s="148"/>
      <c r="D702" s="148"/>
      <c r="E702" s="148"/>
    </row>
    <row r="703" spans="2:5" x14ac:dyDescent="0.25">
      <c r="B703" s="148"/>
      <c r="C703" s="148"/>
      <c r="D703" s="148"/>
      <c r="E703" s="148"/>
    </row>
    <row r="704" spans="2:5" x14ac:dyDescent="0.25">
      <c r="B704" s="148"/>
      <c r="C704" s="148"/>
      <c r="D704" s="148"/>
      <c r="E704" s="148"/>
    </row>
    <row r="705" spans="2:5" x14ac:dyDescent="0.25">
      <c r="B705" s="148"/>
      <c r="C705" s="148"/>
      <c r="D705" s="148"/>
      <c r="E705" s="148"/>
    </row>
    <row r="706" spans="2:5" x14ac:dyDescent="0.25">
      <c r="B706" s="148"/>
      <c r="C706" s="148"/>
      <c r="D706" s="148"/>
      <c r="E706" s="148"/>
    </row>
    <row r="707" spans="2:5" x14ac:dyDescent="0.25">
      <c r="B707" s="148"/>
      <c r="C707" s="148"/>
      <c r="D707" s="148"/>
      <c r="E707" s="148"/>
    </row>
    <row r="708" spans="2:5" x14ac:dyDescent="0.25">
      <c r="B708" s="148"/>
      <c r="C708" s="148"/>
      <c r="D708" s="148"/>
      <c r="E708" s="148"/>
    </row>
    <row r="709" spans="2:5" x14ac:dyDescent="0.25">
      <c r="B709" s="148"/>
      <c r="C709" s="148"/>
      <c r="D709" s="148"/>
      <c r="E709" s="148"/>
    </row>
    <row r="710" spans="2:5" x14ac:dyDescent="0.25">
      <c r="B710" s="148"/>
      <c r="C710" s="148"/>
      <c r="D710" s="148"/>
      <c r="E710" s="148"/>
    </row>
    <row r="711" spans="2:5" x14ac:dyDescent="0.25">
      <c r="B711" s="148"/>
      <c r="C711" s="148"/>
      <c r="D711" s="148"/>
      <c r="E711" s="148"/>
    </row>
    <row r="712" spans="2:5" x14ac:dyDescent="0.25">
      <c r="B712" s="148"/>
      <c r="C712" s="148"/>
      <c r="D712" s="148"/>
      <c r="E712" s="148"/>
    </row>
    <row r="713" spans="2:5" x14ac:dyDescent="0.25">
      <c r="B713" s="148"/>
      <c r="C713" s="148"/>
      <c r="D713" s="148"/>
      <c r="E713" s="148"/>
    </row>
    <row r="714" spans="2:5" x14ac:dyDescent="0.25">
      <c r="B714" s="148"/>
      <c r="C714" s="148"/>
      <c r="D714" s="148"/>
      <c r="E714" s="148"/>
    </row>
    <row r="715" spans="2:5" x14ac:dyDescent="0.25">
      <c r="B715" s="148"/>
      <c r="C715" s="148"/>
      <c r="D715" s="148"/>
      <c r="E715" s="148"/>
    </row>
    <row r="716" spans="2:5" x14ac:dyDescent="0.25">
      <c r="B716" s="148"/>
      <c r="C716" s="148"/>
      <c r="D716" s="148"/>
      <c r="E716" s="148"/>
    </row>
    <row r="717" spans="2:5" x14ac:dyDescent="0.25">
      <c r="B717" s="148"/>
      <c r="C717" s="148"/>
      <c r="D717" s="148"/>
      <c r="E717" s="148"/>
    </row>
    <row r="718" spans="2:5" x14ac:dyDescent="0.25">
      <c r="B718" s="148"/>
      <c r="C718" s="148"/>
      <c r="D718" s="148"/>
      <c r="E718" s="148"/>
    </row>
    <row r="719" spans="2:5" x14ac:dyDescent="0.25">
      <c r="B719" s="148"/>
      <c r="C719" s="148"/>
      <c r="D719" s="148"/>
      <c r="E719" s="148"/>
    </row>
    <row r="720" spans="2:5" x14ac:dyDescent="0.25">
      <c r="B720" s="148"/>
      <c r="C720" s="148"/>
      <c r="D720" s="148"/>
      <c r="E720" s="148"/>
    </row>
    <row r="721" spans="2:5" x14ac:dyDescent="0.25">
      <c r="B721" s="148"/>
      <c r="C721" s="148"/>
      <c r="D721" s="148"/>
      <c r="E721" s="148"/>
    </row>
    <row r="722" spans="2:5" x14ac:dyDescent="0.25">
      <c r="B722" s="148"/>
      <c r="C722" s="148"/>
      <c r="D722" s="148"/>
      <c r="E722" s="148"/>
    </row>
    <row r="723" spans="2:5" x14ac:dyDescent="0.25">
      <c r="B723" s="148"/>
      <c r="C723" s="148"/>
      <c r="D723" s="148"/>
      <c r="E723" s="148"/>
    </row>
    <row r="724" spans="2:5" x14ac:dyDescent="0.25">
      <c r="B724" s="148"/>
      <c r="C724" s="148"/>
      <c r="D724" s="148"/>
      <c r="E724" s="148"/>
    </row>
    <row r="725" spans="2:5" x14ac:dyDescent="0.25">
      <c r="B725" s="148"/>
      <c r="C725" s="148"/>
      <c r="D725" s="148"/>
      <c r="E725" s="148"/>
    </row>
    <row r="726" spans="2:5" x14ac:dyDescent="0.25">
      <c r="B726" s="148"/>
      <c r="C726" s="148"/>
      <c r="D726" s="148"/>
      <c r="E726" s="148"/>
    </row>
    <row r="727" spans="2:5" x14ac:dyDescent="0.25">
      <c r="B727" s="148"/>
      <c r="C727" s="148"/>
      <c r="D727" s="148"/>
      <c r="E727" s="148"/>
    </row>
    <row r="728" spans="2:5" x14ac:dyDescent="0.25">
      <c r="B728" s="148"/>
      <c r="C728" s="148"/>
      <c r="D728" s="148"/>
      <c r="E728" s="148"/>
    </row>
    <row r="729" spans="2:5" x14ac:dyDescent="0.25">
      <c r="B729" s="148"/>
      <c r="C729" s="148"/>
      <c r="D729" s="148"/>
      <c r="E729" s="148"/>
    </row>
    <row r="730" spans="2:5" x14ac:dyDescent="0.25">
      <c r="B730" s="148"/>
      <c r="C730" s="148"/>
      <c r="D730" s="148"/>
      <c r="E730" s="148"/>
    </row>
    <row r="731" spans="2:5" x14ac:dyDescent="0.25">
      <c r="B731" s="148"/>
      <c r="C731" s="148"/>
      <c r="D731" s="148"/>
      <c r="E731" s="148"/>
    </row>
    <row r="732" spans="2:5" x14ac:dyDescent="0.25">
      <c r="B732" s="148"/>
      <c r="C732" s="148"/>
      <c r="D732" s="148"/>
      <c r="E732" s="148"/>
    </row>
    <row r="733" spans="2:5" x14ac:dyDescent="0.25">
      <c r="B733" s="148"/>
      <c r="C733" s="148"/>
      <c r="D733" s="148"/>
      <c r="E733" s="148"/>
    </row>
    <row r="734" spans="2:5" x14ac:dyDescent="0.25">
      <c r="B734" s="148"/>
      <c r="C734" s="148"/>
      <c r="D734" s="148"/>
      <c r="E734" s="148"/>
    </row>
    <row r="735" spans="2:5" x14ac:dyDescent="0.25">
      <c r="B735" s="148"/>
      <c r="C735" s="148"/>
      <c r="D735" s="148"/>
      <c r="E735" s="148"/>
    </row>
    <row r="736" spans="2:5" x14ac:dyDescent="0.25">
      <c r="B736" s="148"/>
      <c r="C736" s="148"/>
      <c r="D736" s="148"/>
      <c r="E736" s="148"/>
    </row>
    <row r="737" spans="2:5" x14ac:dyDescent="0.25">
      <c r="B737" s="148"/>
      <c r="C737" s="148"/>
      <c r="D737" s="148"/>
      <c r="E737" s="148"/>
    </row>
    <row r="738" spans="2:5" x14ac:dyDescent="0.25">
      <c r="B738" s="148"/>
      <c r="C738" s="148"/>
      <c r="D738" s="148"/>
      <c r="E738" s="148"/>
    </row>
    <row r="739" spans="2:5" x14ac:dyDescent="0.25">
      <c r="B739" s="148"/>
      <c r="C739" s="148"/>
      <c r="D739" s="148"/>
      <c r="E739" s="148"/>
    </row>
    <row r="740" spans="2:5" x14ac:dyDescent="0.25">
      <c r="B740" s="148"/>
      <c r="C740" s="148"/>
      <c r="D740" s="148"/>
      <c r="E740" s="148"/>
    </row>
    <row r="741" spans="2:5" x14ac:dyDescent="0.25">
      <c r="B741" s="148"/>
      <c r="C741" s="148"/>
      <c r="D741" s="148"/>
      <c r="E741" s="148"/>
    </row>
    <row r="742" spans="2:5" x14ac:dyDescent="0.25">
      <c r="B742" s="148"/>
      <c r="C742" s="148"/>
      <c r="D742" s="148"/>
      <c r="E742" s="148"/>
    </row>
    <row r="743" spans="2:5" x14ac:dyDescent="0.25">
      <c r="B743" s="148"/>
      <c r="C743" s="148"/>
      <c r="D743" s="148"/>
      <c r="E743" s="148"/>
    </row>
    <row r="744" spans="2:5" x14ac:dyDescent="0.25">
      <c r="B744" s="148"/>
      <c r="C744" s="148"/>
      <c r="D744" s="148"/>
      <c r="E744" s="148"/>
    </row>
    <row r="745" spans="2:5" x14ac:dyDescent="0.25">
      <c r="B745" s="148"/>
      <c r="C745" s="148"/>
      <c r="D745" s="148"/>
      <c r="E745" s="148"/>
    </row>
    <row r="746" spans="2:5" x14ac:dyDescent="0.25">
      <c r="B746" s="148"/>
      <c r="C746" s="148"/>
      <c r="D746" s="148"/>
      <c r="E746" s="148"/>
    </row>
    <row r="747" spans="2:5" x14ac:dyDescent="0.25">
      <c r="B747" s="148"/>
      <c r="C747" s="148"/>
      <c r="D747" s="148"/>
      <c r="E747" s="148"/>
    </row>
    <row r="748" spans="2:5" x14ac:dyDescent="0.25">
      <c r="B748" s="148"/>
      <c r="C748" s="148"/>
      <c r="D748" s="148"/>
      <c r="E748" s="148"/>
    </row>
    <row r="749" spans="2:5" x14ac:dyDescent="0.25">
      <c r="B749" s="148"/>
      <c r="C749" s="148"/>
      <c r="D749" s="148"/>
      <c r="E749" s="148"/>
    </row>
    <row r="750" spans="2:5" x14ac:dyDescent="0.25">
      <c r="B750" s="148"/>
      <c r="C750" s="148"/>
      <c r="D750" s="148"/>
      <c r="E750" s="148"/>
    </row>
    <row r="751" spans="2:5" x14ac:dyDescent="0.25">
      <c r="B751" s="148"/>
      <c r="C751" s="148"/>
      <c r="D751" s="148"/>
      <c r="E751" s="148"/>
    </row>
    <row r="752" spans="2:5" x14ac:dyDescent="0.25">
      <c r="B752" s="148"/>
      <c r="C752" s="148"/>
      <c r="D752" s="148"/>
      <c r="E752" s="148"/>
    </row>
    <row r="753" spans="2:5" x14ac:dyDescent="0.25">
      <c r="B753" s="148"/>
      <c r="C753" s="148"/>
      <c r="D753" s="148"/>
      <c r="E753" s="148"/>
    </row>
    <row r="754" spans="2:5" x14ac:dyDescent="0.25">
      <c r="B754" s="148"/>
      <c r="C754" s="148"/>
      <c r="D754" s="148"/>
      <c r="E754" s="148"/>
    </row>
    <row r="755" spans="2:5" x14ac:dyDescent="0.25">
      <c r="B755" s="148"/>
      <c r="C755" s="148"/>
      <c r="D755" s="148"/>
      <c r="E755" s="148"/>
    </row>
    <row r="756" spans="2:5" x14ac:dyDescent="0.25">
      <c r="B756" s="148"/>
      <c r="C756" s="148"/>
      <c r="D756" s="148"/>
      <c r="E756" s="148"/>
    </row>
    <row r="757" spans="2:5" x14ac:dyDescent="0.25">
      <c r="B757" s="148"/>
      <c r="C757" s="148"/>
      <c r="D757" s="148"/>
      <c r="E757" s="148"/>
    </row>
    <row r="758" spans="2:5" x14ac:dyDescent="0.25">
      <c r="B758" s="148"/>
      <c r="C758" s="148"/>
      <c r="D758" s="148"/>
      <c r="E758" s="148"/>
    </row>
    <row r="759" spans="2:5" x14ac:dyDescent="0.25">
      <c r="B759" s="148"/>
      <c r="C759" s="148"/>
      <c r="D759" s="148"/>
      <c r="E759" s="148"/>
    </row>
    <row r="760" spans="2:5" x14ac:dyDescent="0.25">
      <c r="B760" s="148"/>
      <c r="C760" s="148"/>
      <c r="D760" s="148"/>
      <c r="E760" s="148"/>
    </row>
    <row r="761" spans="2:5" x14ac:dyDescent="0.25">
      <c r="B761" s="148"/>
      <c r="C761" s="148"/>
      <c r="D761" s="148"/>
      <c r="E761" s="148"/>
    </row>
    <row r="762" spans="2:5" x14ac:dyDescent="0.25">
      <c r="B762" s="148"/>
      <c r="C762" s="148"/>
      <c r="D762" s="148"/>
      <c r="E762" s="148"/>
    </row>
    <row r="763" spans="2:5" x14ac:dyDescent="0.25">
      <c r="B763" s="148"/>
      <c r="C763" s="148"/>
      <c r="D763" s="148"/>
      <c r="E763" s="148"/>
    </row>
    <row r="764" spans="2:5" x14ac:dyDescent="0.25">
      <c r="B764" s="148"/>
      <c r="C764" s="148"/>
      <c r="D764" s="148"/>
      <c r="E764" s="148"/>
    </row>
    <row r="765" spans="2:5" x14ac:dyDescent="0.25">
      <c r="B765" s="148"/>
      <c r="C765" s="148"/>
      <c r="D765" s="148"/>
      <c r="E765" s="148"/>
    </row>
    <row r="766" spans="2:5" x14ac:dyDescent="0.25">
      <c r="B766" s="148"/>
      <c r="C766" s="148"/>
      <c r="D766" s="148"/>
      <c r="E766" s="148"/>
    </row>
    <row r="767" spans="2:5" x14ac:dyDescent="0.25">
      <c r="B767" s="148"/>
      <c r="C767" s="148"/>
      <c r="D767" s="148"/>
      <c r="E767" s="148"/>
    </row>
    <row r="768" spans="2:5" x14ac:dyDescent="0.25">
      <c r="B768" s="148"/>
      <c r="C768" s="148"/>
      <c r="D768" s="148"/>
      <c r="E768" s="148"/>
    </row>
    <row r="769" spans="2:5" x14ac:dyDescent="0.25">
      <c r="B769" s="148"/>
      <c r="C769" s="148"/>
      <c r="D769" s="148"/>
      <c r="E769" s="148"/>
    </row>
    <row r="770" spans="2:5" x14ac:dyDescent="0.25">
      <c r="B770" s="148"/>
      <c r="C770" s="148"/>
      <c r="D770" s="148"/>
      <c r="E770" s="148"/>
    </row>
    <row r="771" spans="2:5" x14ac:dyDescent="0.25">
      <c r="B771" s="148"/>
      <c r="C771" s="148"/>
      <c r="D771" s="148"/>
      <c r="E771" s="148"/>
    </row>
    <row r="772" spans="2:5" x14ac:dyDescent="0.25">
      <c r="B772" s="148"/>
      <c r="C772" s="148"/>
      <c r="D772" s="148"/>
      <c r="E772" s="148"/>
    </row>
    <row r="773" spans="2:5" x14ac:dyDescent="0.25">
      <c r="B773" s="148"/>
      <c r="C773" s="148"/>
      <c r="D773" s="148"/>
      <c r="E773" s="148"/>
    </row>
    <row r="774" spans="2:5" x14ac:dyDescent="0.25">
      <c r="B774" s="148"/>
      <c r="C774" s="148"/>
      <c r="D774" s="148"/>
      <c r="E774" s="148"/>
    </row>
    <row r="775" spans="2:5" x14ac:dyDescent="0.25">
      <c r="B775" s="148"/>
      <c r="C775" s="148"/>
      <c r="D775" s="148"/>
      <c r="E775" s="148"/>
    </row>
    <row r="776" spans="2:5" x14ac:dyDescent="0.25">
      <c r="B776" s="148"/>
      <c r="C776" s="148"/>
      <c r="D776" s="148"/>
      <c r="E776" s="148"/>
    </row>
    <row r="777" spans="2:5" x14ac:dyDescent="0.25">
      <c r="B777" s="148"/>
      <c r="C777" s="148"/>
      <c r="D777" s="148"/>
      <c r="E777" s="148"/>
    </row>
    <row r="778" spans="2:5" x14ac:dyDescent="0.25">
      <c r="B778" s="148"/>
      <c r="C778" s="148"/>
      <c r="D778" s="148"/>
      <c r="E778" s="148"/>
    </row>
    <row r="779" spans="2:5" x14ac:dyDescent="0.25">
      <c r="B779" s="148"/>
      <c r="C779" s="148"/>
      <c r="D779" s="148"/>
      <c r="E779" s="148"/>
    </row>
    <row r="780" spans="2:5" x14ac:dyDescent="0.25">
      <c r="B780" s="148"/>
      <c r="C780" s="148"/>
      <c r="D780" s="148"/>
      <c r="E780" s="148"/>
    </row>
    <row r="781" spans="2:5" x14ac:dyDescent="0.25">
      <c r="B781" s="148"/>
      <c r="C781" s="148"/>
      <c r="D781" s="148"/>
      <c r="E781" s="148"/>
    </row>
    <row r="782" spans="2:5" x14ac:dyDescent="0.25">
      <c r="B782" s="148"/>
      <c r="C782" s="148"/>
      <c r="D782" s="148"/>
      <c r="E782" s="148"/>
    </row>
    <row r="783" spans="2:5" x14ac:dyDescent="0.25">
      <c r="B783" s="148"/>
      <c r="C783" s="148"/>
      <c r="D783" s="148"/>
      <c r="E783" s="148"/>
    </row>
    <row r="784" spans="2:5" x14ac:dyDescent="0.25">
      <c r="B784" s="148"/>
      <c r="C784" s="148"/>
      <c r="D784" s="148"/>
      <c r="E784" s="148"/>
    </row>
    <row r="785" spans="2:5" x14ac:dyDescent="0.25">
      <c r="B785" s="148"/>
      <c r="C785" s="148"/>
      <c r="D785" s="148"/>
      <c r="E785" s="148"/>
    </row>
    <row r="786" spans="2:5" x14ac:dyDescent="0.25">
      <c r="B786" s="148"/>
      <c r="C786" s="148"/>
      <c r="D786" s="148"/>
      <c r="E786" s="148"/>
    </row>
    <row r="787" spans="2:5" x14ac:dyDescent="0.25">
      <c r="B787" s="148"/>
      <c r="C787" s="148"/>
      <c r="D787" s="148"/>
      <c r="E787" s="148"/>
    </row>
    <row r="788" spans="2:5" x14ac:dyDescent="0.25">
      <c r="B788" s="148"/>
      <c r="C788" s="148"/>
      <c r="D788" s="148"/>
      <c r="E788" s="148"/>
    </row>
    <row r="789" spans="2:5" x14ac:dyDescent="0.25">
      <c r="B789" s="148"/>
      <c r="C789" s="148"/>
      <c r="D789" s="148"/>
      <c r="E789" s="148"/>
    </row>
    <row r="790" spans="2:5" x14ac:dyDescent="0.25">
      <c r="B790" s="148"/>
      <c r="C790" s="148"/>
      <c r="D790" s="148"/>
      <c r="E790" s="148"/>
    </row>
    <row r="791" spans="2:5" x14ac:dyDescent="0.25">
      <c r="B791" s="148"/>
      <c r="C791" s="148"/>
      <c r="D791" s="148"/>
      <c r="E791" s="148"/>
    </row>
    <row r="792" spans="2:5" x14ac:dyDescent="0.25">
      <c r="B792" s="148"/>
      <c r="C792" s="148"/>
      <c r="D792" s="148"/>
      <c r="E792" s="148"/>
    </row>
    <row r="793" spans="2:5" x14ac:dyDescent="0.25">
      <c r="B793" s="148"/>
      <c r="C793" s="148"/>
      <c r="D793" s="148"/>
      <c r="E793" s="148"/>
    </row>
    <row r="794" spans="2:5" x14ac:dyDescent="0.25">
      <c r="B794" s="148"/>
      <c r="C794" s="148"/>
      <c r="D794" s="148"/>
      <c r="E794" s="148"/>
    </row>
    <row r="795" spans="2:5" x14ac:dyDescent="0.25">
      <c r="B795" s="148"/>
      <c r="C795" s="148"/>
      <c r="D795" s="148"/>
      <c r="E795" s="148"/>
    </row>
    <row r="796" spans="2:5" x14ac:dyDescent="0.25">
      <c r="B796" s="148"/>
      <c r="C796" s="148"/>
      <c r="D796" s="148"/>
      <c r="E796" s="148"/>
    </row>
    <row r="797" spans="2:5" x14ac:dyDescent="0.25">
      <c r="B797" s="148"/>
      <c r="C797" s="148"/>
      <c r="D797" s="148"/>
      <c r="E797" s="148"/>
    </row>
    <row r="798" spans="2:5" x14ac:dyDescent="0.25">
      <c r="B798" s="148"/>
      <c r="C798" s="148"/>
      <c r="D798" s="148"/>
      <c r="E798" s="148"/>
    </row>
    <row r="799" spans="2:5" x14ac:dyDescent="0.25">
      <c r="B799" s="148"/>
      <c r="C799" s="148"/>
      <c r="D799" s="148"/>
      <c r="E799" s="148"/>
    </row>
    <row r="800" spans="2:5" x14ac:dyDescent="0.25">
      <c r="B800" s="148"/>
      <c r="C800" s="148"/>
      <c r="D800" s="148"/>
      <c r="E800" s="148"/>
    </row>
    <row r="801" spans="2:5" x14ac:dyDescent="0.25">
      <c r="B801" s="148"/>
      <c r="C801" s="148"/>
      <c r="D801" s="148"/>
      <c r="E801" s="148"/>
    </row>
    <row r="803" spans="2:5" x14ac:dyDescent="0.25">
      <c r="B803" s="148"/>
      <c r="C803" s="148"/>
      <c r="D803" s="148"/>
      <c r="E803" s="148"/>
    </row>
    <row r="804" spans="2:5" x14ac:dyDescent="0.25">
      <c r="B804" s="148"/>
      <c r="C804" s="148"/>
      <c r="D804" s="148"/>
      <c r="E804" s="148"/>
    </row>
    <row r="805" spans="2:5" x14ac:dyDescent="0.25">
      <c r="B805" s="148"/>
      <c r="C805" s="148"/>
      <c r="D805" s="148"/>
      <c r="E805" s="148"/>
    </row>
    <row r="806" spans="2:5" x14ac:dyDescent="0.25">
      <c r="B806" s="148"/>
      <c r="C806" s="148"/>
      <c r="D806" s="148"/>
      <c r="E806" s="148"/>
    </row>
    <row r="807" spans="2:5" x14ac:dyDescent="0.25">
      <c r="B807" s="148"/>
      <c r="C807" s="148"/>
      <c r="D807" s="148"/>
      <c r="E807" s="148"/>
    </row>
    <row r="808" spans="2:5" x14ac:dyDescent="0.25">
      <c r="B808" s="148"/>
      <c r="C808" s="148"/>
      <c r="D808" s="148"/>
      <c r="E808" s="148"/>
    </row>
    <row r="809" spans="2:5" x14ac:dyDescent="0.25">
      <c r="B809" s="148"/>
      <c r="C809" s="148"/>
      <c r="D809" s="148"/>
      <c r="E809" s="148"/>
    </row>
    <row r="810" spans="2:5" x14ac:dyDescent="0.25">
      <c r="B810" s="148"/>
      <c r="C810" s="148"/>
      <c r="D810" s="148"/>
      <c r="E810" s="148"/>
    </row>
    <row r="811" spans="2:5" x14ac:dyDescent="0.25">
      <c r="B811" s="148"/>
      <c r="C811" s="148"/>
      <c r="D811" s="148"/>
      <c r="E811" s="148"/>
    </row>
    <row r="812" spans="2:5" x14ac:dyDescent="0.25">
      <c r="B812" s="148"/>
      <c r="C812" s="148"/>
      <c r="D812" s="148"/>
      <c r="E812" s="148"/>
    </row>
    <row r="813" spans="2:5" x14ac:dyDescent="0.25">
      <c r="B813" s="148"/>
      <c r="C813" s="148"/>
      <c r="D813" s="148"/>
      <c r="E813" s="148"/>
    </row>
    <row r="814" spans="2:5" x14ac:dyDescent="0.25">
      <c r="B814" s="148"/>
      <c r="C814" s="148"/>
      <c r="D814" s="148"/>
      <c r="E814" s="148"/>
    </row>
    <row r="815" spans="2:5" x14ac:dyDescent="0.25">
      <c r="B815" s="148"/>
      <c r="C815" s="148"/>
      <c r="D815" s="148"/>
      <c r="E815" s="148"/>
    </row>
    <row r="816" spans="2:5" x14ac:dyDescent="0.25">
      <c r="B816" s="148"/>
      <c r="C816" s="148"/>
      <c r="D816" s="148"/>
      <c r="E816" s="148"/>
    </row>
    <row r="817" spans="2:5" x14ac:dyDescent="0.25">
      <c r="B817" s="148"/>
      <c r="C817" s="148"/>
      <c r="D817" s="148"/>
      <c r="E817" s="148"/>
    </row>
    <row r="818" spans="2:5" x14ac:dyDescent="0.25">
      <c r="B818" s="148"/>
      <c r="C818" s="148"/>
      <c r="D818" s="148"/>
      <c r="E818" s="148"/>
    </row>
    <row r="819" spans="2:5" x14ac:dyDescent="0.25">
      <c r="B819" s="148"/>
      <c r="C819" s="148"/>
      <c r="D819" s="148"/>
      <c r="E819" s="148"/>
    </row>
    <row r="820" spans="2:5" x14ac:dyDescent="0.25">
      <c r="B820" s="148"/>
      <c r="C820" s="148"/>
      <c r="D820" s="148"/>
      <c r="E820" s="148"/>
    </row>
    <row r="821" spans="2:5" x14ac:dyDescent="0.25">
      <c r="B821" s="148"/>
      <c r="C821" s="148"/>
      <c r="D821" s="148"/>
      <c r="E821" s="148"/>
    </row>
    <row r="822" spans="2:5" x14ac:dyDescent="0.25">
      <c r="B822" s="148"/>
      <c r="C822" s="148"/>
      <c r="D822" s="148"/>
      <c r="E822" s="148"/>
    </row>
    <row r="823" spans="2:5" x14ac:dyDescent="0.25">
      <c r="B823" s="148"/>
      <c r="C823" s="148"/>
      <c r="D823" s="148"/>
      <c r="E823" s="148"/>
    </row>
    <row r="824" spans="2:5" x14ac:dyDescent="0.25">
      <c r="B824" s="148"/>
      <c r="C824" s="148"/>
      <c r="D824" s="148"/>
      <c r="E824" s="148"/>
    </row>
    <row r="825" spans="2:5" x14ac:dyDescent="0.25">
      <c r="B825" s="148"/>
      <c r="C825" s="148"/>
      <c r="D825" s="148"/>
      <c r="E825" s="148"/>
    </row>
    <row r="826" spans="2:5" x14ac:dyDescent="0.25">
      <c r="B826" s="148"/>
      <c r="C826" s="148"/>
      <c r="D826" s="148"/>
      <c r="E826" s="148"/>
    </row>
    <row r="836" spans="2:5" x14ac:dyDescent="0.25">
      <c r="B836" s="148"/>
      <c r="C836" s="148"/>
      <c r="D836" s="148"/>
      <c r="E836" s="148"/>
    </row>
    <row r="837" spans="2:5" x14ac:dyDescent="0.25">
      <c r="B837" s="148"/>
      <c r="C837" s="148"/>
      <c r="D837" s="148"/>
      <c r="E837" s="148"/>
    </row>
    <row r="838" spans="2:5" x14ac:dyDescent="0.25">
      <c r="B838" s="148"/>
      <c r="C838" s="148"/>
      <c r="D838" s="148"/>
      <c r="E838" s="148"/>
    </row>
    <row r="839" spans="2:5" x14ac:dyDescent="0.25">
      <c r="B839" s="148"/>
      <c r="C839" s="148"/>
      <c r="D839" s="148"/>
      <c r="E839" s="148"/>
    </row>
    <row r="840" spans="2:5" x14ac:dyDescent="0.25">
      <c r="B840" s="148"/>
      <c r="C840" s="148"/>
      <c r="D840" s="148"/>
      <c r="E840" s="148"/>
    </row>
    <row r="841" spans="2:5" x14ac:dyDescent="0.25">
      <c r="B841" s="148"/>
      <c r="C841" s="148"/>
      <c r="D841" s="148"/>
      <c r="E841" s="148"/>
    </row>
    <row r="842" spans="2:5" x14ac:dyDescent="0.25">
      <c r="B842" s="148"/>
      <c r="C842" s="148"/>
      <c r="D842" s="148"/>
      <c r="E842" s="148"/>
    </row>
    <row r="843" spans="2:5" x14ac:dyDescent="0.25">
      <c r="B843" s="148"/>
      <c r="C843" s="148"/>
      <c r="D843" s="148"/>
      <c r="E843" s="148"/>
    </row>
    <row r="844" spans="2:5" x14ac:dyDescent="0.25">
      <c r="B844" s="148"/>
      <c r="C844" s="148"/>
      <c r="D844" s="148"/>
      <c r="E844" s="148"/>
    </row>
    <row r="845" spans="2:5" x14ac:dyDescent="0.25">
      <c r="B845" s="148"/>
      <c r="C845" s="148"/>
      <c r="D845" s="148"/>
      <c r="E845" s="148"/>
    </row>
    <row r="846" spans="2:5" x14ac:dyDescent="0.25">
      <c r="B846" s="148"/>
      <c r="C846" s="148"/>
      <c r="D846" s="148"/>
      <c r="E846" s="148"/>
    </row>
    <row r="847" spans="2:5" x14ac:dyDescent="0.25">
      <c r="B847" s="148"/>
      <c r="C847" s="148"/>
      <c r="D847" s="148"/>
      <c r="E847" s="148"/>
    </row>
    <row r="848" spans="2:5" x14ac:dyDescent="0.25">
      <c r="B848" s="148"/>
      <c r="C848" s="148"/>
      <c r="D848" s="148"/>
      <c r="E848" s="148"/>
    </row>
    <row r="849" spans="2:5" x14ac:dyDescent="0.25">
      <c r="B849" s="148"/>
      <c r="C849" s="148"/>
      <c r="D849" s="148"/>
      <c r="E849" s="148"/>
    </row>
    <row r="850" spans="2:5" x14ac:dyDescent="0.25">
      <c r="B850" s="148"/>
      <c r="C850" s="148"/>
      <c r="D850" s="148"/>
      <c r="E850" s="148"/>
    </row>
    <row r="851" spans="2:5" x14ac:dyDescent="0.25">
      <c r="B851" s="148"/>
      <c r="C851" s="148"/>
      <c r="D851" s="148"/>
      <c r="E851" s="148"/>
    </row>
    <row r="852" spans="2:5" x14ac:dyDescent="0.25">
      <c r="B852" s="148"/>
      <c r="C852" s="148"/>
      <c r="D852" s="148"/>
      <c r="E852" s="148"/>
    </row>
    <row r="853" spans="2:5" x14ac:dyDescent="0.25">
      <c r="B853" s="148"/>
      <c r="C853" s="148"/>
      <c r="D853" s="148"/>
      <c r="E853" s="148"/>
    </row>
    <row r="854" spans="2:5" x14ac:dyDescent="0.25">
      <c r="B854" s="148"/>
      <c r="C854" s="148"/>
      <c r="D854" s="148"/>
      <c r="E854" s="148"/>
    </row>
    <row r="855" spans="2:5" x14ac:dyDescent="0.25">
      <c r="B855" s="148"/>
      <c r="C855" s="148"/>
      <c r="D855" s="148"/>
      <c r="E855" s="148"/>
    </row>
    <row r="856" spans="2:5" x14ac:dyDescent="0.25">
      <c r="B856" s="148"/>
      <c r="C856" s="148"/>
      <c r="D856" s="148"/>
      <c r="E856" s="148"/>
    </row>
    <row r="857" spans="2:5" x14ac:dyDescent="0.25">
      <c r="B857" s="148"/>
      <c r="C857" s="148"/>
      <c r="D857" s="148"/>
      <c r="E857" s="148"/>
    </row>
    <row r="858" spans="2:5" x14ac:dyDescent="0.25">
      <c r="B858" s="148"/>
      <c r="C858" s="148"/>
      <c r="D858" s="148"/>
      <c r="E858" s="148"/>
    </row>
    <row r="859" spans="2:5" x14ac:dyDescent="0.25">
      <c r="B859" s="148"/>
      <c r="C859" s="148"/>
      <c r="D859" s="148"/>
      <c r="E859" s="148"/>
    </row>
  </sheetData>
  <mergeCells count="8">
    <mergeCell ref="A169:E169"/>
    <mergeCell ref="A2:E2"/>
    <mergeCell ref="A3:E3"/>
    <mergeCell ref="A5:A6"/>
    <mergeCell ref="B5:B6"/>
    <mergeCell ref="C5:C6"/>
    <mergeCell ref="D5:D6"/>
    <mergeCell ref="E5:E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66"/>
  <sheetViews>
    <sheetView workbookViewId="0"/>
  </sheetViews>
  <sheetFormatPr defaultColWidth="8.28515625" defaultRowHeight="12.75" x14ac:dyDescent="0.2"/>
  <cols>
    <col min="1" max="1" width="47.7109375" style="159" customWidth="1"/>
    <col min="2" max="2" width="5" style="160" customWidth="1"/>
    <col min="3" max="3" width="52.5703125" style="159" customWidth="1"/>
    <col min="4" max="7" width="13.28515625" style="153" customWidth="1"/>
    <col min="8" max="256" width="8.28515625" style="153"/>
    <col min="257" max="257" width="47.7109375" style="153" customWidth="1"/>
    <col min="258" max="258" width="5" style="153" customWidth="1"/>
    <col min="259" max="259" width="45.28515625" style="153" customWidth="1"/>
    <col min="260" max="260" width="9.85546875" style="153" customWidth="1"/>
    <col min="261" max="261" width="9.5703125" style="153" customWidth="1"/>
    <col min="262" max="262" width="11" style="153" customWidth="1"/>
    <col min="263" max="263" width="12" style="153" customWidth="1"/>
    <col min="264" max="512" width="8.28515625" style="153"/>
    <col min="513" max="513" width="47.7109375" style="153" customWidth="1"/>
    <col min="514" max="514" width="5" style="153" customWidth="1"/>
    <col min="515" max="515" width="45.28515625" style="153" customWidth="1"/>
    <col min="516" max="516" width="9.85546875" style="153" customWidth="1"/>
    <col min="517" max="517" width="9.5703125" style="153" customWidth="1"/>
    <col min="518" max="518" width="11" style="153" customWidth="1"/>
    <col min="519" max="519" width="12" style="153" customWidth="1"/>
    <col min="520" max="768" width="8.28515625" style="153"/>
    <col min="769" max="769" width="47.7109375" style="153" customWidth="1"/>
    <col min="770" max="770" width="5" style="153" customWidth="1"/>
    <col min="771" max="771" width="45.28515625" style="153" customWidth="1"/>
    <col min="772" max="772" width="9.85546875" style="153" customWidth="1"/>
    <col min="773" max="773" width="9.5703125" style="153" customWidth="1"/>
    <col min="774" max="774" width="11" style="153" customWidth="1"/>
    <col min="775" max="775" width="12" style="153" customWidth="1"/>
    <col min="776" max="1024" width="8.28515625" style="153"/>
    <col min="1025" max="1025" width="47.7109375" style="153" customWidth="1"/>
    <col min="1026" max="1026" width="5" style="153" customWidth="1"/>
    <col min="1027" max="1027" width="45.28515625" style="153" customWidth="1"/>
    <col min="1028" max="1028" width="9.85546875" style="153" customWidth="1"/>
    <col min="1029" max="1029" width="9.5703125" style="153" customWidth="1"/>
    <col min="1030" max="1030" width="11" style="153" customWidth="1"/>
    <col min="1031" max="1031" width="12" style="153" customWidth="1"/>
    <col min="1032" max="1280" width="8.28515625" style="153"/>
    <col min="1281" max="1281" width="47.7109375" style="153" customWidth="1"/>
    <col min="1282" max="1282" width="5" style="153" customWidth="1"/>
    <col min="1283" max="1283" width="45.28515625" style="153" customWidth="1"/>
    <col min="1284" max="1284" width="9.85546875" style="153" customWidth="1"/>
    <col min="1285" max="1285" width="9.5703125" style="153" customWidth="1"/>
    <col min="1286" max="1286" width="11" style="153" customWidth="1"/>
    <col min="1287" max="1287" width="12" style="153" customWidth="1"/>
    <col min="1288" max="1536" width="8.28515625" style="153"/>
    <col min="1537" max="1537" width="47.7109375" style="153" customWidth="1"/>
    <col min="1538" max="1538" width="5" style="153" customWidth="1"/>
    <col min="1539" max="1539" width="45.28515625" style="153" customWidth="1"/>
    <col min="1540" max="1540" width="9.85546875" style="153" customWidth="1"/>
    <col min="1541" max="1541" width="9.5703125" style="153" customWidth="1"/>
    <col min="1542" max="1542" width="11" style="153" customWidth="1"/>
    <col min="1543" max="1543" width="12" style="153" customWidth="1"/>
    <col min="1544" max="1792" width="8.28515625" style="153"/>
    <col min="1793" max="1793" width="47.7109375" style="153" customWidth="1"/>
    <col min="1794" max="1794" width="5" style="153" customWidth="1"/>
    <col min="1795" max="1795" width="45.28515625" style="153" customWidth="1"/>
    <col min="1796" max="1796" width="9.85546875" style="153" customWidth="1"/>
    <col min="1797" max="1797" width="9.5703125" style="153" customWidth="1"/>
    <col min="1798" max="1798" width="11" style="153" customWidth="1"/>
    <col min="1799" max="1799" width="12" style="153" customWidth="1"/>
    <col min="1800" max="2048" width="8.28515625" style="153"/>
    <col min="2049" max="2049" width="47.7109375" style="153" customWidth="1"/>
    <col min="2050" max="2050" width="5" style="153" customWidth="1"/>
    <col min="2051" max="2051" width="45.28515625" style="153" customWidth="1"/>
    <col min="2052" max="2052" width="9.85546875" style="153" customWidth="1"/>
    <col min="2053" max="2053" width="9.5703125" style="153" customWidth="1"/>
    <col min="2054" max="2054" width="11" style="153" customWidth="1"/>
    <col min="2055" max="2055" width="12" style="153" customWidth="1"/>
    <col min="2056" max="2304" width="8.28515625" style="153"/>
    <col min="2305" max="2305" width="47.7109375" style="153" customWidth="1"/>
    <col min="2306" max="2306" width="5" style="153" customWidth="1"/>
    <col min="2307" max="2307" width="45.28515625" style="153" customWidth="1"/>
    <col min="2308" max="2308" width="9.85546875" style="153" customWidth="1"/>
    <col min="2309" max="2309" width="9.5703125" style="153" customWidth="1"/>
    <col min="2310" max="2310" width="11" style="153" customWidth="1"/>
    <col min="2311" max="2311" width="12" style="153" customWidth="1"/>
    <col min="2312" max="2560" width="8.28515625" style="153"/>
    <col min="2561" max="2561" width="47.7109375" style="153" customWidth="1"/>
    <col min="2562" max="2562" width="5" style="153" customWidth="1"/>
    <col min="2563" max="2563" width="45.28515625" style="153" customWidth="1"/>
    <col min="2564" max="2564" width="9.85546875" style="153" customWidth="1"/>
    <col min="2565" max="2565" width="9.5703125" style="153" customWidth="1"/>
    <col min="2566" max="2566" width="11" style="153" customWidth="1"/>
    <col min="2567" max="2567" width="12" style="153" customWidth="1"/>
    <col min="2568" max="2816" width="8.28515625" style="153"/>
    <col min="2817" max="2817" width="47.7109375" style="153" customWidth="1"/>
    <col min="2818" max="2818" width="5" style="153" customWidth="1"/>
    <col min="2819" max="2819" width="45.28515625" style="153" customWidth="1"/>
    <col min="2820" max="2820" width="9.85546875" style="153" customWidth="1"/>
    <col min="2821" max="2821" width="9.5703125" style="153" customWidth="1"/>
    <col min="2822" max="2822" width="11" style="153" customWidth="1"/>
    <col min="2823" max="2823" width="12" style="153" customWidth="1"/>
    <col min="2824" max="3072" width="8.28515625" style="153"/>
    <col min="3073" max="3073" width="47.7109375" style="153" customWidth="1"/>
    <col min="3074" max="3074" width="5" style="153" customWidth="1"/>
    <col min="3075" max="3075" width="45.28515625" style="153" customWidth="1"/>
    <col min="3076" max="3076" width="9.85546875" style="153" customWidth="1"/>
    <col min="3077" max="3077" width="9.5703125" style="153" customWidth="1"/>
    <col min="3078" max="3078" width="11" style="153" customWidth="1"/>
    <col min="3079" max="3079" width="12" style="153" customWidth="1"/>
    <col min="3080" max="3328" width="8.28515625" style="153"/>
    <col min="3329" max="3329" width="47.7109375" style="153" customWidth="1"/>
    <col min="3330" max="3330" width="5" style="153" customWidth="1"/>
    <col min="3331" max="3331" width="45.28515625" style="153" customWidth="1"/>
    <col min="3332" max="3332" width="9.85546875" style="153" customWidth="1"/>
    <col min="3333" max="3333" width="9.5703125" style="153" customWidth="1"/>
    <col min="3334" max="3334" width="11" style="153" customWidth="1"/>
    <col min="3335" max="3335" width="12" style="153" customWidth="1"/>
    <col min="3336" max="3584" width="8.28515625" style="153"/>
    <col min="3585" max="3585" width="47.7109375" style="153" customWidth="1"/>
    <col min="3586" max="3586" width="5" style="153" customWidth="1"/>
    <col min="3587" max="3587" width="45.28515625" style="153" customWidth="1"/>
    <col min="3588" max="3588" width="9.85546875" style="153" customWidth="1"/>
    <col min="3589" max="3589" width="9.5703125" style="153" customWidth="1"/>
    <col min="3590" max="3590" width="11" style="153" customWidth="1"/>
    <col min="3591" max="3591" width="12" style="153" customWidth="1"/>
    <col min="3592" max="3840" width="8.28515625" style="153"/>
    <col min="3841" max="3841" width="47.7109375" style="153" customWidth="1"/>
    <col min="3842" max="3842" width="5" style="153" customWidth="1"/>
    <col min="3843" max="3843" width="45.28515625" style="153" customWidth="1"/>
    <col min="3844" max="3844" width="9.85546875" style="153" customWidth="1"/>
    <col min="3845" max="3845" width="9.5703125" style="153" customWidth="1"/>
    <col min="3846" max="3846" width="11" style="153" customWidth="1"/>
    <col min="3847" max="3847" width="12" style="153" customWidth="1"/>
    <col min="3848" max="4096" width="8.28515625" style="153"/>
    <col min="4097" max="4097" width="47.7109375" style="153" customWidth="1"/>
    <col min="4098" max="4098" width="5" style="153" customWidth="1"/>
    <col min="4099" max="4099" width="45.28515625" style="153" customWidth="1"/>
    <col min="4100" max="4100" width="9.85546875" style="153" customWidth="1"/>
    <col min="4101" max="4101" width="9.5703125" style="153" customWidth="1"/>
    <col min="4102" max="4102" width="11" style="153" customWidth="1"/>
    <col min="4103" max="4103" width="12" style="153" customWidth="1"/>
    <col min="4104" max="4352" width="8.28515625" style="153"/>
    <col min="4353" max="4353" width="47.7109375" style="153" customWidth="1"/>
    <col min="4354" max="4354" width="5" style="153" customWidth="1"/>
    <col min="4355" max="4355" width="45.28515625" style="153" customWidth="1"/>
    <col min="4356" max="4356" width="9.85546875" style="153" customWidth="1"/>
    <col min="4357" max="4357" width="9.5703125" style="153" customWidth="1"/>
    <col min="4358" max="4358" width="11" style="153" customWidth="1"/>
    <col min="4359" max="4359" width="12" style="153" customWidth="1"/>
    <col min="4360" max="4608" width="8.28515625" style="153"/>
    <col min="4609" max="4609" width="47.7109375" style="153" customWidth="1"/>
    <col min="4610" max="4610" width="5" style="153" customWidth="1"/>
    <col min="4611" max="4611" width="45.28515625" style="153" customWidth="1"/>
    <col min="4612" max="4612" width="9.85546875" style="153" customWidth="1"/>
    <col min="4613" max="4613" width="9.5703125" style="153" customWidth="1"/>
    <col min="4614" max="4614" width="11" style="153" customWidth="1"/>
    <col min="4615" max="4615" width="12" style="153" customWidth="1"/>
    <col min="4616" max="4864" width="8.28515625" style="153"/>
    <col min="4865" max="4865" width="47.7109375" style="153" customWidth="1"/>
    <col min="4866" max="4866" width="5" style="153" customWidth="1"/>
    <col min="4867" max="4867" width="45.28515625" style="153" customWidth="1"/>
    <col min="4868" max="4868" width="9.85546875" style="153" customWidth="1"/>
    <col min="4869" max="4869" width="9.5703125" style="153" customWidth="1"/>
    <col min="4870" max="4870" width="11" style="153" customWidth="1"/>
    <col min="4871" max="4871" width="12" style="153" customWidth="1"/>
    <col min="4872" max="5120" width="8.28515625" style="153"/>
    <col min="5121" max="5121" width="47.7109375" style="153" customWidth="1"/>
    <col min="5122" max="5122" width="5" style="153" customWidth="1"/>
    <col min="5123" max="5123" width="45.28515625" style="153" customWidth="1"/>
    <col min="5124" max="5124" width="9.85546875" style="153" customWidth="1"/>
    <col min="5125" max="5125" width="9.5703125" style="153" customWidth="1"/>
    <col min="5126" max="5126" width="11" style="153" customWidth="1"/>
    <col min="5127" max="5127" width="12" style="153" customWidth="1"/>
    <col min="5128" max="5376" width="8.28515625" style="153"/>
    <col min="5377" max="5377" width="47.7109375" style="153" customWidth="1"/>
    <col min="5378" max="5378" width="5" style="153" customWidth="1"/>
    <col min="5379" max="5379" width="45.28515625" style="153" customWidth="1"/>
    <col min="5380" max="5380" width="9.85546875" style="153" customWidth="1"/>
    <col min="5381" max="5381" width="9.5703125" style="153" customWidth="1"/>
    <col min="5382" max="5382" width="11" style="153" customWidth="1"/>
    <col min="5383" max="5383" width="12" style="153" customWidth="1"/>
    <col min="5384" max="5632" width="8.28515625" style="153"/>
    <col min="5633" max="5633" width="47.7109375" style="153" customWidth="1"/>
    <col min="5634" max="5634" width="5" style="153" customWidth="1"/>
    <col min="5635" max="5635" width="45.28515625" style="153" customWidth="1"/>
    <col min="5636" max="5636" width="9.85546875" style="153" customWidth="1"/>
    <col min="5637" max="5637" width="9.5703125" style="153" customWidth="1"/>
    <col min="5638" max="5638" width="11" style="153" customWidth="1"/>
    <col min="5639" max="5639" width="12" style="153" customWidth="1"/>
    <col min="5640" max="5888" width="8.28515625" style="153"/>
    <col min="5889" max="5889" width="47.7109375" style="153" customWidth="1"/>
    <col min="5890" max="5890" width="5" style="153" customWidth="1"/>
    <col min="5891" max="5891" width="45.28515625" style="153" customWidth="1"/>
    <col min="5892" max="5892" width="9.85546875" style="153" customWidth="1"/>
    <col min="5893" max="5893" width="9.5703125" style="153" customWidth="1"/>
    <col min="5894" max="5894" width="11" style="153" customWidth="1"/>
    <col min="5895" max="5895" width="12" style="153" customWidth="1"/>
    <col min="5896" max="6144" width="8.28515625" style="153"/>
    <col min="6145" max="6145" width="47.7109375" style="153" customWidth="1"/>
    <col min="6146" max="6146" width="5" style="153" customWidth="1"/>
    <col min="6147" max="6147" width="45.28515625" style="153" customWidth="1"/>
    <col min="6148" max="6148" width="9.85546875" style="153" customWidth="1"/>
    <col min="6149" max="6149" width="9.5703125" style="153" customWidth="1"/>
    <col min="6150" max="6150" width="11" style="153" customWidth="1"/>
    <col min="6151" max="6151" width="12" style="153" customWidth="1"/>
    <col min="6152" max="6400" width="8.28515625" style="153"/>
    <col min="6401" max="6401" width="47.7109375" style="153" customWidth="1"/>
    <col min="6402" max="6402" width="5" style="153" customWidth="1"/>
    <col min="6403" max="6403" width="45.28515625" style="153" customWidth="1"/>
    <col min="6404" max="6404" width="9.85546875" style="153" customWidth="1"/>
    <col min="6405" max="6405" width="9.5703125" style="153" customWidth="1"/>
    <col min="6406" max="6406" width="11" style="153" customWidth="1"/>
    <col min="6407" max="6407" width="12" style="153" customWidth="1"/>
    <col min="6408" max="6656" width="8.28515625" style="153"/>
    <col min="6657" max="6657" width="47.7109375" style="153" customWidth="1"/>
    <col min="6658" max="6658" width="5" style="153" customWidth="1"/>
    <col min="6659" max="6659" width="45.28515625" style="153" customWidth="1"/>
    <col min="6660" max="6660" width="9.85546875" style="153" customWidth="1"/>
    <col min="6661" max="6661" width="9.5703125" style="153" customWidth="1"/>
    <col min="6662" max="6662" width="11" style="153" customWidth="1"/>
    <col min="6663" max="6663" width="12" style="153" customWidth="1"/>
    <col min="6664" max="6912" width="8.28515625" style="153"/>
    <col min="6913" max="6913" width="47.7109375" style="153" customWidth="1"/>
    <col min="6914" max="6914" width="5" style="153" customWidth="1"/>
    <col min="6915" max="6915" width="45.28515625" style="153" customWidth="1"/>
    <col min="6916" max="6916" width="9.85546875" style="153" customWidth="1"/>
    <col min="6917" max="6917" width="9.5703125" style="153" customWidth="1"/>
    <col min="6918" max="6918" width="11" style="153" customWidth="1"/>
    <col min="6919" max="6919" width="12" style="153" customWidth="1"/>
    <col min="6920" max="7168" width="8.28515625" style="153"/>
    <col min="7169" max="7169" width="47.7109375" style="153" customWidth="1"/>
    <col min="7170" max="7170" width="5" style="153" customWidth="1"/>
    <col min="7171" max="7171" width="45.28515625" style="153" customWidth="1"/>
    <col min="7172" max="7172" width="9.85546875" style="153" customWidth="1"/>
    <col min="7173" max="7173" width="9.5703125" style="153" customWidth="1"/>
    <col min="7174" max="7174" width="11" style="153" customWidth="1"/>
    <col min="7175" max="7175" width="12" style="153" customWidth="1"/>
    <col min="7176" max="7424" width="8.28515625" style="153"/>
    <col min="7425" max="7425" width="47.7109375" style="153" customWidth="1"/>
    <col min="7426" max="7426" width="5" style="153" customWidth="1"/>
    <col min="7427" max="7427" width="45.28515625" style="153" customWidth="1"/>
    <col min="7428" max="7428" width="9.85546875" style="153" customWidth="1"/>
    <col min="7429" max="7429" width="9.5703125" style="153" customWidth="1"/>
    <col min="7430" max="7430" width="11" style="153" customWidth="1"/>
    <col min="7431" max="7431" width="12" style="153" customWidth="1"/>
    <col min="7432" max="7680" width="8.28515625" style="153"/>
    <col min="7681" max="7681" width="47.7109375" style="153" customWidth="1"/>
    <col min="7682" max="7682" width="5" style="153" customWidth="1"/>
    <col min="7683" max="7683" width="45.28515625" style="153" customWidth="1"/>
    <col min="7684" max="7684" width="9.85546875" style="153" customWidth="1"/>
    <col min="7685" max="7685" width="9.5703125" style="153" customWidth="1"/>
    <col min="7686" max="7686" width="11" style="153" customWidth="1"/>
    <col min="7687" max="7687" width="12" style="153" customWidth="1"/>
    <col min="7688" max="7936" width="8.28515625" style="153"/>
    <col min="7937" max="7937" width="47.7109375" style="153" customWidth="1"/>
    <col min="7938" max="7938" width="5" style="153" customWidth="1"/>
    <col min="7939" max="7939" width="45.28515625" style="153" customWidth="1"/>
    <col min="7940" max="7940" width="9.85546875" style="153" customWidth="1"/>
    <col min="7941" max="7941" width="9.5703125" style="153" customWidth="1"/>
    <col min="7942" max="7942" width="11" style="153" customWidth="1"/>
    <col min="7943" max="7943" width="12" style="153" customWidth="1"/>
    <col min="7944" max="8192" width="8.28515625" style="153"/>
    <col min="8193" max="8193" width="47.7109375" style="153" customWidth="1"/>
    <col min="8194" max="8194" width="5" style="153" customWidth="1"/>
    <col min="8195" max="8195" width="45.28515625" style="153" customWidth="1"/>
    <col min="8196" max="8196" width="9.85546875" style="153" customWidth="1"/>
    <col min="8197" max="8197" width="9.5703125" style="153" customWidth="1"/>
    <col min="8198" max="8198" width="11" style="153" customWidth="1"/>
    <col min="8199" max="8199" width="12" style="153" customWidth="1"/>
    <col min="8200" max="8448" width="8.28515625" style="153"/>
    <col min="8449" max="8449" width="47.7109375" style="153" customWidth="1"/>
    <col min="8450" max="8450" width="5" style="153" customWidth="1"/>
    <col min="8451" max="8451" width="45.28515625" style="153" customWidth="1"/>
    <col min="8452" max="8452" width="9.85546875" style="153" customWidth="1"/>
    <col min="8453" max="8453" width="9.5703125" style="153" customWidth="1"/>
    <col min="8454" max="8454" width="11" style="153" customWidth="1"/>
    <col min="8455" max="8455" width="12" style="153" customWidth="1"/>
    <col min="8456" max="8704" width="8.28515625" style="153"/>
    <col min="8705" max="8705" width="47.7109375" style="153" customWidth="1"/>
    <col min="8706" max="8706" width="5" style="153" customWidth="1"/>
    <col min="8707" max="8707" width="45.28515625" style="153" customWidth="1"/>
    <col min="8708" max="8708" width="9.85546875" style="153" customWidth="1"/>
    <col min="8709" max="8709" width="9.5703125" style="153" customWidth="1"/>
    <col min="8710" max="8710" width="11" style="153" customWidth="1"/>
    <col min="8711" max="8711" width="12" style="153" customWidth="1"/>
    <col min="8712" max="8960" width="8.28515625" style="153"/>
    <col min="8961" max="8961" width="47.7109375" style="153" customWidth="1"/>
    <col min="8962" max="8962" width="5" style="153" customWidth="1"/>
    <col min="8963" max="8963" width="45.28515625" style="153" customWidth="1"/>
    <col min="8964" max="8964" width="9.85546875" style="153" customWidth="1"/>
    <col min="8965" max="8965" width="9.5703125" style="153" customWidth="1"/>
    <col min="8966" max="8966" width="11" style="153" customWidth="1"/>
    <col min="8967" max="8967" width="12" style="153" customWidth="1"/>
    <col min="8968" max="9216" width="8.28515625" style="153"/>
    <col min="9217" max="9217" width="47.7109375" style="153" customWidth="1"/>
    <col min="9218" max="9218" width="5" style="153" customWidth="1"/>
    <col min="9219" max="9219" width="45.28515625" style="153" customWidth="1"/>
    <col min="9220" max="9220" width="9.85546875" style="153" customWidth="1"/>
    <col min="9221" max="9221" width="9.5703125" style="153" customWidth="1"/>
    <col min="9222" max="9222" width="11" style="153" customWidth="1"/>
    <col min="9223" max="9223" width="12" style="153" customWidth="1"/>
    <col min="9224" max="9472" width="8.28515625" style="153"/>
    <col min="9473" max="9473" width="47.7109375" style="153" customWidth="1"/>
    <col min="9474" max="9474" width="5" style="153" customWidth="1"/>
    <col min="9475" max="9475" width="45.28515625" style="153" customWidth="1"/>
    <col min="9476" max="9476" width="9.85546875" style="153" customWidth="1"/>
    <col min="9477" max="9477" width="9.5703125" style="153" customWidth="1"/>
    <col min="9478" max="9478" width="11" style="153" customWidth="1"/>
    <col min="9479" max="9479" width="12" style="153" customWidth="1"/>
    <col min="9480" max="9728" width="8.28515625" style="153"/>
    <col min="9729" max="9729" width="47.7109375" style="153" customWidth="1"/>
    <col min="9730" max="9730" width="5" style="153" customWidth="1"/>
    <col min="9731" max="9731" width="45.28515625" style="153" customWidth="1"/>
    <col min="9732" max="9732" width="9.85546875" style="153" customWidth="1"/>
    <col min="9733" max="9733" width="9.5703125" style="153" customWidth="1"/>
    <col min="9734" max="9734" width="11" style="153" customWidth="1"/>
    <col min="9735" max="9735" width="12" style="153" customWidth="1"/>
    <col min="9736" max="9984" width="8.28515625" style="153"/>
    <col min="9985" max="9985" width="47.7109375" style="153" customWidth="1"/>
    <col min="9986" max="9986" width="5" style="153" customWidth="1"/>
    <col min="9987" max="9987" width="45.28515625" style="153" customWidth="1"/>
    <col min="9988" max="9988" width="9.85546875" style="153" customWidth="1"/>
    <col min="9989" max="9989" width="9.5703125" style="153" customWidth="1"/>
    <col min="9990" max="9990" width="11" style="153" customWidth="1"/>
    <col min="9991" max="9991" width="12" style="153" customWidth="1"/>
    <col min="9992" max="10240" width="8.28515625" style="153"/>
    <col min="10241" max="10241" width="47.7109375" style="153" customWidth="1"/>
    <col min="10242" max="10242" width="5" style="153" customWidth="1"/>
    <col min="10243" max="10243" width="45.28515625" style="153" customWidth="1"/>
    <col min="10244" max="10244" width="9.85546875" style="153" customWidth="1"/>
    <col min="10245" max="10245" width="9.5703125" style="153" customWidth="1"/>
    <col min="10246" max="10246" width="11" style="153" customWidth="1"/>
    <col min="10247" max="10247" width="12" style="153" customWidth="1"/>
    <col min="10248" max="10496" width="8.28515625" style="153"/>
    <col min="10497" max="10497" width="47.7109375" style="153" customWidth="1"/>
    <col min="10498" max="10498" width="5" style="153" customWidth="1"/>
    <col min="10499" max="10499" width="45.28515625" style="153" customWidth="1"/>
    <col min="10500" max="10500" width="9.85546875" style="153" customWidth="1"/>
    <col min="10501" max="10501" width="9.5703125" style="153" customWidth="1"/>
    <col min="10502" max="10502" width="11" style="153" customWidth="1"/>
    <col min="10503" max="10503" width="12" style="153" customWidth="1"/>
    <col min="10504" max="10752" width="8.28515625" style="153"/>
    <col min="10753" max="10753" width="47.7109375" style="153" customWidth="1"/>
    <col min="10754" max="10754" width="5" style="153" customWidth="1"/>
    <col min="10755" max="10755" width="45.28515625" style="153" customWidth="1"/>
    <col min="10756" max="10756" width="9.85546875" style="153" customWidth="1"/>
    <col min="10757" max="10757" width="9.5703125" style="153" customWidth="1"/>
    <col min="10758" max="10758" width="11" style="153" customWidth="1"/>
    <col min="10759" max="10759" width="12" style="153" customWidth="1"/>
    <col min="10760" max="11008" width="8.28515625" style="153"/>
    <col min="11009" max="11009" width="47.7109375" style="153" customWidth="1"/>
    <col min="11010" max="11010" width="5" style="153" customWidth="1"/>
    <col min="11011" max="11011" width="45.28515625" style="153" customWidth="1"/>
    <col min="11012" max="11012" width="9.85546875" style="153" customWidth="1"/>
    <col min="11013" max="11013" width="9.5703125" style="153" customWidth="1"/>
    <col min="11014" max="11014" width="11" style="153" customWidth="1"/>
    <col min="11015" max="11015" width="12" style="153" customWidth="1"/>
    <col min="11016" max="11264" width="8.28515625" style="153"/>
    <col min="11265" max="11265" width="47.7109375" style="153" customWidth="1"/>
    <col min="11266" max="11266" width="5" style="153" customWidth="1"/>
    <col min="11267" max="11267" width="45.28515625" style="153" customWidth="1"/>
    <col min="11268" max="11268" width="9.85546875" style="153" customWidth="1"/>
    <col min="11269" max="11269" width="9.5703125" style="153" customWidth="1"/>
    <col min="11270" max="11270" width="11" style="153" customWidth="1"/>
    <col min="11271" max="11271" width="12" style="153" customWidth="1"/>
    <col min="11272" max="11520" width="8.28515625" style="153"/>
    <col min="11521" max="11521" width="47.7109375" style="153" customWidth="1"/>
    <col min="11522" max="11522" width="5" style="153" customWidth="1"/>
    <col min="11523" max="11523" width="45.28515625" style="153" customWidth="1"/>
    <col min="11524" max="11524" width="9.85546875" style="153" customWidth="1"/>
    <col min="11525" max="11525" width="9.5703125" style="153" customWidth="1"/>
    <col min="11526" max="11526" width="11" style="153" customWidth="1"/>
    <col min="11527" max="11527" width="12" style="153" customWidth="1"/>
    <col min="11528" max="11776" width="8.28515625" style="153"/>
    <col min="11777" max="11777" width="47.7109375" style="153" customWidth="1"/>
    <col min="11778" max="11778" width="5" style="153" customWidth="1"/>
    <col min="11779" max="11779" width="45.28515625" style="153" customWidth="1"/>
    <col min="11780" max="11780" width="9.85546875" style="153" customWidth="1"/>
    <col min="11781" max="11781" width="9.5703125" style="153" customWidth="1"/>
    <col min="11782" max="11782" width="11" style="153" customWidth="1"/>
    <col min="11783" max="11783" width="12" style="153" customWidth="1"/>
    <col min="11784" max="12032" width="8.28515625" style="153"/>
    <col min="12033" max="12033" width="47.7109375" style="153" customWidth="1"/>
    <col min="12034" max="12034" width="5" style="153" customWidth="1"/>
    <col min="12035" max="12035" width="45.28515625" style="153" customWidth="1"/>
    <col min="12036" max="12036" width="9.85546875" style="153" customWidth="1"/>
    <col min="12037" max="12037" width="9.5703125" style="153" customWidth="1"/>
    <col min="12038" max="12038" width="11" style="153" customWidth="1"/>
    <col min="12039" max="12039" width="12" style="153" customWidth="1"/>
    <col min="12040" max="12288" width="8.28515625" style="153"/>
    <col min="12289" max="12289" width="47.7109375" style="153" customWidth="1"/>
    <col min="12290" max="12290" width="5" style="153" customWidth="1"/>
    <col min="12291" max="12291" width="45.28515625" style="153" customWidth="1"/>
    <col min="12292" max="12292" width="9.85546875" style="153" customWidth="1"/>
    <col min="12293" max="12293" width="9.5703125" style="153" customWidth="1"/>
    <col min="12294" max="12294" width="11" style="153" customWidth="1"/>
    <col min="12295" max="12295" width="12" style="153" customWidth="1"/>
    <col min="12296" max="12544" width="8.28515625" style="153"/>
    <col min="12545" max="12545" width="47.7109375" style="153" customWidth="1"/>
    <col min="12546" max="12546" width="5" style="153" customWidth="1"/>
    <col min="12547" max="12547" width="45.28515625" style="153" customWidth="1"/>
    <col min="12548" max="12548" width="9.85546875" style="153" customWidth="1"/>
    <col min="12549" max="12549" width="9.5703125" style="153" customWidth="1"/>
    <col min="12550" max="12550" width="11" style="153" customWidth="1"/>
    <col min="12551" max="12551" width="12" style="153" customWidth="1"/>
    <col min="12552" max="12800" width="8.28515625" style="153"/>
    <col min="12801" max="12801" width="47.7109375" style="153" customWidth="1"/>
    <col min="12802" max="12802" width="5" style="153" customWidth="1"/>
    <col min="12803" max="12803" width="45.28515625" style="153" customWidth="1"/>
    <col min="12804" max="12804" width="9.85546875" style="153" customWidth="1"/>
    <col min="12805" max="12805" width="9.5703125" style="153" customWidth="1"/>
    <col min="12806" max="12806" width="11" style="153" customWidth="1"/>
    <col min="12807" max="12807" width="12" style="153" customWidth="1"/>
    <col min="12808" max="13056" width="8.28515625" style="153"/>
    <col min="13057" max="13057" width="47.7109375" style="153" customWidth="1"/>
    <col min="13058" max="13058" width="5" style="153" customWidth="1"/>
    <col min="13059" max="13059" width="45.28515625" style="153" customWidth="1"/>
    <col min="13060" max="13060" width="9.85546875" style="153" customWidth="1"/>
    <col min="13061" max="13061" width="9.5703125" style="153" customWidth="1"/>
    <col min="13062" max="13062" width="11" style="153" customWidth="1"/>
    <col min="13063" max="13063" width="12" style="153" customWidth="1"/>
    <col min="13064" max="13312" width="8.28515625" style="153"/>
    <col min="13313" max="13313" width="47.7109375" style="153" customWidth="1"/>
    <col min="13314" max="13314" width="5" style="153" customWidth="1"/>
    <col min="13315" max="13315" width="45.28515625" style="153" customWidth="1"/>
    <col min="13316" max="13316" width="9.85546875" style="153" customWidth="1"/>
    <col min="13317" max="13317" width="9.5703125" style="153" customWidth="1"/>
    <col min="13318" max="13318" width="11" style="153" customWidth="1"/>
    <col min="13319" max="13319" width="12" style="153" customWidth="1"/>
    <col min="13320" max="13568" width="8.28515625" style="153"/>
    <col min="13569" max="13569" width="47.7109375" style="153" customWidth="1"/>
    <col min="13570" max="13570" width="5" style="153" customWidth="1"/>
    <col min="13571" max="13571" width="45.28515625" style="153" customWidth="1"/>
    <col min="13572" max="13572" width="9.85546875" style="153" customWidth="1"/>
    <col min="13573" max="13573" width="9.5703125" style="153" customWidth="1"/>
    <col min="13574" max="13574" width="11" style="153" customWidth="1"/>
    <col min="13575" max="13575" width="12" style="153" customWidth="1"/>
    <col min="13576" max="13824" width="8.28515625" style="153"/>
    <col min="13825" max="13825" width="47.7109375" style="153" customWidth="1"/>
    <col min="13826" max="13826" width="5" style="153" customWidth="1"/>
    <col min="13827" max="13827" width="45.28515625" style="153" customWidth="1"/>
    <col min="13828" max="13828" width="9.85546875" style="153" customWidth="1"/>
    <col min="13829" max="13829" width="9.5703125" style="153" customWidth="1"/>
    <col min="13830" max="13830" width="11" style="153" customWidth="1"/>
    <col min="13831" max="13831" width="12" style="153" customWidth="1"/>
    <col min="13832" max="14080" width="8.28515625" style="153"/>
    <col min="14081" max="14081" width="47.7109375" style="153" customWidth="1"/>
    <col min="14082" max="14082" width="5" style="153" customWidth="1"/>
    <col min="14083" max="14083" width="45.28515625" style="153" customWidth="1"/>
    <col min="14084" max="14084" width="9.85546875" style="153" customWidth="1"/>
    <col min="14085" max="14085" width="9.5703125" style="153" customWidth="1"/>
    <col min="14086" max="14086" width="11" style="153" customWidth="1"/>
    <col min="14087" max="14087" width="12" style="153" customWidth="1"/>
    <col min="14088" max="14336" width="8.28515625" style="153"/>
    <col min="14337" max="14337" width="47.7109375" style="153" customWidth="1"/>
    <col min="14338" max="14338" width="5" style="153" customWidth="1"/>
    <col min="14339" max="14339" width="45.28515625" style="153" customWidth="1"/>
    <col min="14340" max="14340" width="9.85546875" style="153" customWidth="1"/>
    <col min="14341" max="14341" width="9.5703125" style="153" customWidth="1"/>
    <col min="14342" max="14342" width="11" style="153" customWidth="1"/>
    <col min="14343" max="14343" width="12" style="153" customWidth="1"/>
    <col min="14344" max="14592" width="8.28515625" style="153"/>
    <col min="14593" max="14593" width="47.7109375" style="153" customWidth="1"/>
    <col min="14594" max="14594" width="5" style="153" customWidth="1"/>
    <col min="14595" max="14595" width="45.28515625" style="153" customWidth="1"/>
    <col min="14596" max="14596" width="9.85546875" style="153" customWidth="1"/>
    <col min="14597" max="14597" width="9.5703125" style="153" customWidth="1"/>
    <col min="14598" max="14598" width="11" style="153" customWidth="1"/>
    <col min="14599" max="14599" width="12" style="153" customWidth="1"/>
    <col min="14600" max="14848" width="8.28515625" style="153"/>
    <col min="14849" max="14849" width="47.7109375" style="153" customWidth="1"/>
    <col min="14850" max="14850" width="5" style="153" customWidth="1"/>
    <col min="14851" max="14851" width="45.28515625" style="153" customWidth="1"/>
    <col min="14852" max="14852" width="9.85546875" style="153" customWidth="1"/>
    <col min="14853" max="14853" width="9.5703125" style="153" customWidth="1"/>
    <col min="14854" max="14854" width="11" style="153" customWidth="1"/>
    <col min="14855" max="14855" width="12" style="153" customWidth="1"/>
    <col min="14856" max="15104" width="8.28515625" style="153"/>
    <col min="15105" max="15105" width="47.7109375" style="153" customWidth="1"/>
    <col min="15106" max="15106" width="5" style="153" customWidth="1"/>
    <col min="15107" max="15107" width="45.28515625" style="153" customWidth="1"/>
    <col min="15108" max="15108" width="9.85546875" style="153" customWidth="1"/>
    <col min="15109" max="15109" width="9.5703125" style="153" customWidth="1"/>
    <col min="15110" max="15110" width="11" style="153" customWidth="1"/>
    <col min="15111" max="15111" width="12" style="153" customWidth="1"/>
    <col min="15112" max="15360" width="8.28515625" style="153"/>
    <col min="15361" max="15361" width="47.7109375" style="153" customWidth="1"/>
    <col min="15362" max="15362" width="5" style="153" customWidth="1"/>
    <col min="15363" max="15363" width="45.28515625" style="153" customWidth="1"/>
    <col min="15364" max="15364" width="9.85546875" style="153" customWidth="1"/>
    <col min="15365" max="15365" width="9.5703125" style="153" customWidth="1"/>
    <col min="15366" max="15366" width="11" style="153" customWidth="1"/>
    <col min="15367" max="15367" width="12" style="153" customWidth="1"/>
    <col min="15368" max="15616" width="8.28515625" style="153"/>
    <col min="15617" max="15617" width="47.7109375" style="153" customWidth="1"/>
    <col min="15618" max="15618" width="5" style="153" customWidth="1"/>
    <col min="15619" max="15619" width="45.28515625" style="153" customWidth="1"/>
    <col min="15620" max="15620" width="9.85546875" style="153" customWidth="1"/>
    <col min="15621" max="15621" width="9.5703125" style="153" customWidth="1"/>
    <col min="15622" max="15622" width="11" style="153" customWidth="1"/>
    <col min="15623" max="15623" width="12" style="153" customWidth="1"/>
    <col min="15624" max="15872" width="8.28515625" style="153"/>
    <col min="15873" max="15873" width="47.7109375" style="153" customWidth="1"/>
    <col min="15874" max="15874" width="5" style="153" customWidth="1"/>
    <col min="15875" max="15875" width="45.28515625" style="153" customWidth="1"/>
    <col min="15876" max="15876" width="9.85546875" style="153" customWidth="1"/>
    <col min="15877" max="15877" width="9.5703125" style="153" customWidth="1"/>
    <col min="15878" max="15878" width="11" style="153" customWidth="1"/>
    <col min="15879" max="15879" width="12" style="153" customWidth="1"/>
    <col min="15880" max="16128" width="8.28515625" style="153"/>
    <col min="16129" max="16129" width="47.7109375" style="153" customWidth="1"/>
    <col min="16130" max="16130" width="5" style="153" customWidth="1"/>
    <col min="16131" max="16131" width="45.28515625" style="153" customWidth="1"/>
    <col min="16132" max="16132" width="9.85546875" style="153" customWidth="1"/>
    <col min="16133" max="16133" width="9.5703125" style="153" customWidth="1"/>
    <col min="16134" max="16134" width="11" style="153" customWidth="1"/>
    <col min="16135" max="16135" width="12" style="153" customWidth="1"/>
    <col min="16136" max="16384" width="8.28515625" style="153"/>
  </cols>
  <sheetData>
    <row r="2" spans="1:11" x14ac:dyDescent="0.2">
      <c r="A2" s="645" t="s">
        <v>1358</v>
      </c>
      <c r="B2" s="645"/>
      <c r="C2" s="645"/>
      <c r="D2" s="646"/>
      <c r="E2" s="646"/>
      <c r="F2" s="646"/>
      <c r="G2" s="646"/>
    </row>
    <row r="3" spans="1:11" x14ac:dyDescent="0.2">
      <c r="A3" s="645" t="s">
        <v>2</v>
      </c>
      <c r="B3" s="645"/>
      <c r="C3" s="645"/>
      <c r="D3" s="645"/>
      <c r="E3" s="645"/>
      <c r="F3" s="645"/>
      <c r="G3" s="645"/>
    </row>
    <row r="4" spans="1:11" ht="10.15" customHeight="1" x14ac:dyDescent="0.2">
      <c r="A4" s="154"/>
      <c r="B4" s="155"/>
      <c r="C4" s="154"/>
      <c r="D4" s="156"/>
      <c r="E4" s="156"/>
      <c r="F4" s="156"/>
      <c r="G4" s="156"/>
    </row>
    <row r="5" spans="1:11" ht="36" x14ac:dyDescent="0.2">
      <c r="A5" s="326" t="s">
        <v>1359</v>
      </c>
      <c r="B5" s="325" t="s">
        <v>471</v>
      </c>
      <c r="C5" s="325" t="s">
        <v>546</v>
      </c>
      <c r="D5" s="326" t="s">
        <v>178</v>
      </c>
      <c r="E5" s="326" t="s">
        <v>696</v>
      </c>
      <c r="F5" s="326" t="s">
        <v>322</v>
      </c>
      <c r="G5" s="326" t="s">
        <v>3</v>
      </c>
    </row>
    <row r="6" spans="1:11" ht="12.75" customHeight="1" x14ac:dyDescent="0.2">
      <c r="A6" s="421" t="s">
        <v>963</v>
      </c>
      <c r="B6" s="353" t="s">
        <v>547</v>
      </c>
      <c r="C6" s="421" t="s">
        <v>1360</v>
      </c>
      <c r="D6" s="355">
        <v>39835</v>
      </c>
      <c r="E6" s="355">
        <v>47905</v>
      </c>
      <c r="F6" s="355">
        <v>47691</v>
      </c>
      <c r="G6" s="356">
        <v>99.6</v>
      </c>
      <c r="H6" s="157"/>
      <c r="I6" s="157"/>
      <c r="J6" s="157"/>
      <c r="K6" s="157"/>
    </row>
    <row r="7" spans="1:11" ht="12.75" customHeight="1" x14ac:dyDescent="0.2">
      <c r="A7" s="422"/>
      <c r="B7" s="353" t="s">
        <v>548</v>
      </c>
      <c r="C7" s="421" t="s">
        <v>1361</v>
      </c>
      <c r="D7" s="355">
        <v>2496</v>
      </c>
      <c r="E7" s="355">
        <v>3396</v>
      </c>
      <c r="F7" s="355">
        <v>3225</v>
      </c>
      <c r="G7" s="356">
        <v>95</v>
      </c>
      <c r="H7" s="157"/>
      <c r="I7" s="157"/>
      <c r="J7" s="157"/>
      <c r="K7" s="157"/>
    </row>
    <row r="8" spans="1:11" ht="12.75" customHeight="1" x14ac:dyDescent="0.2">
      <c r="A8" s="421" t="s">
        <v>964</v>
      </c>
      <c r="B8" s="353" t="s">
        <v>549</v>
      </c>
      <c r="C8" s="421" t="s">
        <v>1362</v>
      </c>
      <c r="D8" s="355">
        <v>6256</v>
      </c>
      <c r="E8" s="355">
        <v>8137</v>
      </c>
      <c r="F8" s="355">
        <v>8132</v>
      </c>
      <c r="G8" s="356">
        <v>99.9</v>
      </c>
      <c r="H8" s="157"/>
      <c r="I8" s="157"/>
      <c r="J8" s="157"/>
      <c r="K8" s="157"/>
    </row>
    <row r="9" spans="1:11" ht="12.75" customHeight="1" x14ac:dyDescent="0.2">
      <c r="A9" s="422"/>
      <c r="B9" s="353" t="s">
        <v>548</v>
      </c>
      <c r="C9" s="421" t="s">
        <v>1361</v>
      </c>
      <c r="D9" s="355">
        <v>121</v>
      </c>
      <c r="E9" s="355">
        <v>542</v>
      </c>
      <c r="F9" s="355">
        <v>542</v>
      </c>
      <c r="G9" s="356">
        <v>100</v>
      </c>
      <c r="H9" s="157"/>
      <c r="I9" s="157"/>
      <c r="J9" s="157"/>
      <c r="K9" s="157"/>
    </row>
    <row r="10" spans="1:11" ht="12.75" customHeight="1" x14ac:dyDescent="0.2">
      <c r="A10" s="421" t="s">
        <v>965</v>
      </c>
      <c r="B10" s="353" t="s">
        <v>550</v>
      </c>
      <c r="C10" s="421" t="s">
        <v>597</v>
      </c>
      <c r="D10" s="355">
        <v>189145</v>
      </c>
      <c r="E10" s="355">
        <v>102509</v>
      </c>
      <c r="F10" s="355">
        <v>97923</v>
      </c>
      <c r="G10" s="356">
        <v>95.5</v>
      </c>
      <c r="H10" s="157"/>
      <c r="I10" s="157"/>
      <c r="J10" s="157"/>
      <c r="K10" s="157"/>
    </row>
    <row r="11" spans="1:11" ht="12.75" customHeight="1" x14ac:dyDescent="0.2">
      <c r="A11" s="422"/>
      <c r="B11" s="353" t="s">
        <v>548</v>
      </c>
      <c r="C11" s="421" t="s">
        <v>1361</v>
      </c>
      <c r="D11" s="355">
        <v>4069</v>
      </c>
      <c r="E11" s="355">
        <v>9435</v>
      </c>
      <c r="F11" s="355">
        <v>8395</v>
      </c>
      <c r="G11" s="356">
        <v>89</v>
      </c>
      <c r="H11" s="157"/>
      <c r="I11" s="157"/>
      <c r="J11" s="157"/>
      <c r="K11" s="157"/>
    </row>
    <row r="12" spans="1:11" ht="12.75" customHeight="1" x14ac:dyDescent="0.2">
      <c r="A12" s="423" t="s">
        <v>969</v>
      </c>
      <c r="B12" s="424" t="s">
        <v>551</v>
      </c>
      <c r="C12" s="423" t="s">
        <v>1363</v>
      </c>
      <c r="D12" s="425">
        <v>1493154</v>
      </c>
      <c r="E12" s="425">
        <v>1115172</v>
      </c>
      <c r="F12" s="425">
        <v>1115172</v>
      </c>
      <c r="G12" s="356">
        <v>100</v>
      </c>
      <c r="H12" s="157"/>
      <c r="I12" s="157"/>
      <c r="J12" s="157"/>
      <c r="K12" s="157"/>
    </row>
    <row r="13" spans="1:11" ht="12.75" customHeight="1" x14ac:dyDescent="0.2">
      <c r="A13" s="426"/>
      <c r="B13" s="424" t="s">
        <v>552</v>
      </c>
      <c r="C13" s="423" t="s">
        <v>1364</v>
      </c>
      <c r="D13" s="425">
        <v>378</v>
      </c>
      <c r="E13" s="425">
        <v>174</v>
      </c>
      <c r="F13" s="425">
        <v>174</v>
      </c>
      <c r="G13" s="356">
        <v>100</v>
      </c>
      <c r="H13" s="157"/>
      <c r="I13" s="157"/>
      <c r="J13" s="157"/>
      <c r="K13" s="157"/>
    </row>
    <row r="14" spans="1:11" ht="12.75" customHeight="1" x14ac:dyDescent="0.2">
      <c r="A14" s="426"/>
      <c r="B14" s="424" t="s">
        <v>553</v>
      </c>
      <c r="C14" s="423" t="s">
        <v>1365</v>
      </c>
      <c r="D14" s="425">
        <v>289354</v>
      </c>
      <c r="E14" s="425">
        <v>114930</v>
      </c>
      <c r="F14" s="425">
        <v>114930</v>
      </c>
      <c r="G14" s="356">
        <v>100</v>
      </c>
      <c r="H14" s="157"/>
      <c r="I14" s="157"/>
      <c r="J14" s="157"/>
      <c r="K14" s="157"/>
    </row>
    <row r="15" spans="1:11" ht="12.75" customHeight="1" x14ac:dyDescent="0.2">
      <c r="A15" s="426"/>
      <c r="B15" s="424" t="s">
        <v>548</v>
      </c>
      <c r="C15" s="423" t="s">
        <v>1361</v>
      </c>
      <c r="D15" s="425">
        <v>40258</v>
      </c>
      <c r="E15" s="425">
        <v>39821</v>
      </c>
      <c r="F15" s="425">
        <v>38071</v>
      </c>
      <c r="G15" s="356">
        <v>95.6</v>
      </c>
      <c r="H15" s="157"/>
      <c r="I15" s="157"/>
      <c r="J15" s="157"/>
      <c r="K15" s="157"/>
    </row>
    <row r="16" spans="1:11" ht="12.75" customHeight="1" x14ac:dyDescent="0.2">
      <c r="A16" s="426"/>
      <c r="B16" s="424" t="s">
        <v>554</v>
      </c>
      <c r="C16" s="423" t="s">
        <v>1366</v>
      </c>
      <c r="D16" s="425">
        <v>190711</v>
      </c>
      <c r="E16" s="425">
        <v>123315</v>
      </c>
      <c r="F16" s="425">
        <v>122620</v>
      </c>
      <c r="G16" s="356">
        <v>99.4</v>
      </c>
      <c r="H16" s="157"/>
      <c r="I16" s="157"/>
      <c r="J16" s="157"/>
      <c r="K16" s="157"/>
    </row>
    <row r="17" spans="1:11" ht="24.75" customHeight="1" x14ac:dyDescent="0.2">
      <c r="A17" s="423" t="s">
        <v>978</v>
      </c>
      <c r="B17" s="424" t="s">
        <v>555</v>
      </c>
      <c r="C17" s="423" t="s">
        <v>1367</v>
      </c>
      <c r="D17" s="425">
        <v>7032</v>
      </c>
      <c r="E17" s="425">
        <v>7422</v>
      </c>
      <c r="F17" s="425">
        <v>7401</v>
      </c>
      <c r="G17" s="356">
        <v>99.7</v>
      </c>
      <c r="H17" s="157"/>
      <c r="I17" s="157"/>
      <c r="J17" s="157"/>
      <c r="K17" s="157"/>
    </row>
    <row r="18" spans="1:11" ht="12.75" customHeight="1" x14ac:dyDescent="0.2">
      <c r="A18" s="422"/>
      <c r="B18" s="353" t="s">
        <v>553</v>
      </c>
      <c r="C18" s="421" t="s">
        <v>1365</v>
      </c>
      <c r="D18" s="355">
        <v>0</v>
      </c>
      <c r="E18" s="355">
        <v>644</v>
      </c>
      <c r="F18" s="355">
        <v>644</v>
      </c>
      <c r="G18" s="356">
        <v>100</v>
      </c>
      <c r="H18" s="157"/>
      <c r="I18" s="157"/>
      <c r="J18" s="157"/>
      <c r="K18" s="157"/>
    </row>
    <row r="19" spans="1:11" ht="12.75" customHeight="1" x14ac:dyDescent="0.2">
      <c r="A19" s="422"/>
      <c r="B19" s="353" t="s">
        <v>548</v>
      </c>
      <c r="C19" s="421" t="s">
        <v>1361</v>
      </c>
      <c r="D19" s="355">
        <v>1115</v>
      </c>
      <c r="E19" s="355">
        <v>2057</v>
      </c>
      <c r="F19" s="355">
        <v>2051</v>
      </c>
      <c r="G19" s="356">
        <v>99.7</v>
      </c>
      <c r="H19" s="157"/>
      <c r="I19" s="157"/>
      <c r="J19" s="157"/>
      <c r="K19" s="157"/>
    </row>
    <row r="20" spans="1:11" ht="12.75" customHeight="1" x14ac:dyDescent="0.2">
      <c r="A20" s="421" t="s">
        <v>485</v>
      </c>
      <c r="B20" s="353" t="s">
        <v>556</v>
      </c>
      <c r="C20" s="421" t="s">
        <v>1368</v>
      </c>
      <c r="D20" s="355">
        <v>15335</v>
      </c>
      <c r="E20" s="355">
        <v>15055</v>
      </c>
      <c r="F20" s="355">
        <v>15053</v>
      </c>
      <c r="G20" s="356">
        <v>100</v>
      </c>
      <c r="H20" s="157"/>
      <c r="I20" s="157"/>
      <c r="J20" s="157"/>
      <c r="K20" s="157"/>
    </row>
    <row r="21" spans="1:11" ht="12.75" customHeight="1" x14ac:dyDescent="0.2">
      <c r="A21" s="422"/>
      <c r="B21" s="353" t="s">
        <v>553</v>
      </c>
      <c r="C21" s="421" t="s">
        <v>1365</v>
      </c>
      <c r="D21" s="355">
        <v>0</v>
      </c>
      <c r="E21" s="355">
        <v>77</v>
      </c>
      <c r="F21" s="355">
        <v>77</v>
      </c>
      <c r="G21" s="356">
        <v>100</v>
      </c>
      <c r="H21" s="157"/>
      <c r="I21" s="157"/>
      <c r="J21" s="157"/>
      <c r="K21" s="157"/>
    </row>
    <row r="22" spans="1:11" ht="12.75" customHeight="1" x14ac:dyDescent="0.2">
      <c r="A22" s="422"/>
      <c r="B22" s="353" t="s">
        <v>548</v>
      </c>
      <c r="C22" s="421" t="s">
        <v>1361</v>
      </c>
      <c r="D22" s="355">
        <v>213</v>
      </c>
      <c r="E22" s="355">
        <v>520</v>
      </c>
      <c r="F22" s="355">
        <v>509</v>
      </c>
      <c r="G22" s="356">
        <v>97.9</v>
      </c>
      <c r="H22" s="157"/>
      <c r="I22" s="157"/>
      <c r="J22" s="157"/>
      <c r="K22" s="157"/>
    </row>
    <row r="23" spans="1:11" ht="26.25" customHeight="1" x14ac:dyDescent="0.2">
      <c r="A23" s="421" t="s">
        <v>979</v>
      </c>
      <c r="B23" s="353" t="s">
        <v>557</v>
      </c>
      <c r="C23" s="421" t="s">
        <v>1369</v>
      </c>
      <c r="D23" s="355">
        <v>123861</v>
      </c>
      <c r="E23" s="355">
        <v>133154</v>
      </c>
      <c r="F23" s="355">
        <v>132058</v>
      </c>
      <c r="G23" s="356">
        <v>99.2</v>
      </c>
      <c r="H23" s="157"/>
      <c r="I23" s="157"/>
      <c r="J23" s="157"/>
      <c r="K23" s="157"/>
    </row>
    <row r="24" spans="1:11" ht="12.75" customHeight="1" x14ac:dyDescent="0.2">
      <c r="A24" s="422"/>
      <c r="B24" s="353" t="s">
        <v>558</v>
      </c>
      <c r="C24" s="421" t="s">
        <v>1370</v>
      </c>
      <c r="D24" s="355">
        <v>20</v>
      </c>
      <c r="E24" s="355">
        <v>20</v>
      </c>
      <c r="F24" s="355">
        <v>0</v>
      </c>
      <c r="G24" s="356">
        <v>0</v>
      </c>
      <c r="H24" s="157"/>
      <c r="I24" s="157"/>
      <c r="J24" s="157"/>
      <c r="K24" s="157"/>
    </row>
    <row r="25" spans="1:11" ht="12.75" customHeight="1" x14ac:dyDescent="0.2">
      <c r="A25" s="422"/>
      <c r="B25" s="353" t="s">
        <v>548</v>
      </c>
      <c r="C25" s="421" t="s">
        <v>1361</v>
      </c>
      <c r="D25" s="355">
        <v>4273</v>
      </c>
      <c r="E25" s="355">
        <v>7667</v>
      </c>
      <c r="F25" s="355">
        <v>7543</v>
      </c>
      <c r="G25" s="356">
        <v>98.4</v>
      </c>
      <c r="H25" s="157"/>
      <c r="I25" s="157"/>
      <c r="J25" s="157"/>
      <c r="K25" s="157"/>
    </row>
    <row r="26" spans="1:11" ht="12.75" customHeight="1" x14ac:dyDescent="0.2">
      <c r="A26" s="421" t="s">
        <v>980</v>
      </c>
      <c r="B26" s="353" t="s">
        <v>559</v>
      </c>
      <c r="C26" s="421" t="s">
        <v>1371</v>
      </c>
      <c r="D26" s="355">
        <v>12929</v>
      </c>
      <c r="E26" s="355">
        <v>13790</v>
      </c>
      <c r="F26" s="355">
        <v>13785</v>
      </c>
      <c r="G26" s="356">
        <v>100</v>
      </c>
      <c r="H26" s="157"/>
      <c r="I26" s="157"/>
      <c r="J26" s="157"/>
      <c r="K26" s="157"/>
    </row>
    <row r="27" spans="1:11" ht="12.75" customHeight="1" x14ac:dyDescent="0.2">
      <c r="A27" s="422"/>
      <c r="B27" s="353" t="s">
        <v>553</v>
      </c>
      <c r="C27" s="421" t="s">
        <v>1365</v>
      </c>
      <c r="D27" s="355">
        <v>0</v>
      </c>
      <c r="E27" s="355">
        <v>621</v>
      </c>
      <c r="F27" s="355">
        <v>621</v>
      </c>
      <c r="G27" s="356">
        <v>100</v>
      </c>
      <c r="H27" s="157"/>
      <c r="I27" s="157"/>
      <c r="J27" s="157"/>
      <c r="K27" s="157"/>
    </row>
    <row r="28" spans="1:11" ht="12.75" customHeight="1" x14ac:dyDescent="0.2">
      <c r="A28" s="422"/>
      <c r="B28" s="353" t="s">
        <v>548</v>
      </c>
      <c r="C28" s="421" t="s">
        <v>1361</v>
      </c>
      <c r="D28" s="355">
        <v>975</v>
      </c>
      <c r="E28" s="355">
        <v>1612</v>
      </c>
      <c r="F28" s="355">
        <v>1612</v>
      </c>
      <c r="G28" s="356">
        <v>100</v>
      </c>
      <c r="H28" s="157"/>
      <c r="I28" s="157"/>
      <c r="J28" s="157"/>
      <c r="K28" s="157"/>
    </row>
    <row r="29" spans="1:11" ht="12.75" customHeight="1" x14ac:dyDescent="0.2">
      <c r="A29" s="421" t="s">
        <v>981</v>
      </c>
      <c r="B29" s="353" t="s">
        <v>560</v>
      </c>
      <c r="C29" s="421" t="s">
        <v>1372</v>
      </c>
      <c r="D29" s="355">
        <v>76543</v>
      </c>
      <c r="E29" s="355">
        <v>81624</v>
      </c>
      <c r="F29" s="355">
        <v>81624</v>
      </c>
      <c r="G29" s="356">
        <v>100</v>
      </c>
      <c r="H29" s="157"/>
      <c r="I29" s="157"/>
      <c r="J29" s="157"/>
      <c r="K29" s="157"/>
    </row>
    <row r="30" spans="1:11" ht="12.75" customHeight="1" x14ac:dyDescent="0.2">
      <c r="A30" s="421" t="s">
        <v>1373</v>
      </c>
      <c r="B30" s="353" t="s">
        <v>561</v>
      </c>
      <c r="C30" s="421" t="s">
        <v>1374</v>
      </c>
      <c r="D30" s="355">
        <v>7134</v>
      </c>
      <c r="E30" s="355">
        <v>9158</v>
      </c>
      <c r="F30" s="355">
        <v>9085</v>
      </c>
      <c r="G30" s="356">
        <v>99.2</v>
      </c>
      <c r="H30" s="157"/>
      <c r="I30" s="157"/>
      <c r="J30" s="157"/>
      <c r="K30" s="157"/>
    </row>
    <row r="31" spans="1:11" ht="12.75" customHeight="1" x14ac:dyDescent="0.2">
      <c r="A31" s="422"/>
      <c r="B31" s="353" t="s">
        <v>562</v>
      </c>
      <c r="C31" s="421" t="s">
        <v>1375</v>
      </c>
      <c r="D31" s="355">
        <v>135070</v>
      </c>
      <c r="E31" s="355">
        <v>144608</v>
      </c>
      <c r="F31" s="355">
        <v>143688</v>
      </c>
      <c r="G31" s="356">
        <v>99.4</v>
      </c>
      <c r="H31" s="157"/>
      <c r="I31" s="157"/>
      <c r="J31" s="157"/>
      <c r="K31" s="157"/>
    </row>
    <row r="32" spans="1:11" ht="12.75" customHeight="1" x14ac:dyDescent="0.2">
      <c r="A32" s="422"/>
      <c r="B32" s="353" t="s">
        <v>563</v>
      </c>
      <c r="C32" s="421" t="s">
        <v>1376</v>
      </c>
      <c r="D32" s="355">
        <v>22311</v>
      </c>
      <c r="E32" s="355">
        <v>18313</v>
      </c>
      <c r="F32" s="355">
        <v>18313</v>
      </c>
      <c r="G32" s="356">
        <v>100</v>
      </c>
      <c r="H32" s="157"/>
      <c r="I32" s="157"/>
      <c r="J32" s="157"/>
      <c r="K32" s="157"/>
    </row>
    <row r="33" spans="1:11" ht="12.75" customHeight="1" x14ac:dyDescent="0.2">
      <c r="A33" s="422"/>
      <c r="B33" s="353" t="s">
        <v>564</v>
      </c>
      <c r="C33" s="421" t="s">
        <v>1377</v>
      </c>
      <c r="D33" s="355">
        <v>3596</v>
      </c>
      <c r="E33" s="355">
        <v>3667</v>
      </c>
      <c r="F33" s="355">
        <v>3576</v>
      </c>
      <c r="G33" s="356">
        <v>97.5</v>
      </c>
      <c r="H33" s="157"/>
      <c r="I33" s="157"/>
      <c r="J33" s="157"/>
      <c r="K33" s="157"/>
    </row>
    <row r="34" spans="1:11" ht="12.75" customHeight="1" x14ac:dyDescent="0.2">
      <c r="A34" s="422"/>
      <c r="B34" s="353" t="s">
        <v>553</v>
      </c>
      <c r="C34" s="421" t="s">
        <v>1365</v>
      </c>
      <c r="D34" s="355">
        <v>0</v>
      </c>
      <c r="E34" s="355">
        <v>4186</v>
      </c>
      <c r="F34" s="355">
        <v>4186</v>
      </c>
      <c r="G34" s="356">
        <v>100</v>
      </c>
      <c r="H34" s="157"/>
      <c r="I34" s="157"/>
      <c r="J34" s="157"/>
      <c r="K34" s="157"/>
    </row>
    <row r="35" spans="1:11" ht="12.75" customHeight="1" x14ac:dyDescent="0.2">
      <c r="A35" s="422"/>
      <c r="B35" s="353" t="s">
        <v>548</v>
      </c>
      <c r="C35" s="421" t="s">
        <v>1361</v>
      </c>
      <c r="D35" s="355">
        <v>7166</v>
      </c>
      <c r="E35" s="355">
        <v>9035</v>
      </c>
      <c r="F35" s="355">
        <v>8952</v>
      </c>
      <c r="G35" s="356">
        <v>99.1</v>
      </c>
      <c r="H35" s="157"/>
      <c r="I35" s="157"/>
      <c r="J35" s="157"/>
      <c r="K35" s="157"/>
    </row>
    <row r="36" spans="1:11" ht="12.75" customHeight="1" x14ac:dyDescent="0.2">
      <c r="A36" s="421" t="s">
        <v>983</v>
      </c>
      <c r="B36" s="353" t="s">
        <v>561</v>
      </c>
      <c r="C36" s="421" t="s">
        <v>1374</v>
      </c>
      <c r="D36" s="355">
        <v>176</v>
      </c>
      <c r="E36" s="355">
        <v>401</v>
      </c>
      <c r="F36" s="355">
        <v>401</v>
      </c>
      <c r="G36" s="356">
        <v>100</v>
      </c>
      <c r="H36" s="157"/>
      <c r="I36" s="157"/>
      <c r="J36" s="157"/>
      <c r="K36" s="157"/>
    </row>
    <row r="37" spans="1:11" ht="12.75" customHeight="1" x14ac:dyDescent="0.2">
      <c r="A37" s="422"/>
      <c r="B37" s="353" t="s">
        <v>565</v>
      </c>
      <c r="C37" s="421" t="s">
        <v>1378</v>
      </c>
      <c r="D37" s="355">
        <v>3500</v>
      </c>
      <c r="E37" s="355">
        <v>3633</v>
      </c>
      <c r="F37" s="355">
        <v>3470</v>
      </c>
      <c r="G37" s="356">
        <v>95.5</v>
      </c>
      <c r="H37" s="157"/>
      <c r="I37" s="157"/>
      <c r="J37" s="157"/>
      <c r="K37" s="157"/>
    </row>
    <row r="38" spans="1:11" ht="12.75" customHeight="1" x14ac:dyDescent="0.2">
      <c r="A38" s="422"/>
      <c r="B38" s="353" t="s">
        <v>566</v>
      </c>
      <c r="C38" s="421" t="s">
        <v>1379</v>
      </c>
      <c r="D38" s="355">
        <v>3500</v>
      </c>
      <c r="E38" s="355">
        <v>520</v>
      </c>
      <c r="F38" s="355">
        <v>518</v>
      </c>
      <c r="G38" s="356">
        <v>99.6</v>
      </c>
      <c r="H38" s="157"/>
      <c r="I38" s="157"/>
      <c r="J38" s="157"/>
      <c r="K38" s="157"/>
    </row>
    <row r="39" spans="1:11" ht="24" customHeight="1" x14ac:dyDescent="0.2">
      <c r="A39" s="422"/>
      <c r="B39" s="353" t="s">
        <v>567</v>
      </c>
      <c r="C39" s="421" t="s">
        <v>1380</v>
      </c>
      <c r="D39" s="355">
        <v>380958</v>
      </c>
      <c r="E39" s="355">
        <v>671753</v>
      </c>
      <c r="F39" s="355">
        <v>665651</v>
      </c>
      <c r="G39" s="356">
        <v>99.1</v>
      </c>
      <c r="H39" s="157"/>
      <c r="I39" s="157"/>
      <c r="J39" s="157"/>
      <c r="K39" s="157"/>
    </row>
    <row r="40" spans="1:11" ht="12.75" customHeight="1" x14ac:dyDescent="0.2">
      <c r="A40" s="422"/>
      <c r="B40" s="353" t="s">
        <v>568</v>
      </c>
      <c r="C40" s="421" t="s">
        <v>1381</v>
      </c>
      <c r="D40" s="355">
        <v>1704241</v>
      </c>
      <c r="E40" s="355">
        <v>1464919</v>
      </c>
      <c r="F40" s="355">
        <v>1463260</v>
      </c>
      <c r="G40" s="356">
        <v>99.9</v>
      </c>
      <c r="H40" s="157"/>
      <c r="I40" s="157"/>
      <c r="J40" s="157"/>
      <c r="K40" s="157"/>
    </row>
    <row r="41" spans="1:11" ht="12.75" customHeight="1" x14ac:dyDescent="0.2">
      <c r="A41" s="422"/>
      <c r="B41" s="353" t="s">
        <v>558</v>
      </c>
      <c r="C41" s="421" t="s">
        <v>1370</v>
      </c>
      <c r="D41" s="355">
        <v>458</v>
      </c>
      <c r="E41" s="355">
        <v>458</v>
      </c>
      <c r="F41" s="355">
        <v>0</v>
      </c>
      <c r="G41" s="356">
        <v>0</v>
      </c>
      <c r="H41" s="157"/>
      <c r="I41" s="157"/>
      <c r="J41" s="157"/>
      <c r="K41" s="157"/>
    </row>
    <row r="42" spans="1:11" ht="12.75" customHeight="1" x14ac:dyDescent="0.2">
      <c r="A42" s="422"/>
      <c r="B42" s="353" t="s">
        <v>569</v>
      </c>
      <c r="C42" s="421" t="s">
        <v>1382</v>
      </c>
      <c r="D42" s="355">
        <v>1</v>
      </c>
      <c r="E42" s="355">
        <v>1</v>
      </c>
      <c r="F42" s="355">
        <v>0</v>
      </c>
      <c r="G42" s="356">
        <v>0</v>
      </c>
      <c r="H42" s="157"/>
      <c r="I42" s="157"/>
      <c r="J42" s="157"/>
      <c r="K42" s="157"/>
    </row>
    <row r="43" spans="1:11" ht="12.75" customHeight="1" x14ac:dyDescent="0.2">
      <c r="A43" s="421" t="s">
        <v>985</v>
      </c>
      <c r="B43" s="353" t="s">
        <v>570</v>
      </c>
      <c r="C43" s="421" t="s">
        <v>1383</v>
      </c>
      <c r="D43" s="355">
        <v>3</v>
      </c>
      <c r="E43" s="355">
        <v>3</v>
      </c>
      <c r="F43" s="355">
        <v>2</v>
      </c>
      <c r="G43" s="356">
        <v>66.7</v>
      </c>
      <c r="H43" s="157"/>
      <c r="I43" s="157"/>
      <c r="J43" s="157"/>
      <c r="K43" s="157"/>
    </row>
    <row r="44" spans="1:11" ht="12.75" customHeight="1" x14ac:dyDescent="0.2">
      <c r="A44" s="422"/>
      <c r="B44" s="353" t="s">
        <v>561</v>
      </c>
      <c r="C44" s="421" t="s">
        <v>1374</v>
      </c>
      <c r="D44" s="355">
        <v>100</v>
      </c>
      <c r="E44" s="355">
        <v>100</v>
      </c>
      <c r="F44" s="355">
        <v>100</v>
      </c>
      <c r="G44" s="356">
        <v>100</v>
      </c>
      <c r="H44" s="157"/>
      <c r="I44" s="157"/>
      <c r="J44" s="157"/>
      <c r="K44" s="157"/>
    </row>
    <row r="45" spans="1:11" ht="12.75" customHeight="1" x14ac:dyDescent="0.2">
      <c r="A45" s="422"/>
      <c r="B45" s="353" t="s">
        <v>571</v>
      </c>
      <c r="C45" s="421" t="s">
        <v>1384</v>
      </c>
      <c r="D45" s="355">
        <v>132400</v>
      </c>
      <c r="E45" s="355">
        <v>128559</v>
      </c>
      <c r="F45" s="355">
        <v>128559</v>
      </c>
      <c r="G45" s="356">
        <v>100</v>
      </c>
      <c r="H45" s="157"/>
      <c r="I45" s="157"/>
      <c r="J45" s="157"/>
      <c r="K45" s="157"/>
    </row>
    <row r="46" spans="1:11" ht="12.75" customHeight="1" x14ac:dyDescent="0.2">
      <c r="A46" s="422"/>
      <c r="B46" s="353" t="s">
        <v>566</v>
      </c>
      <c r="C46" s="421" t="s">
        <v>1379</v>
      </c>
      <c r="D46" s="355">
        <v>38</v>
      </c>
      <c r="E46" s="355">
        <v>491</v>
      </c>
      <c r="F46" s="355">
        <v>491</v>
      </c>
      <c r="G46" s="356">
        <v>100</v>
      </c>
      <c r="H46" s="157"/>
      <c r="I46" s="157"/>
      <c r="J46" s="157"/>
      <c r="K46" s="157"/>
    </row>
    <row r="47" spans="1:11" ht="12.75" customHeight="1" x14ac:dyDescent="0.2">
      <c r="A47" s="422"/>
      <c r="B47" s="353" t="s">
        <v>563</v>
      </c>
      <c r="C47" s="421" t="s">
        <v>1385</v>
      </c>
      <c r="D47" s="355">
        <v>237</v>
      </c>
      <c r="E47" s="355">
        <v>244</v>
      </c>
      <c r="F47" s="355">
        <v>244</v>
      </c>
      <c r="G47" s="356">
        <v>100</v>
      </c>
      <c r="H47" s="157"/>
      <c r="I47" s="157"/>
      <c r="J47" s="157"/>
      <c r="K47" s="157"/>
    </row>
    <row r="48" spans="1:11" ht="12.75" customHeight="1" x14ac:dyDescent="0.2">
      <c r="A48" s="422"/>
      <c r="B48" s="353" t="s">
        <v>572</v>
      </c>
      <c r="C48" s="421" t="s">
        <v>1386</v>
      </c>
      <c r="D48" s="355">
        <v>3</v>
      </c>
      <c r="E48" s="355">
        <v>3</v>
      </c>
      <c r="F48" s="355">
        <v>3</v>
      </c>
      <c r="G48" s="356">
        <v>100</v>
      </c>
      <c r="H48" s="157"/>
      <c r="I48" s="157"/>
      <c r="J48" s="157"/>
      <c r="K48" s="157"/>
    </row>
    <row r="49" spans="1:11" ht="12.75" customHeight="1" x14ac:dyDescent="0.2">
      <c r="A49" s="422"/>
      <c r="B49" s="353" t="s">
        <v>573</v>
      </c>
      <c r="C49" s="421" t="s">
        <v>1387</v>
      </c>
      <c r="D49" s="355">
        <v>1543453</v>
      </c>
      <c r="E49" s="355">
        <v>1847845</v>
      </c>
      <c r="F49" s="355">
        <v>1840887</v>
      </c>
      <c r="G49" s="356">
        <v>99.6</v>
      </c>
      <c r="H49" s="157"/>
      <c r="I49" s="157"/>
      <c r="J49" s="157"/>
      <c r="K49" s="157"/>
    </row>
    <row r="50" spans="1:11" ht="12.75" customHeight="1" x14ac:dyDescent="0.2">
      <c r="A50" s="422"/>
      <c r="B50" s="353" t="s">
        <v>1388</v>
      </c>
      <c r="C50" s="421" t="s">
        <v>1389</v>
      </c>
      <c r="D50" s="355">
        <v>90650</v>
      </c>
      <c r="E50" s="355">
        <v>23741</v>
      </c>
      <c r="F50" s="355">
        <v>23741</v>
      </c>
      <c r="G50" s="356">
        <v>100</v>
      </c>
      <c r="H50" s="157"/>
      <c r="I50" s="157"/>
      <c r="J50" s="157"/>
      <c r="K50" s="157"/>
    </row>
    <row r="51" spans="1:11" ht="12.75" customHeight="1" x14ac:dyDescent="0.2">
      <c r="A51" s="422"/>
      <c r="B51" s="353" t="s">
        <v>553</v>
      </c>
      <c r="C51" s="421" t="s">
        <v>1365</v>
      </c>
      <c r="D51" s="355">
        <v>0</v>
      </c>
      <c r="E51" s="355">
        <v>28317</v>
      </c>
      <c r="F51" s="355">
        <v>28317</v>
      </c>
      <c r="G51" s="356">
        <v>100</v>
      </c>
      <c r="H51" s="157"/>
      <c r="I51" s="157"/>
      <c r="J51" s="157"/>
      <c r="K51" s="157"/>
    </row>
    <row r="52" spans="1:11" ht="12.75" customHeight="1" x14ac:dyDescent="0.2">
      <c r="A52" s="422"/>
      <c r="B52" s="353" t="s">
        <v>548</v>
      </c>
      <c r="C52" s="421" t="s">
        <v>1361</v>
      </c>
      <c r="D52" s="355">
        <v>106124</v>
      </c>
      <c r="E52" s="355">
        <v>194790</v>
      </c>
      <c r="F52" s="355">
        <v>194764</v>
      </c>
      <c r="G52" s="356">
        <v>100</v>
      </c>
      <c r="H52" s="157"/>
      <c r="I52" s="157"/>
      <c r="J52" s="157"/>
      <c r="K52" s="157"/>
    </row>
    <row r="53" spans="1:11" ht="12.75" customHeight="1" x14ac:dyDescent="0.2">
      <c r="A53" s="421" t="s">
        <v>986</v>
      </c>
      <c r="B53" s="353" t="s">
        <v>571</v>
      </c>
      <c r="C53" s="421" t="s">
        <v>1384</v>
      </c>
      <c r="D53" s="355">
        <v>0</v>
      </c>
      <c r="E53" s="355">
        <v>3539</v>
      </c>
      <c r="F53" s="355">
        <v>3539</v>
      </c>
      <c r="G53" s="356">
        <v>100</v>
      </c>
      <c r="H53" s="157"/>
      <c r="I53" s="157"/>
      <c r="J53" s="157"/>
      <c r="K53" s="157"/>
    </row>
    <row r="54" spans="1:11" ht="12.75" customHeight="1" x14ac:dyDescent="0.2">
      <c r="A54" s="422"/>
      <c r="B54" s="353" t="s">
        <v>566</v>
      </c>
      <c r="C54" s="421" t="s">
        <v>1379</v>
      </c>
      <c r="D54" s="355">
        <v>15</v>
      </c>
      <c r="E54" s="355">
        <v>0</v>
      </c>
      <c r="F54" s="355">
        <v>0</v>
      </c>
      <c r="G54" s="356">
        <v>0</v>
      </c>
      <c r="H54" s="157"/>
      <c r="I54" s="157"/>
      <c r="J54" s="157"/>
      <c r="K54" s="157"/>
    </row>
    <row r="55" spans="1:11" ht="12.75" customHeight="1" x14ac:dyDescent="0.2">
      <c r="A55" s="422"/>
      <c r="B55" s="353" t="s">
        <v>574</v>
      </c>
      <c r="C55" s="421" t="s">
        <v>1390</v>
      </c>
      <c r="D55" s="355">
        <v>271861</v>
      </c>
      <c r="E55" s="355">
        <v>282648</v>
      </c>
      <c r="F55" s="355">
        <v>282646</v>
      </c>
      <c r="G55" s="356">
        <v>100</v>
      </c>
      <c r="H55" s="157"/>
      <c r="I55" s="157"/>
      <c r="J55" s="157"/>
      <c r="K55" s="157"/>
    </row>
    <row r="56" spans="1:11" ht="12.75" customHeight="1" x14ac:dyDescent="0.2">
      <c r="A56" s="422"/>
      <c r="B56" s="353" t="s">
        <v>575</v>
      </c>
      <c r="C56" s="421" t="s">
        <v>1391</v>
      </c>
      <c r="D56" s="355">
        <v>480774</v>
      </c>
      <c r="E56" s="355">
        <v>333147</v>
      </c>
      <c r="F56" s="355">
        <v>333059</v>
      </c>
      <c r="G56" s="356">
        <v>100</v>
      </c>
      <c r="H56" s="157"/>
      <c r="I56" s="157"/>
      <c r="J56" s="157"/>
      <c r="K56" s="157"/>
    </row>
    <row r="57" spans="1:11" ht="12.75" customHeight="1" x14ac:dyDescent="0.2">
      <c r="A57" s="422"/>
      <c r="B57" s="353" t="s">
        <v>576</v>
      </c>
      <c r="C57" s="421" t="s">
        <v>597</v>
      </c>
      <c r="D57" s="355">
        <v>30408</v>
      </c>
      <c r="E57" s="355">
        <v>31047</v>
      </c>
      <c r="F57" s="355">
        <v>30911</v>
      </c>
      <c r="G57" s="356">
        <v>99.6</v>
      </c>
      <c r="H57" s="157"/>
      <c r="I57" s="157"/>
      <c r="J57" s="157"/>
      <c r="K57" s="157"/>
    </row>
    <row r="58" spans="1:11" ht="12.75" customHeight="1" x14ac:dyDescent="0.2">
      <c r="A58" s="422"/>
      <c r="B58" s="353" t="s">
        <v>577</v>
      </c>
      <c r="C58" s="421" t="s">
        <v>1392</v>
      </c>
      <c r="D58" s="355">
        <v>14</v>
      </c>
      <c r="E58" s="355">
        <v>14</v>
      </c>
      <c r="F58" s="355">
        <v>14</v>
      </c>
      <c r="G58" s="356">
        <v>100</v>
      </c>
      <c r="H58" s="157"/>
      <c r="I58" s="157"/>
      <c r="J58" s="157"/>
      <c r="K58" s="157"/>
    </row>
    <row r="59" spans="1:11" ht="12.75" customHeight="1" x14ac:dyDescent="0.2">
      <c r="A59" s="422"/>
      <c r="B59" s="353" t="s">
        <v>553</v>
      </c>
      <c r="C59" s="421" t="s">
        <v>1365</v>
      </c>
      <c r="D59" s="355">
        <v>0</v>
      </c>
      <c r="E59" s="355">
        <v>24043</v>
      </c>
      <c r="F59" s="355">
        <v>23766</v>
      </c>
      <c r="G59" s="356">
        <v>98.8</v>
      </c>
      <c r="H59" s="157"/>
      <c r="I59" s="157"/>
      <c r="J59" s="157"/>
      <c r="K59" s="157"/>
    </row>
    <row r="60" spans="1:11" ht="12.75" customHeight="1" x14ac:dyDescent="0.2">
      <c r="A60" s="422"/>
      <c r="B60" s="353" t="s">
        <v>548</v>
      </c>
      <c r="C60" s="421" t="s">
        <v>1361</v>
      </c>
      <c r="D60" s="355">
        <v>23191</v>
      </c>
      <c r="E60" s="355">
        <v>26031</v>
      </c>
      <c r="F60" s="355">
        <v>25996</v>
      </c>
      <c r="G60" s="356">
        <v>99.9</v>
      </c>
      <c r="H60" s="157"/>
      <c r="I60" s="157"/>
      <c r="J60" s="157"/>
      <c r="K60" s="157"/>
    </row>
    <row r="61" spans="1:11" ht="12.75" customHeight="1" x14ac:dyDescent="0.2">
      <c r="A61" s="421" t="s">
        <v>987</v>
      </c>
      <c r="B61" s="353" t="s">
        <v>561</v>
      </c>
      <c r="C61" s="421" t="s">
        <v>1374</v>
      </c>
      <c r="D61" s="355">
        <v>8990</v>
      </c>
      <c r="E61" s="355">
        <v>5905</v>
      </c>
      <c r="F61" s="355">
        <v>5905</v>
      </c>
      <c r="G61" s="356">
        <v>100</v>
      </c>
      <c r="H61" s="157"/>
      <c r="I61" s="157"/>
      <c r="J61" s="157"/>
      <c r="K61" s="157"/>
    </row>
    <row r="62" spans="1:11" ht="25.5" customHeight="1" x14ac:dyDescent="0.2">
      <c r="A62" s="422"/>
      <c r="B62" s="353" t="s">
        <v>566</v>
      </c>
      <c r="C62" s="421" t="s">
        <v>1379</v>
      </c>
      <c r="D62" s="355">
        <v>6</v>
      </c>
      <c r="E62" s="355">
        <v>6</v>
      </c>
      <c r="F62" s="355">
        <v>0</v>
      </c>
      <c r="G62" s="356">
        <v>0</v>
      </c>
      <c r="H62" s="157"/>
      <c r="I62" s="157"/>
      <c r="J62" s="157"/>
      <c r="K62" s="157"/>
    </row>
    <row r="63" spans="1:11" ht="12.75" customHeight="1" x14ac:dyDescent="0.2">
      <c r="A63" s="422"/>
      <c r="B63" s="353" t="s">
        <v>578</v>
      </c>
      <c r="C63" s="421" t="s">
        <v>1393</v>
      </c>
      <c r="D63" s="355">
        <v>386307</v>
      </c>
      <c r="E63" s="355">
        <v>397186</v>
      </c>
      <c r="F63" s="355">
        <v>380004</v>
      </c>
      <c r="G63" s="356">
        <v>95.7</v>
      </c>
      <c r="H63" s="157"/>
      <c r="I63" s="157"/>
      <c r="J63" s="157"/>
      <c r="K63" s="157"/>
    </row>
    <row r="64" spans="1:11" ht="27" customHeight="1" x14ac:dyDescent="0.2">
      <c r="A64" s="422"/>
      <c r="B64" s="353" t="s">
        <v>579</v>
      </c>
      <c r="C64" s="421" t="s">
        <v>1394</v>
      </c>
      <c r="D64" s="355">
        <v>84987</v>
      </c>
      <c r="E64" s="355">
        <v>94414</v>
      </c>
      <c r="F64" s="355">
        <v>87108</v>
      </c>
      <c r="G64" s="356">
        <v>92.3</v>
      </c>
      <c r="H64" s="157"/>
      <c r="I64" s="157"/>
      <c r="J64" s="157"/>
      <c r="K64" s="157"/>
    </row>
    <row r="65" spans="1:11" ht="12.75" customHeight="1" x14ac:dyDescent="0.2">
      <c r="A65" s="422"/>
      <c r="B65" s="353" t="s">
        <v>563</v>
      </c>
      <c r="C65" s="421" t="s">
        <v>1376</v>
      </c>
      <c r="D65" s="355">
        <v>81</v>
      </c>
      <c r="E65" s="355">
        <v>81</v>
      </c>
      <c r="F65" s="355">
        <v>42</v>
      </c>
      <c r="G65" s="356">
        <v>51.9</v>
      </c>
      <c r="H65" s="157"/>
      <c r="I65" s="157"/>
      <c r="J65" s="157"/>
      <c r="K65" s="157"/>
    </row>
    <row r="66" spans="1:11" ht="12.75" customHeight="1" x14ac:dyDescent="0.2">
      <c r="A66" s="422"/>
      <c r="B66" s="353" t="s">
        <v>558</v>
      </c>
      <c r="C66" s="421" t="s">
        <v>1370</v>
      </c>
      <c r="D66" s="355">
        <v>70</v>
      </c>
      <c r="E66" s="355">
        <v>70</v>
      </c>
      <c r="F66" s="355">
        <v>0</v>
      </c>
      <c r="G66" s="356">
        <v>0</v>
      </c>
      <c r="H66" s="157"/>
      <c r="I66" s="157"/>
      <c r="J66" s="157"/>
      <c r="K66" s="157"/>
    </row>
    <row r="67" spans="1:11" ht="12.75" customHeight="1" x14ac:dyDescent="0.2">
      <c r="A67" s="422"/>
      <c r="B67" s="353" t="s">
        <v>553</v>
      </c>
      <c r="C67" s="421" t="s">
        <v>1365</v>
      </c>
      <c r="D67" s="355">
        <v>0</v>
      </c>
      <c r="E67" s="355">
        <v>48618</v>
      </c>
      <c r="F67" s="355">
        <v>48618</v>
      </c>
      <c r="G67" s="356">
        <v>100</v>
      </c>
      <c r="H67" s="157"/>
      <c r="I67" s="157"/>
      <c r="J67" s="157"/>
      <c r="K67" s="157"/>
    </row>
    <row r="68" spans="1:11" ht="12.75" customHeight="1" x14ac:dyDescent="0.2">
      <c r="A68" s="422"/>
      <c r="B68" s="353" t="s">
        <v>548</v>
      </c>
      <c r="C68" s="421" t="s">
        <v>1361</v>
      </c>
      <c r="D68" s="355">
        <v>135142</v>
      </c>
      <c r="E68" s="355">
        <v>157400</v>
      </c>
      <c r="F68" s="355">
        <v>149621</v>
      </c>
      <c r="G68" s="356">
        <v>95.1</v>
      </c>
      <c r="H68" s="157"/>
      <c r="I68" s="157"/>
      <c r="J68" s="157"/>
      <c r="K68" s="157"/>
    </row>
    <row r="69" spans="1:11" ht="12.75" customHeight="1" x14ac:dyDescent="0.2">
      <c r="A69" s="421" t="s">
        <v>988</v>
      </c>
      <c r="B69" s="353" t="s">
        <v>566</v>
      </c>
      <c r="C69" s="421" t="s">
        <v>1379</v>
      </c>
      <c r="D69" s="355">
        <v>165</v>
      </c>
      <c r="E69" s="355">
        <v>165</v>
      </c>
      <c r="F69" s="355">
        <v>155</v>
      </c>
      <c r="G69" s="356">
        <v>93.9</v>
      </c>
      <c r="H69" s="157"/>
      <c r="I69" s="157"/>
      <c r="J69" s="157"/>
      <c r="K69" s="157"/>
    </row>
    <row r="70" spans="1:11" ht="12.75" customHeight="1" x14ac:dyDescent="0.2">
      <c r="A70" s="422"/>
      <c r="B70" s="353" t="s">
        <v>580</v>
      </c>
      <c r="C70" s="421" t="s">
        <v>1395</v>
      </c>
      <c r="D70" s="355">
        <v>1496667</v>
      </c>
      <c r="E70" s="355">
        <v>613049</v>
      </c>
      <c r="F70" s="355">
        <v>613046</v>
      </c>
      <c r="G70" s="356">
        <v>100</v>
      </c>
      <c r="H70" s="157"/>
      <c r="I70" s="157"/>
      <c r="J70" s="157"/>
      <c r="K70" s="157"/>
    </row>
    <row r="71" spans="1:11" ht="12.75" customHeight="1" x14ac:dyDescent="0.2">
      <c r="A71" s="422"/>
      <c r="B71" s="353" t="s">
        <v>581</v>
      </c>
      <c r="C71" s="421" t="s">
        <v>597</v>
      </c>
      <c r="D71" s="355">
        <v>181262</v>
      </c>
      <c r="E71" s="355">
        <v>235652</v>
      </c>
      <c r="F71" s="355">
        <v>235373</v>
      </c>
      <c r="G71" s="356">
        <v>99.9</v>
      </c>
      <c r="H71" s="157"/>
      <c r="I71" s="157"/>
      <c r="J71" s="157"/>
      <c r="K71" s="157"/>
    </row>
    <row r="72" spans="1:11" ht="12.75" customHeight="1" x14ac:dyDescent="0.2">
      <c r="A72" s="422"/>
      <c r="B72" s="353" t="s">
        <v>553</v>
      </c>
      <c r="C72" s="421" t="s">
        <v>1365</v>
      </c>
      <c r="D72" s="355">
        <v>0</v>
      </c>
      <c r="E72" s="355">
        <v>3974</v>
      </c>
      <c r="F72" s="355">
        <v>3974</v>
      </c>
      <c r="G72" s="356">
        <v>100</v>
      </c>
      <c r="H72" s="157"/>
      <c r="I72" s="157"/>
      <c r="J72" s="157"/>
      <c r="K72" s="157"/>
    </row>
    <row r="73" spans="1:11" ht="12.75" customHeight="1" x14ac:dyDescent="0.2">
      <c r="A73" s="422"/>
      <c r="B73" s="353" t="s">
        <v>548</v>
      </c>
      <c r="C73" s="421" t="s">
        <v>1361</v>
      </c>
      <c r="D73" s="355">
        <v>3049</v>
      </c>
      <c r="E73" s="355">
        <v>2914</v>
      </c>
      <c r="F73" s="355">
        <v>2845</v>
      </c>
      <c r="G73" s="356">
        <v>97.6</v>
      </c>
      <c r="H73" s="157"/>
      <c r="I73" s="157"/>
      <c r="J73" s="157"/>
      <c r="K73" s="157"/>
    </row>
    <row r="74" spans="1:11" ht="12.75" customHeight="1" x14ac:dyDescent="0.2">
      <c r="A74" s="421" t="s">
        <v>989</v>
      </c>
      <c r="B74" s="353" t="s">
        <v>582</v>
      </c>
      <c r="C74" s="421" t="s">
        <v>597</v>
      </c>
      <c r="D74" s="355">
        <v>49344</v>
      </c>
      <c r="E74" s="355">
        <v>47419</v>
      </c>
      <c r="F74" s="355">
        <v>46866</v>
      </c>
      <c r="G74" s="356">
        <v>98.8</v>
      </c>
      <c r="H74" s="157"/>
      <c r="I74" s="157"/>
      <c r="J74" s="157"/>
      <c r="K74" s="157"/>
    </row>
    <row r="75" spans="1:11" ht="12.75" customHeight="1" x14ac:dyDescent="0.2">
      <c r="A75" s="422"/>
      <c r="B75" s="353" t="s">
        <v>583</v>
      </c>
      <c r="C75" s="421" t="s">
        <v>1396</v>
      </c>
      <c r="D75" s="355">
        <v>95851</v>
      </c>
      <c r="E75" s="355">
        <v>107951</v>
      </c>
      <c r="F75" s="355">
        <v>107950</v>
      </c>
      <c r="G75" s="356">
        <v>100</v>
      </c>
      <c r="H75" s="157"/>
      <c r="I75" s="157"/>
      <c r="J75" s="157"/>
      <c r="K75" s="157"/>
    </row>
    <row r="76" spans="1:11" ht="12.75" customHeight="1" x14ac:dyDescent="0.2">
      <c r="A76" s="422"/>
      <c r="B76" s="353" t="s">
        <v>561</v>
      </c>
      <c r="C76" s="421" t="s">
        <v>1374</v>
      </c>
      <c r="D76" s="355">
        <v>2072</v>
      </c>
      <c r="E76" s="355">
        <v>2343</v>
      </c>
      <c r="F76" s="355">
        <v>2281</v>
      </c>
      <c r="G76" s="356">
        <v>97.4</v>
      </c>
      <c r="H76" s="157"/>
      <c r="I76" s="157"/>
      <c r="J76" s="157"/>
      <c r="K76" s="157"/>
    </row>
    <row r="77" spans="1:11" ht="24" customHeight="1" x14ac:dyDescent="0.2">
      <c r="A77" s="422"/>
      <c r="B77" s="353" t="s">
        <v>571</v>
      </c>
      <c r="C77" s="421" t="s">
        <v>1384</v>
      </c>
      <c r="D77" s="355">
        <v>56769</v>
      </c>
      <c r="E77" s="355">
        <v>103123</v>
      </c>
      <c r="F77" s="355">
        <v>103123</v>
      </c>
      <c r="G77" s="356">
        <v>100</v>
      </c>
      <c r="H77" s="157"/>
      <c r="I77" s="157"/>
      <c r="J77" s="157"/>
      <c r="K77" s="157"/>
    </row>
    <row r="78" spans="1:11" ht="12.75" customHeight="1" x14ac:dyDescent="0.2">
      <c r="A78" s="422"/>
      <c r="B78" s="353" t="s">
        <v>566</v>
      </c>
      <c r="C78" s="421" t="s">
        <v>1379</v>
      </c>
      <c r="D78" s="355">
        <v>5</v>
      </c>
      <c r="E78" s="355">
        <v>0</v>
      </c>
      <c r="F78" s="355">
        <v>0</v>
      </c>
      <c r="G78" s="356">
        <v>0</v>
      </c>
      <c r="H78" s="157"/>
      <c r="I78" s="157"/>
      <c r="J78" s="157"/>
      <c r="K78" s="157"/>
    </row>
    <row r="79" spans="1:11" ht="12.75" customHeight="1" x14ac:dyDescent="0.2">
      <c r="A79" s="422"/>
      <c r="B79" s="353" t="s">
        <v>584</v>
      </c>
      <c r="C79" s="421" t="s">
        <v>1397</v>
      </c>
      <c r="D79" s="355">
        <v>54521</v>
      </c>
      <c r="E79" s="355">
        <v>53847</v>
      </c>
      <c r="F79" s="355">
        <v>53609</v>
      </c>
      <c r="G79" s="356">
        <v>99.6</v>
      </c>
      <c r="H79" s="157"/>
      <c r="I79" s="157"/>
      <c r="J79" s="157"/>
      <c r="K79" s="157"/>
    </row>
    <row r="80" spans="1:11" ht="12.75" customHeight="1" x14ac:dyDescent="0.2">
      <c r="A80" s="422"/>
      <c r="B80" s="353" t="s">
        <v>585</v>
      </c>
      <c r="C80" s="421" t="s">
        <v>1398</v>
      </c>
      <c r="D80" s="355">
        <v>715850</v>
      </c>
      <c r="E80" s="355">
        <v>678192</v>
      </c>
      <c r="F80" s="355">
        <v>678053</v>
      </c>
      <c r="G80" s="356">
        <v>100</v>
      </c>
      <c r="H80" s="157"/>
      <c r="I80" s="157"/>
      <c r="J80" s="157"/>
      <c r="K80" s="157"/>
    </row>
    <row r="81" spans="1:11" ht="12.75" customHeight="1" x14ac:dyDescent="0.2">
      <c r="A81" s="422"/>
      <c r="B81" s="353" t="s">
        <v>586</v>
      </c>
      <c r="C81" s="421" t="s">
        <v>1399</v>
      </c>
      <c r="D81" s="355">
        <v>2766117</v>
      </c>
      <c r="E81" s="355">
        <v>2772262</v>
      </c>
      <c r="F81" s="355">
        <v>2772022</v>
      </c>
      <c r="G81" s="356">
        <v>100</v>
      </c>
      <c r="H81" s="157"/>
      <c r="I81" s="157"/>
      <c r="J81" s="157"/>
      <c r="K81" s="157"/>
    </row>
    <row r="82" spans="1:11" ht="12.75" customHeight="1" x14ac:dyDescent="0.2">
      <c r="A82" s="422"/>
      <c r="B82" s="353" t="s">
        <v>563</v>
      </c>
      <c r="C82" s="421" t="s">
        <v>1400</v>
      </c>
      <c r="D82" s="355">
        <v>15609</v>
      </c>
      <c r="E82" s="355">
        <v>15609</v>
      </c>
      <c r="F82" s="355">
        <v>15591</v>
      </c>
      <c r="G82" s="356">
        <v>99.9</v>
      </c>
      <c r="H82" s="157"/>
      <c r="I82" s="157"/>
      <c r="J82" s="157"/>
      <c r="K82" s="157"/>
    </row>
    <row r="83" spans="1:11" ht="12.75" customHeight="1" x14ac:dyDescent="0.2">
      <c r="A83" s="422"/>
      <c r="B83" s="353" t="s">
        <v>577</v>
      </c>
      <c r="C83" s="421" t="s">
        <v>1392</v>
      </c>
      <c r="D83" s="355">
        <v>30</v>
      </c>
      <c r="E83" s="355">
        <v>30</v>
      </c>
      <c r="F83" s="355">
        <v>30</v>
      </c>
      <c r="G83" s="356">
        <v>100</v>
      </c>
      <c r="H83" s="157"/>
      <c r="I83" s="157"/>
      <c r="J83" s="157"/>
      <c r="K83" s="157"/>
    </row>
    <row r="84" spans="1:11" ht="12.75" customHeight="1" x14ac:dyDescent="0.2">
      <c r="A84" s="422"/>
      <c r="B84" s="353" t="s">
        <v>587</v>
      </c>
      <c r="C84" s="421" t="s">
        <v>1401</v>
      </c>
      <c r="D84" s="355">
        <v>186328</v>
      </c>
      <c r="E84" s="355">
        <v>231620</v>
      </c>
      <c r="F84" s="355">
        <v>231620</v>
      </c>
      <c r="G84" s="356">
        <v>100</v>
      </c>
      <c r="H84" s="157"/>
      <c r="I84" s="157"/>
      <c r="J84" s="157"/>
      <c r="K84" s="157"/>
    </row>
    <row r="85" spans="1:11" ht="12.75" customHeight="1" x14ac:dyDescent="0.2">
      <c r="A85" s="422"/>
      <c r="B85" s="353" t="s">
        <v>553</v>
      </c>
      <c r="C85" s="421" t="s">
        <v>1365</v>
      </c>
      <c r="D85" s="355">
        <v>0</v>
      </c>
      <c r="E85" s="355">
        <v>32244</v>
      </c>
      <c r="F85" s="355">
        <v>32244</v>
      </c>
      <c r="G85" s="356">
        <v>100</v>
      </c>
      <c r="H85" s="157"/>
      <c r="I85" s="157"/>
      <c r="J85" s="157"/>
      <c r="K85" s="157"/>
    </row>
    <row r="86" spans="1:11" ht="12.75" customHeight="1" x14ac:dyDescent="0.2">
      <c r="A86" s="422"/>
      <c r="B86" s="353" t="s">
        <v>548</v>
      </c>
      <c r="C86" s="421" t="s">
        <v>1361</v>
      </c>
      <c r="D86" s="355">
        <v>22566</v>
      </c>
      <c r="E86" s="355">
        <v>22247</v>
      </c>
      <c r="F86" s="355">
        <v>21994</v>
      </c>
      <c r="G86" s="356">
        <v>98.9</v>
      </c>
      <c r="H86" s="157"/>
      <c r="I86" s="157"/>
      <c r="J86" s="157"/>
      <c r="K86" s="157"/>
    </row>
    <row r="87" spans="1:11" ht="12.75" customHeight="1" x14ac:dyDescent="0.2">
      <c r="A87" s="422"/>
      <c r="B87" s="353" t="s">
        <v>1402</v>
      </c>
      <c r="C87" s="421" t="s">
        <v>1403</v>
      </c>
      <c r="D87" s="355">
        <v>65879</v>
      </c>
      <c r="E87" s="355">
        <v>40500</v>
      </c>
      <c r="F87" s="355">
        <v>40500</v>
      </c>
      <c r="G87" s="356">
        <v>100</v>
      </c>
      <c r="H87" s="157"/>
      <c r="I87" s="157"/>
      <c r="J87" s="157"/>
      <c r="K87" s="157"/>
    </row>
    <row r="88" spans="1:11" ht="12.75" customHeight="1" x14ac:dyDescent="0.2">
      <c r="A88" s="422"/>
      <c r="B88" s="353" t="s">
        <v>1404</v>
      </c>
      <c r="C88" s="421" t="s">
        <v>1404</v>
      </c>
      <c r="D88" s="355">
        <v>131</v>
      </c>
      <c r="E88" s="355">
        <v>156</v>
      </c>
      <c r="F88" s="355">
        <v>153</v>
      </c>
      <c r="G88" s="356">
        <v>98.1</v>
      </c>
      <c r="H88" s="157"/>
      <c r="I88" s="157"/>
      <c r="J88" s="157"/>
      <c r="K88" s="157"/>
    </row>
    <row r="89" spans="1:11" ht="12.75" customHeight="1" x14ac:dyDescent="0.2">
      <c r="A89" s="421" t="s">
        <v>990</v>
      </c>
      <c r="B89" s="353" t="s">
        <v>565</v>
      </c>
      <c r="C89" s="421" t="s">
        <v>1378</v>
      </c>
      <c r="D89" s="355">
        <v>221</v>
      </c>
      <c r="E89" s="355">
        <v>267</v>
      </c>
      <c r="F89" s="355">
        <v>267</v>
      </c>
      <c r="G89" s="356">
        <v>100</v>
      </c>
      <c r="H89" s="157"/>
      <c r="I89" s="157"/>
      <c r="J89" s="157"/>
      <c r="K89" s="157"/>
    </row>
    <row r="90" spans="1:11" ht="12.75" customHeight="1" x14ac:dyDescent="0.2">
      <c r="A90" s="422"/>
      <c r="B90" s="353" t="s">
        <v>571</v>
      </c>
      <c r="C90" s="421" t="s">
        <v>1384</v>
      </c>
      <c r="D90" s="355">
        <v>0</v>
      </c>
      <c r="E90" s="355">
        <v>7171</v>
      </c>
      <c r="F90" s="355">
        <v>7171</v>
      </c>
      <c r="G90" s="356">
        <v>100</v>
      </c>
      <c r="H90" s="157"/>
      <c r="I90" s="157"/>
      <c r="J90" s="157"/>
      <c r="K90" s="157"/>
    </row>
    <row r="91" spans="1:11" ht="12.75" customHeight="1" x14ac:dyDescent="0.2">
      <c r="A91" s="422"/>
      <c r="B91" s="353" t="s">
        <v>566</v>
      </c>
      <c r="C91" s="421" t="s">
        <v>1379</v>
      </c>
      <c r="D91" s="355">
        <v>1500</v>
      </c>
      <c r="E91" s="355">
        <v>2537</v>
      </c>
      <c r="F91" s="355">
        <v>2525</v>
      </c>
      <c r="G91" s="356">
        <v>99.5</v>
      </c>
      <c r="H91" s="157"/>
      <c r="I91" s="157"/>
      <c r="J91" s="157"/>
      <c r="K91" s="157"/>
    </row>
    <row r="92" spans="1:11" ht="12.75" customHeight="1" x14ac:dyDescent="0.2">
      <c r="A92" s="422"/>
      <c r="B92" s="353" t="s">
        <v>588</v>
      </c>
      <c r="C92" s="421" t="s">
        <v>1405</v>
      </c>
      <c r="D92" s="355">
        <v>74091</v>
      </c>
      <c r="E92" s="355">
        <v>76368</v>
      </c>
      <c r="F92" s="355">
        <v>76361</v>
      </c>
      <c r="G92" s="356">
        <v>100</v>
      </c>
      <c r="H92" s="157"/>
      <c r="I92" s="157"/>
      <c r="J92" s="157"/>
      <c r="K92" s="157"/>
    </row>
    <row r="93" spans="1:11" ht="12.75" customHeight="1" x14ac:dyDescent="0.2">
      <c r="A93" s="422"/>
      <c r="B93" s="353" t="s">
        <v>589</v>
      </c>
      <c r="C93" s="421" t="s">
        <v>1406</v>
      </c>
      <c r="D93" s="355">
        <v>2091890</v>
      </c>
      <c r="E93" s="355">
        <v>2164425</v>
      </c>
      <c r="F93" s="355">
        <v>2164380</v>
      </c>
      <c r="G93" s="356">
        <v>100</v>
      </c>
      <c r="H93" s="157"/>
      <c r="I93" s="157"/>
      <c r="J93" s="157"/>
      <c r="K93" s="157"/>
    </row>
    <row r="94" spans="1:11" ht="12.75" customHeight="1" x14ac:dyDescent="0.2">
      <c r="A94" s="422"/>
      <c r="B94" s="353" t="s">
        <v>590</v>
      </c>
      <c r="C94" s="421" t="s">
        <v>597</v>
      </c>
      <c r="D94" s="355">
        <v>369152</v>
      </c>
      <c r="E94" s="355">
        <v>178532</v>
      </c>
      <c r="F94" s="355">
        <v>175403</v>
      </c>
      <c r="G94" s="356">
        <v>98.2</v>
      </c>
      <c r="H94" s="157"/>
      <c r="I94" s="157"/>
      <c r="J94" s="157"/>
      <c r="K94" s="157"/>
    </row>
    <row r="95" spans="1:11" ht="12.75" customHeight="1" x14ac:dyDescent="0.2">
      <c r="A95" s="422"/>
      <c r="B95" s="353" t="s">
        <v>563</v>
      </c>
      <c r="C95" s="421" t="s">
        <v>1376</v>
      </c>
      <c r="D95" s="355">
        <v>723</v>
      </c>
      <c r="E95" s="355">
        <v>723</v>
      </c>
      <c r="F95" s="355">
        <v>716</v>
      </c>
      <c r="G95" s="356">
        <v>99</v>
      </c>
      <c r="H95" s="157"/>
      <c r="I95" s="157"/>
      <c r="J95" s="157"/>
      <c r="K95" s="157"/>
    </row>
    <row r="96" spans="1:11" ht="12.75" customHeight="1" x14ac:dyDescent="0.2">
      <c r="A96" s="422"/>
      <c r="B96" s="353" t="s">
        <v>569</v>
      </c>
      <c r="C96" s="421" t="s">
        <v>1382</v>
      </c>
      <c r="D96" s="355">
        <v>0</v>
      </c>
      <c r="E96" s="355">
        <v>30</v>
      </c>
      <c r="F96" s="355">
        <v>27</v>
      </c>
      <c r="G96" s="356">
        <v>90</v>
      </c>
      <c r="H96" s="157"/>
      <c r="I96" s="157"/>
      <c r="J96" s="157"/>
      <c r="K96" s="157"/>
    </row>
    <row r="97" spans="1:11" ht="12.75" customHeight="1" x14ac:dyDescent="0.2">
      <c r="A97" s="422"/>
      <c r="B97" s="353" t="s">
        <v>553</v>
      </c>
      <c r="C97" s="421" t="s">
        <v>1365</v>
      </c>
      <c r="D97" s="355">
        <v>0</v>
      </c>
      <c r="E97" s="355">
        <v>3582</v>
      </c>
      <c r="F97" s="355">
        <v>3582</v>
      </c>
      <c r="G97" s="356">
        <v>100</v>
      </c>
      <c r="H97" s="157"/>
      <c r="I97" s="157"/>
      <c r="J97" s="157"/>
      <c r="K97" s="157"/>
    </row>
    <row r="98" spans="1:11" ht="12.75" customHeight="1" x14ac:dyDescent="0.2">
      <c r="A98" s="422"/>
      <c r="B98" s="353" t="s">
        <v>548</v>
      </c>
      <c r="C98" s="421" t="s">
        <v>1361</v>
      </c>
      <c r="D98" s="355">
        <v>12700</v>
      </c>
      <c r="E98" s="355">
        <v>14913</v>
      </c>
      <c r="F98" s="355">
        <v>14581</v>
      </c>
      <c r="G98" s="356">
        <v>97.8</v>
      </c>
      <c r="H98" s="157"/>
      <c r="I98" s="157"/>
      <c r="J98" s="157"/>
      <c r="K98" s="157"/>
    </row>
    <row r="99" spans="1:11" ht="12.75" customHeight="1" x14ac:dyDescent="0.2">
      <c r="A99" s="421" t="s">
        <v>991</v>
      </c>
      <c r="B99" s="353" t="s">
        <v>571</v>
      </c>
      <c r="C99" s="421" t="s">
        <v>1384</v>
      </c>
      <c r="D99" s="355">
        <v>593094</v>
      </c>
      <c r="E99" s="355">
        <v>431325</v>
      </c>
      <c r="F99" s="355">
        <v>430981</v>
      </c>
      <c r="G99" s="356">
        <v>99.9</v>
      </c>
      <c r="H99" s="157"/>
      <c r="I99" s="157"/>
      <c r="J99" s="157"/>
      <c r="K99" s="157"/>
    </row>
    <row r="100" spans="1:11" ht="12.75" customHeight="1" x14ac:dyDescent="0.2">
      <c r="A100" s="422"/>
      <c r="B100" s="353" t="s">
        <v>566</v>
      </c>
      <c r="C100" s="421" t="s">
        <v>1379</v>
      </c>
      <c r="D100" s="355">
        <v>45</v>
      </c>
      <c r="E100" s="355">
        <v>9</v>
      </c>
      <c r="F100" s="355">
        <v>8</v>
      </c>
      <c r="G100" s="356">
        <v>88.9</v>
      </c>
      <c r="H100" s="157"/>
      <c r="I100" s="157"/>
      <c r="J100" s="157"/>
      <c r="K100" s="157"/>
    </row>
    <row r="101" spans="1:11" ht="12.75" customHeight="1" x14ac:dyDescent="0.2">
      <c r="A101" s="422"/>
      <c r="B101" s="353" t="s">
        <v>591</v>
      </c>
      <c r="C101" s="421" t="s">
        <v>1407</v>
      </c>
      <c r="D101" s="355">
        <v>3383661</v>
      </c>
      <c r="E101" s="355">
        <v>4216790</v>
      </c>
      <c r="F101" s="355">
        <v>4203792</v>
      </c>
      <c r="G101" s="356">
        <v>99.7</v>
      </c>
      <c r="H101" s="157"/>
      <c r="I101" s="157"/>
      <c r="J101" s="157"/>
      <c r="K101" s="157"/>
    </row>
    <row r="102" spans="1:11" ht="12.75" customHeight="1" x14ac:dyDescent="0.2">
      <c r="A102" s="422"/>
      <c r="B102" s="353" t="s">
        <v>592</v>
      </c>
      <c r="C102" s="421" t="s">
        <v>597</v>
      </c>
      <c r="D102" s="355">
        <v>1107480</v>
      </c>
      <c r="E102" s="355">
        <v>249183</v>
      </c>
      <c r="F102" s="355">
        <v>249085</v>
      </c>
      <c r="G102" s="356">
        <v>100</v>
      </c>
      <c r="H102" s="157"/>
      <c r="I102" s="157"/>
      <c r="J102" s="157"/>
      <c r="K102" s="157"/>
    </row>
    <row r="103" spans="1:11" ht="12.75" customHeight="1" x14ac:dyDescent="0.2">
      <c r="A103" s="422"/>
      <c r="B103" s="353" t="s">
        <v>563</v>
      </c>
      <c r="C103" s="421" t="s">
        <v>1376</v>
      </c>
      <c r="D103" s="355">
        <v>570</v>
      </c>
      <c r="E103" s="355">
        <v>570</v>
      </c>
      <c r="F103" s="355">
        <v>550</v>
      </c>
      <c r="G103" s="356">
        <v>96.5</v>
      </c>
      <c r="H103" s="157"/>
      <c r="I103" s="157"/>
      <c r="J103" s="157"/>
      <c r="K103" s="157"/>
    </row>
    <row r="104" spans="1:11" ht="12.75" customHeight="1" x14ac:dyDescent="0.2">
      <c r="A104" s="422"/>
      <c r="B104" s="353" t="s">
        <v>577</v>
      </c>
      <c r="C104" s="421" t="s">
        <v>1392</v>
      </c>
      <c r="D104" s="355">
        <v>50</v>
      </c>
      <c r="E104" s="355">
        <v>50</v>
      </c>
      <c r="F104" s="355">
        <v>23</v>
      </c>
      <c r="G104" s="356">
        <v>46</v>
      </c>
      <c r="H104" s="157"/>
      <c r="I104" s="157"/>
      <c r="J104" s="157"/>
      <c r="K104" s="157"/>
    </row>
    <row r="105" spans="1:11" ht="12.75" customHeight="1" x14ac:dyDescent="0.2">
      <c r="A105" s="422"/>
      <c r="B105" s="353" t="s">
        <v>553</v>
      </c>
      <c r="C105" s="421" t="s">
        <v>1365</v>
      </c>
      <c r="D105" s="355">
        <v>0</v>
      </c>
      <c r="E105" s="355">
        <v>985</v>
      </c>
      <c r="F105" s="355">
        <v>985</v>
      </c>
      <c r="G105" s="356">
        <v>100</v>
      </c>
      <c r="H105" s="157"/>
      <c r="I105" s="157"/>
      <c r="J105" s="157"/>
      <c r="K105" s="157"/>
    </row>
    <row r="106" spans="1:11" ht="12.75" customHeight="1" x14ac:dyDescent="0.2">
      <c r="A106" s="422"/>
      <c r="B106" s="353" t="s">
        <v>548</v>
      </c>
      <c r="C106" s="421" t="s">
        <v>1361</v>
      </c>
      <c r="D106" s="355">
        <v>25669</v>
      </c>
      <c r="E106" s="355">
        <v>29277</v>
      </c>
      <c r="F106" s="355">
        <v>28931</v>
      </c>
      <c r="G106" s="356">
        <v>98.8</v>
      </c>
      <c r="H106" s="157"/>
      <c r="I106" s="157"/>
      <c r="J106" s="157"/>
      <c r="K106" s="157"/>
    </row>
    <row r="107" spans="1:11" ht="12.75" customHeight="1" x14ac:dyDescent="0.2">
      <c r="A107" s="421" t="s">
        <v>993</v>
      </c>
      <c r="B107" s="353" t="s">
        <v>566</v>
      </c>
      <c r="C107" s="421" t="s">
        <v>1379</v>
      </c>
      <c r="D107" s="355">
        <v>3</v>
      </c>
      <c r="E107" s="355">
        <v>3</v>
      </c>
      <c r="F107" s="355">
        <v>0</v>
      </c>
      <c r="G107" s="356">
        <v>0</v>
      </c>
      <c r="H107" s="157"/>
      <c r="I107" s="157"/>
      <c r="J107" s="157"/>
      <c r="K107" s="157"/>
    </row>
    <row r="108" spans="1:11" ht="12.75" customHeight="1" x14ac:dyDescent="0.2">
      <c r="A108" s="422"/>
      <c r="B108" s="353" t="s">
        <v>593</v>
      </c>
      <c r="C108" s="421" t="s">
        <v>1408</v>
      </c>
      <c r="D108" s="355">
        <v>254878</v>
      </c>
      <c r="E108" s="355">
        <v>350450</v>
      </c>
      <c r="F108" s="355">
        <v>350286</v>
      </c>
      <c r="G108" s="356">
        <v>100</v>
      </c>
      <c r="H108" s="157"/>
      <c r="I108" s="157"/>
      <c r="J108" s="157"/>
      <c r="K108" s="157"/>
    </row>
    <row r="109" spans="1:11" ht="12.75" customHeight="1" x14ac:dyDescent="0.2">
      <c r="A109" s="422"/>
      <c r="B109" s="353" t="s">
        <v>594</v>
      </c>
      <c r="C109" s="421" t="s">
        <v>597</v>
      </c>
      <c r="D109" s="355">
        <v>73596</v>
      </c>
      <c r="E109" s="355">
        <v>85654</v>
      </c>
      <c r="F109" s="355">
        <v>85460</v>
      </c>
      <c r="G109" s="356">
        <v>99.8</v>
      </c>
      <c r="H109" s="157"/>
      <c r="I109" s="157"/>
      <c r="J109" s="157"/>
      <c r="K109" s="157"/>
    </row>
    <row r="110" spans="1:11" ht="12.75" customHeight="1" x14ac:dyDescent="0.2">
      <c r="A110" s="422"/>
      <c r="B110" s="353" t="s">
        <v>553</v>
      </c>
      <c r="C110" s="421" t="s">
        <v>1365</v>
      </c>
      <c r="D110" s="355">
        <v>0</v>
      </c>
      <c r="E110" s="355">
        <v>4408</v>
      </c>
      <c r="F110" s="355">
        <v>4408</v>
      </c>
      <c r="G110" s="356">
        <v>100</v>
      </c>
      <c r="H110" s="157"/>
      <c r="I110" s="157"/>
      <c r="J110" s="157"/>
      <c r="K110" s="157"/>
    </row>
    <row r="111" spans="1:11" ht="12.75" customHeight="1" x14ac:dyDescent="0.2">
      <c r="A111" s="422"/>
      <c r="B111" s="353" t="s">
        <v>548</v>
      </c>
      <c r="C111" s="421" t="s">
        <v>1361</v>
      </c>
      <c r="D111" s="355">
        <v>6270</v>
      </c>
      <c r="E111" s="355">
        <v>6282</v>
      </c>
      <c r="F111" s="355">
        <v>6163</v>
      </c>
      <c r="G111" s="356">
        <v>98.1</v>
      </c>
      <c r="H111" s="157"/>
      <c r="I111" s="157"/>
      <c r="J111" s="157"/>
      <c r="K111" s="157"/>
    </row>
    <row r="112" spans="1:11" ht="12.75" customHeight="1" x14ac:dyDescent="0.2">
      <c r="A112" s="421" t="s">
        <v>994</v>
      </c>
      <c r="B112" s="353" t="s">
        <v>566</v>
      </c>
      <c r="C112" s="421" t="s">
        <v>1379</v>
      </c>
      <c r="D112" s="355">
        <v>2150</v>
      </c>
      <c r="E112" s="355">
        <v>2172</v>
      </c>
      <c r="F112" s="355">
        <v>2142</v>
      </c>
      <c r="G112" s="356">
        <v>98.6</v>
      </c>
      <c r="H112" s="157"/>
      <c r="I112" s="157"/>
      <c r="J112" s="157"/>
      <c r="K112" s="157"/>
    </row>
    <row r="113" spans="1:11" ht="12.75" customHeight="1" x14ac:dyDescent="0.2">
      <c r="A113" s="422"/>
      <c r="B113" s="353" t="s">
        <v>595</v>
      </c>
      <c r="C113" s="421" t="s">
        <v>1409</v>
      </c>
      <c r="D113" s="355">
        <v>1696148</v>
      </c>
      <c r="E113" s="355">
        <v>3067530</v>
      </c>
      <c r="F113" s="355">
        <v>3026542</v>
      </c>
      <c r="G113" s="356">
        <v>98.7</v>
      </c>
      <c r="H113" s="157"/>
      <c r="I113" s="157"/>
      <c r="J113" s="157"/>
      <c r="K113" s="157"/>
    </row>
    <row r="114" spans="1:11" ht="12.75" customHeight="1" x14ac:dyDescent="0.2">
      <c r="A114" s="422"/>
      <c r="B114" s="353" t="s">
        <v>596</v>
      </c>
      <c r="C114" s="421" t="s">
        <v>597</v>
      </c>
      <c r="D114" s="355">
        <v>32915</v>
      </c>
      <c r="E114" s="355">
        <v>58928</v>
      </c>
      <c r="F114" s="355">
        <v>57398</v>
      </c>
      <c r="G114" s="356">
        <v>97.4</v>
      </c>
      <c r="H114" s="157"/>
      <c r="I114" s="157"/>
      <c r="J114" s="157"/>
      <c r="K114" s="157"/>
    </row>
    <row r="115" spans="1:11" ht="12.75" customHeight="1" x14ac:dyDescent="0.2">
      <c r="A115" s="422"/>
      <c r="B115" s="353" t="s">
        <v>563</v>
      </c>
      <c r="C115" s="421" t="s">
        <v>1376</v>
      </c>
      <c r="D115" s="355">
        <v>1000</v>
      </c>
      <c r="E115" s="355">
        <v>1000</v>
      </c>
      <c r="F115" s="355">
        <v>942</v>
      </c>
      <c r="G115" s="356">
        <v>94.2</v>
      </c>
      <c r="H115" s="157"/>
      <c r="I115" s="157"/>
      <c r="J115" s="157"/>
      <c r="K115" s="157"/>
    </row>
    <row r="116" spans="1:11" ht="12.75" customHeight="1" x14ac:dyDescent="0.2">
      <c r="A116" s="422"/>
      <c r="B116" s="353" t="s">
        <v>572</v>
      </c>
      <c r="C116" s="421" t="s">
        <v>1386</v>
      </c>
      <c r="D116" s="355">
        <v>4</v>
      </c>
      <c r="E116" s="355">
        <v>4</v>
      </c>
      <c r="F116" s="355">
        <v>0</v>
      </c>
      <c r="G116" s="356">
        <v>0</v>
      </c>
      <c r="H116" s="157"/>
      <c r="I116" s="157"/>
      <c r="J116" s="157"/>
      <c r="K116" s="157"/>
    </row>
    <row r="117" spans="1:11" ht="12.75" customHeight="1" x14ac:dyDescent="0.2">
      <c r="A117" s="422"/>
      <c r="B117" s="353" t="s">
        <v>587</v>
      </c>
      <c r="C117" s="421" t="s">
        <v>1410</v>
      </c>
      <c r="D117" s="355">
        <v>339481</v>
      </c>
      <c r="E117" s="355">
        <v>380041</v>
      </c>
      <c r="F117" s="355">
        <v>379986</v>
      </c>
      <c r="G117" s="356">
        <v>100</v>
      </c>
      <c r="H117" s="157"/>
      <c r="I117" s="157"/>
      <c r="J117" s="157"/>
      <c r="K117" s="157"/>
    </row>
    <row r="118" spans="1:11" ht="12.75" customHeight="1" x14ac:dyDescent="0.2">
      <c r="A118" s="422"/>
      <c r="B118" s="353" t="s">
        <v>548</v>
      </c>
      <c r="C118" s="421" t="s">
        <v>1361</v>
      </c>
      <c r="D118" s="355">
        <v>3112</v>
      </c>
      <c r="E118" s="355">
        <v>4695</v>
      </c>
      <c r="F118" s="355">
        <v>3859</v>
      </c>
      <c r="G118" s="356">
        <v>82.2</v>
      </c>
      <c r="H118" s="157"/>
      <c r="I118" s="157"/>
      <c r="J118" s="157"/>
      <c r="K118" s="157"/>
    </row>
    <row r="119" spans="1:11" ht="12.75" customHeight="1" x14ac:dyDescent="0.2">
      <c r="A119" s="422"/>
      <c r="B119" s="353" t="s">
        <v>1411</v>
      </c>
      <c r="C119" s="421" t="s">
        <v>1412</v>
      </c>
      <c r="D119" s="355">
        <v>174231</v>
      </c>
      <c r="E119" s="355">
        <v>0</v>
      </c>
      <c r="F119" s="355">
        <v>0</v>
      </c>
      <c r="G119" s="356">
        <v>0</v>
      </c>
      <c r="H119" s="157"/>
      <c r="I119" s="157"/>
      <c r="J119" s="157"/>
      <c r="K119" s="157"/>
    </row>
    <row r="120" spans="1:11" ht="12.75" customHeight="1" x14ac:dyDescent="0.2">
      <c r="A120" s="421" t="s">
        <v>995</v>
      </c>
      <c r="B120" s="353" t="s">
        <v>561</v>
      </c>
      <c r="C120" s="421" t="s">
        <v>1374</v>
      </c>
      <c r="D120" s="355">
        <v>29</v>
      </c>
      <c r="E120" s="355">
        <v>29</v>
      </c>
      <c r="F120" s="355">
        <v>29</v>
      </c>
      <c r="G120" s="356">
        <v>100</v>
      </c>
      <c r="H120" s="157"/>
      <c r="I120" s="157"/>
      <c r="J120" s="157"/>
      <c r="K120" s="157"/>
    </row>
    <row r="121" spans="1:11" ht="12.75" customHeight="1" x14ac:dyDescent="0.2">
      <c r="A121" s="422"/>
      <c r="B121" s="353" t="s">
        <v>566</v>
      </c>
      <c r="C121" s="421" t="s">
        <v>1379</v>
      </c>
      <c r="D121" s="355">
        <v>85</v>
      </c>
      <c r="E121" s="355">
        <v>91</v>
      </c>
      <c r="F121" s="355">
        <v>91</v>
      </c>
      <c r="G121" s="356">
        <v>100</v>
      </c>
      <c r="H121" s="157"/>
      <c r="I121" s="157"/>
      <c r="J121" s="157"/>
      <c r="K121" s="157"/>
    </row>
    <row r="122" spans="1:11" ht="24.75" customHeight="1" x14ac:dyDescent="0.2">
      <c r="A122" s="422"/>
      <c r="B122" s="353" t="s">
        <v>598</v>
      </c>
      <c r="C122" s="421" t="s">
        <v>1413</v>
      </c>
      <c r="D122" s="355">
        <v>7587</v>
      </c>
      <c r="E122" s="355">
        <v>9087</v>
      </c>
      <c r="F122" s="355">
        <v>9087</v>
      </c>
      <c r="G122" s="356">
        <v>100</v>
      </c>
      <c r="H122" s="157"/>
      <c r="I122" s="157"/>
      <c r="J122" s="157"/>
      <c r="K122" s="157"/>
    </row>
    <row r="123" spans="1:11" ht="12.75" customHeight="1" x14ac:dyDescent="0.2">
      <c r="A123" s="422"/>
      <c r="B123" s="353" t="s">
        <v>599</v>
      </c>
      <c r="C123" s="421" t="s">
        <v>1414</v>
      </c>
      <c r="D123" s="355">
        <v>2340</v>
      </c>
      <c r="E123" s="355">
        <v>2340</v>
      </c>
      <c r="F123" s="355">
        <v>2340</v>
      </c>
      <c r="G123" s="356">
        <v>100</v>
      </c>
      <c r="H123" s="157"/>
      <c r="I123" s="157"/>
      <c r="J123" s="157"/>
      <c r="K123" s="157"/>
    </row>
    <row r="124" spans="1:11" ht="12.75" customHeight="1" x14ac:dyDescent="0.2">
      <c r="A124" s="422"/>
      <c r="B124" s="353" t="s">
        <v>600</v>
      </c>
      <c r="C124" s="421" t="s">
        <v>1415</v>
      </c>
      <c r="D124" s="355">
        <v>174321</v>
      </c>
      <c r="E124" s="355">
        <v>191894</v>
      </c>
      <c r="F124" s="355">
        <v>191254</v>
      </c>
      <c r="G124" s="356">
        <v>99.7</v>
      </c>
      <c r="H124" s="157"/>
      <c r="I124" s="157"/>
      <c r="J124" s="157"/>
      <c r="K124" s="157"/>
    </row>
    <row r="125" spans="1:11" ht="12.75" customHeight="1" x14ac:dyDescent="0.2">
      <c r="A125" s="422"/>
      <c r="B125" s="353" t="s">
        <v>601</v>
      </c>
      <c r="C125" s="421" t="s">
        <v>1416</v>
      </c>
      <c r="D125" s="355">
        <v>1734</v>
      </c>
      <c r="E125" s="355">
        <v>235451</v>
      </c>
      <c r="F125" s="355">
        <v>235451</v>
      </c>
      <c r="G125" s="356">
        <v>100</v>
      </c>
      <c r="H125" s="157"/>
      <c r="I125" s="157"/>
      <c r="J125" s="157"/>
      <c r="K125" s="157"/>
    </row>
    <row r="126" spans="1:11" ht="12.75" customHeight="1" x14ac:dyDescent="0.2">
      <c r="A126" s="422"/>
      <c r="B126" s="353" t="s">
        <v>602</v>
      </c>
      <c r="C126" s="421" t="s">
        <v>1417</v>
      </c>
      <c r="D126" s="355">
        <v>74217</v>
      </c>
      <c r="E126" s="355">
        <v>202043</v>
      </c>
      <c r="F126" s="355">
        <v>202043</v>
      </c>
      <c r="G126" s="356">
        <v>100</v>
      </c>
      <c r="H126" s="157"/>
      <c r="I126" s="157"/>
      <c r="J126" s="157"/>
      <c r="K126" s="157"/>
    </row>
    <row r="127" spans="1:11" ht="12.75" customHeight="1" x14ac:dyDescent="0.2">
      <c r="A127" s="422"/>
      <c r="B127" s="353" t="s">
        <v>551</v>
      </c>
      <c r="C127" s="421" t="s">
        <v>1363</v>
      </c>
      <c r="D127" s="355">
        <v>0</v>
      </c>
      <c r="E127" s="355">
        <v>1104</v>
      </c>
      <c r="F127" s="355">
        <v>1104</v>
      </c>
      <c r="G127" s="356">
        <v>100</v>
      </c>
      <c r="H127" s="157"/>
      <c r="I127" s="157"/>
      <c r="J127" s="157"/>
      <c r="K127" s="157"/>
    </row>
    <row r="128" spans="1:11" ht="12.75" customHeight="1" x14ac:dyDescent="0.2">
      <c r="A128" s="422"/>
      <c r="B128" s="353" t="s">
        <v>553</v>
      </c>
      <c r="C128" s="421" t="s">
        <v>1365</v>
      </c>
      <c r="D128" s="355">
        <v>0</v>
      </c>
      <c r="E128" s="355">
        <v>4775</v>
      </c>
      <c r="F128" s="355">
        <v>4775</v>
      </c>
      <c r="G128" s="356">
        <v>100</v>
      </c>
      <c r="H128" s="157"/>
      <c r="I128" s="157"/>
      <c r="J128" s="157"/>
      <c r="K128" s="157"/>
    </row>
    <row r="129" spans="1:11" ht="12.75" customHeight="1" x14ac:dyDescent="0.2">
      <c r="A129" s="422"/>
      <c r="B129" s="353" t="s">
        <v>548</v>
      </c>
      <c r="C129" s="421" t="s">
        <v>1361</v>
      </c>
      <c r="D129" s="355">
        <v>11556</v>
      </c>
      <c r="E129" s="355">
        <v>13734</v>
      </c>
      <c r="F129" s="355">
        <v>13649</v>
      </c>
      <c r="G129" s="356">
        <v>99.4</v>
      </c>
      <c r="H129" s="157"/>
      <c r="I129" s="157"/>
      <c r="J129" s="157"/>
      <c r="K129" s="157"/>
    </row>
    <row r="130" spans="1:11" ht="12.75" customHeight="1" x14ac:dyDescent="0.2">
      <c r="A130" s="422"/>
      <c r="B130" s="353" t="s">
        <v>1418</v>
      </c>
      <c r="C130" s="421" t="s">
        <v>1419</v>
      </c>
      <c r="D130" s="355">
        <v>649978</v>
      </c>
      <c r="E130" s="355">
        <v>133528</v>
      </c>
      <c r="F130" s="355">
        <v>133528</v>
      </c>
      <c r="G130" s="356">
        <v>100</v>
      </c>
      <c r="H130" s="157"/>
      <c r="I130" s="157"/>
      <c r="J130" s="157"/>
      <c r="K130" s="157"/>
    </row>
    <row r="131" spans="1:11" ht="12.75" customHeight="1" x14ac:dyDescent="0.2">
      <c r="A131" s="422"/>
      <c r="B131" s="353" t="s">
        <v>1420</v>
      </c>
      <c r="C131" s="421" t="s">
        <v>905</v>
      </c>
      <c r="D131" s="355">
        <v>31887</v>
      </c>
      <c r="E131" s="355">
        <v>29728</v>
      </c>
      <c r="F131" s="355">
        <v>29728</v>
      </c>
      <c r="G131" s="356">
        <v>100</v>
      </c>
      <c r="H131" s="157"/>
      <c r="I131" s="157"/>
      <c r="J131" s="157"/>
      <c r="K131" s="157"/>
    </row>
    <row r="132" spans="1:11" ht="12.75" customHeight="1" x14ac:dyDescent="0.2">
      <c r="A132" s="421" t="s">
        <v>1000</v>
      </c>
      <c r="B132" s="353" t="s">
        <v>603</v>
      </c>
      <c r="C132" s="421" t="s">
        <v>1421</v>
      </c>
      <c r="D132" s="355">
        <v>53000</v>
      </c>
      <c r="E132" s="355">
        <v>49803</v>
      </c>
      <c r="F132" s="355">
        <v>49660</v>
      </c>
      <c r="G132" s="356">
        <v>99.7</v>
      </c>
      <c r="H132" s="157"/>
      <c r="I132" s="157"/>
      <c r="J132" s="157"/>
      <c r="K132" s="157"/>
    </row>
    <row r="133" spans="1:11" ht="12.75" customHeight="1" x14ac:dyDescent="0.2">
      <c r="A133" s="422"/>
      <c r="B133" s="353" t="s">
        <v>604</v>
      </c>
      <c r="C133" s="421" t="s">
        <v>1422</v>
      </c>
      <c r="D133" s="355">
        <v>647564</v>
      </c>
      <c r="E133" s="355">
        <v>747879</v>
      </c>
      <c r="F133" s="355">
        <v>745327</v>
      </c>
      <c r="G133" s="356">
        <v>99.7</v>
      </c>
      <c r="H133" s="157"/>
      <c r="I133" s="157"/>
      <c r="J133" s="157"/>
      <c r="K133" s="157"/>
    </row>
    <row r="134" spans="1:11" ht="12.75" customHeight="1" x14ac:dyDescent="0.2">
      <c r="A134" s="422"/>
      <c r="B134" s="353" t="s">
        <v>605</v>
      </c>
      <c r="C134" s="421" t="s">
        <v>1423</v>
      </c>
      <c r="D134" s="355">
        <v>6000</v>
      </c>
      <c r="E134" s="355">
        <v>6000</v>
      </c>
      <c r="F134" s="355">
        <v>6000</v>
      </c>
      <c r="G134" s="356">
        <v>100</v>
      </c>
      <c r="H134" s="157"/>
      <c r="I134" s="157"/>
      <c r="J134" s="157"/>
      <c r="K134" s="157"/>
    </row>
    <row r="135" spans="1:11" ht="12.75" customHeight="1" x14ac:dyDescent="0.2">
      <c r="A135" s="422"/>
      <c r="B135" s="353" t="s">
        <v>566</v>
      </c>
      <c r="C135" s="421" t="s">
        <v>1379</v>
      </c>
      <c r="D135" s="355">
        <v>1874</v>
      </c>
      <c r="E135" s="355">
        <v>1524</v>
      </c>
      <c r="F135" s="355">
        <v>1518</v>
      </c>
      <c r="G135" s="356">
        <v>99.6</v>
      </c>
      <c r="H135" s="157"/>
      <c r="I135" s="157"/>
      <c r="J135" s="157"/>
      <c r="K135" s="157"/>
    </row>
    <row r="136" spans="1:11" ht="12.75" customHeight="1" x14ac:dyDescent="0.2">
      <c r="A136" s="422"/>
      <c r="B136" s="353" t="s">
        <v>606</v>
      </c>
      <c r="C136" s="421" t="s">
        <v>1424</v>
      </c>
      <c r="D136" s="355">
        <v>778559</v>
      </c>
      <c r="E136" s="355">
        <v>896347</v>
      </c>
      <c r="F136" s="355">
        <v>892578</v>
      </c>
      <c r="G136" s="356">
        <v>99.6</v>
      </c>
      <c r="H136" s="157"/>
      <c r="I136" s="157"/>
      <c r="J136" s="157"/>
      <c r="K136" s="157"/>
    </row>
    <row r="137" spans="1:11" ht="12.75" customHeight="1" x14ac:dyDescent="0.2">
      <c r="A137" s="422"/>
      <c r="B137" s="353" t="s">
        <v>607</v>
      </c>
      <c r="C137" s="421" t="s">
        <v>597</v>
      </c>
      <c r="D137" s="355">
        <v>269913</v>
      </c>
      <c r="E137" s="355">
        <v>68685</v>
      </c>
      <c r="F137" s="355">
        <v>67753</v>
      </c>
      <c r="G137" s="356">
        <v>98.6</v>
      </c>
      <c r="H137" s="157"/>
      <c r="I137" s="157"/>
      <c r="J137" s="157"/>
      <c r="K137" s="157"/>
    </row>
    <row r="138" spans="1:11" ht="12.75" customHeight="1" x14ac:dyDescent="0.2">
      <c r="A138" s="422"/>
      <c r="B138" s="353" t="s">
        <v>563</v>
      </c>
      <c r="C138" s="421" t="s">
        <v>1376</v>
      </c>
      <c r="D138" s="355">
        <v>825</v>
      </c>
      <c r="E138" s="355">
        <v>825</v>
      </c>
      <c r="F138" s="355">
        <v>825</v>
      </c>
      <c r="G138" s="356">
        <v>100</v>
      </c>
      <c r="H138" s="157"/>
      <c r="I138" s="157"/>
      <c r="J138" s="157"/>
      <c r="K138" s="157"/>
    </row>
    <row r="139" spans="1:11" ht="12.75" customHeight="1" x14ac:dyDescent="0.2">
      <c r="A139" s="422"/>
      <c r="B139" s="353" t="s">
        <v>608</v>
      </c>
      <c r="C139" s="421" t="s">
        <v>1425</v>
      </c>
      <c r="D139" s="355">
        <v>35399</v>
      </c>
      <c r="E139" s="355">
        <v>89756</v>
      </c>
      <c r="F139" s="355">
        <v>88140</v>
      </c>
      <c r="G139" s="356">
        <v>98.2</v>
      </c>
      <c r="H139" s="157"/>
      <c r="I139" s="157"/>
      <c r="J139" s="157"/>
      <c r="K139" s="157"/>
    </row>
    <row r="140" spans="1:11" ht="12.75" customHeight="1" x14ac:dyDescent="0.2">
      <c r="A140" s="422"/>
      <c r="B140" s="353" t="s">
        <v>609</v>
      </c>
      <c r="C140" s="421" t="s">
        <v>1426</v>
      </c>
      <c r="D140" s="355">
        <v>429288</v>
      </c>
      <c r="E140" s="355">
        <v>940502</v>
      </c>
      <c r="F140" s="355">
        <v>940502</v>
      </c>
      <c r="G140" s="356">
        <v>100</v>
      </c>
      <c r="H140" s="157"/>
      <c r="I140" s="157"/>
      <c r="J140" s="157"/>
      <c r="K140" s="157"/>
    </row>
    <row r="141" spans="1:11" ht="12.75" customHeight="1" x14ac:dyDescent="0.2">
      <c r="A141" s="422"/>
      <c r="B141" s="353" t="s">
        <v>553</v>
      </c>
      <c r="C141" s="421" t="s">
        <v>1365</v>
      </c>
      <c r="D141" s="355">
        <v>0</v>
      </c>
      <c r="E141" s="355">
        <v>13528</v>
      </c>
      <c r="F141" s="355">
        <v>13528</v>
      </c>
      <c r="G141" s="356">
        <v>100</v>
      </c>
      <c r="H141" s="157"/>
      <c r="I141" s="157"/>
      <c r="J141" s="157"/>
      <c r="K141" s="157"/>
    </row>
    <row r="142" spans="1:11" ht="12.75" customHeight="1" x14ac:dyDescent="0.2">
      <c r="A142" s="422"/>
      <c r="B142" s="353" t="s">
        <v>548</v>
      </c>
      <c r="C142" s="421" t="s">
        <v>1361</v>
      </c>
      <c r="D142" s="355">
        <v>15624</v>
      </c>
      <c r="E142" s="355">
        <v>13366</v>
      </c>
      <c r="F142" s="355">
        <v>12894</v>
      </c>
      <c r="G142" s="356">
        <v>96.5</v>
      </c>
      <c r="H142" s="157"/>
      <c r="I142" s="157"/>
      <c r="J142" s="157"/>
      <c r="K142" s="157"/>
    </row>
    <row r="143" spans="1:11" ht="12.75" customHeight="1" x14ac:dyDescent="0.2">
      <c r="A143" s="422"/>
      <c r="B143" s="353" t="s">
        <v>1427</v>
      </c>
      <c r="C143" s="421" t="s">
        <v>1428</v>
      </c>
      <c r="D143" s="355">
        <v>596928</v>
      </c>
      <c r="E143" s="355">
        <v>0</v>
      </c>
      <c r="F143" s="355">
        <v>0</v>
      </c>
      <c r="G143" s="356">
        <v>0</v>
      </c>
      <c r="H143" s="157"/>
      <c r="I143" s="157"/>
      <c r="J143" s="157"/>
      <c r="K143" s="157"/>
    </row>
    <row r="144" spans="1:11" ht="12.75" customHeight="1" x14ac:dyDescent="0.2">
      <c r="A144" s="421" t="s">
        <v>1001</v>
      </c>
      <c r="B144" s="353" t="s">
        <v>566</v>
      </c>
      <c r="C144" s="421" t="s">
        <v>1379</v>
      </c>
      <c r="D144" s="355">
        <v>2</v>
      </c>
      <c r="E144" s="355">
        <v>2</v>
      </c>
      <c r="F144" s="355">
        <v>2</v>
      </c>
      <c r="G144" s="356">
        <v>100</v>
      </c>
      <c r="H144" s="157"/>
      <c r="I144" s="157"/>
      <c r="J144" s="157"/>
      <c r="K144" s="157"/>
    </row>
    <row r="145" spans="1:11" ht="12.75" customHeight="1" x14ac:dyDescent="0.2">
      <c r="A145" s="422"/>
      <c r="B145" s="353" t="s">
        <v>610</v>
      </c>
      <c r="C145" s="421" t="s">
        <v>1429</v>
      </c>
      <c r="D145" s="355">
        <v>12663</v>
      </c>
      <c r="E145" s="355">
        <v>18506</v>
      </c>
      <c r="F145" s="355">
        <v>18069</v>
      </c>
      <c r="G145" s="356">
        <v>97.6</v>
      </c>
      <c r="H145" s="157"/>
      <c r="I145" s="157"/>
      <c r="J145" s="157"/>
      <c r="K145" s="157"/>
    </row>
    <row r="146" spans="1:11" ht="12.75" customHeight="1" x14ac:dyDescent="0.2">
      <c r="A146" s="422"/>
      <c r="B146" s="353" t="s">
        <v>553</v>
      </c>
      <c r="C146" s="421" t="s">
        <v>1365</v>
      </c>
      <c r="D146" s="355">
        <v>0</v>
      </c>
      <c r="E146" s="355">
        <v>870</v>
      </c>
      <c r="F146" s="355">
        <v>870</v>
      </c>
      <c r="G146" s="356">
        <v>100</v>
      </c>
      <c r="H146" s="157"/>
      <c r="I146" s="157"/>
      <c r="J146" s="157"/>
      <c r="K146" s="157"/>
    </row>
    <row r="147" spans="1:11" ht="12.75" customHeight="1" x14ac:dyDescent="0.2">
      <c r="A147" s="422"/>
      <c r="B147" s="353" t="s">
        <v>548</v>
      </c>
      <c r="C147" s="421" t="s">
        <v>1361</v>
      </c>
      <c r="D147" s="355">
        <v>7936</v>
      </c>
      <c r="E147" s="355">
        <v>8091</v>
      </c>
      <c r="F147" s="355">
        <v>7821</v>
      </c>
      <c r="G147" s="356">
        <v>96.7</v>
      </c>
      <c r="H147" s="157"/>
      <c r="I147" s="157"/>
      <c r="J147" s="157"/>
      <c r="K147" s="157"/>
    </row>
    <row r="148" spans="1:11" ht="12.75" customHeight="1" x14ac:dyDescent="0.2">
      <c r="A148" s="421" t="s">
        <v>1002</v>
      </c>
      <c r="B148" s="353" t="s">
        <v>611</v>
      </c>
      <c r="C148" s="421" t="s">
        <v>1430</v>
      </c>
      <c r="D148" s="355">
        <v>26461</v>
      </c>
      <c r="E148" s="355">
        <v>31492</v>
      </c>
      <c r="F148" s="355">
        <v>31486</v>
      </c>
      <c r="G148" s="356">
        <v>100</v>
      </c>
      <c r="H148" s="157"/>
      <c r="I148" s="157"/>
      <c r="J148" s="157"/>
      <c r="K148" s="157"/>
    </row>
    <row r="149" spans="1:11" ht="12.75" customHeight="1" x14ac:dyDescent="0.2">
      <c r="A149" s="422"/>
      <c r="B149" s="353" t="s">
        <v>553</v>
      </c>
      <c r="C149" s="421" t="s">
        <v>1365</v>
      </c>
      <c r="D149" s="355">
        <v>0</v>
      </c>
      <c r="E149" s="355">
        <v>10915</v>
      </c>
      <c r="F149" s="355">
        <v>10915</v>
      </c>
      <c r="G149" s="356">
        <v>100</v>
      </c>
      <c r="H149" s="157"/>
      <c r="I149" s="157"/>
      <c r="J149" s="157"/>
      <c r="K149" s="157"/>
    </row>
    <row r="150" spans="1:11" ht="12.75" customHeight="1" x14ac:dyDescent="0.2">
      <c r="A150" s="422"/>
      <c r="B150" s="353" t="s">
        <v>548</v>
      </c>
      <c r="C150" s="421" t="s">
        <v>1361</v>
      </c>
      <c r="D150" s="355">
        <v>7652</v>
      </c>
      <c r="E150" s="355">
        <v>10234</v>
      </c>
      <c r="F150" s="355">
        <v>10230</v>
      </c>
      <c r="G150" s="356">
        <v>100</v>
      </c>
      <c r="H150" s="157"/>
      <c r="I150" s="157"/>
      <c r="J150" s="157"/>
      <c r="K150" s="157"/>
    </row>
    <row r="151" spans="1:11" ht="12.75" customHeight="1" x14ac:dyDescent="0.2">
      <c r="A151" s="421" t="s">
        <v>1003</v>
      </c>
      <c r="B151" s="353" t="s">
        <v>612</v>
      </c>
      <c r="C151" s="421" t="s">
        <v>1431</v>
      </c>
      <c r="D151" s="355">
        <v>14522</v>
      </c>
      <c r="E151" s="355">
        <v>16070</v>
      </c>
      <c r="F151" s="355">
        <v>13397</v>
      </c>
      <c r="G151" s="356">
        <v>83.4</v>
      </c>
      <c r="H151" s="157"/>
      <c r="I151" s="157"/>
      <c r="J151" s="157"/>
      <c r="K151" s="157"/>
    </row>
    <row r="152" spans="1:11" ht="12.75" customHeight="1" x14ac:dyDescent="0.2">
      <c r="A152" s="422"/>
      <c r="B152" s="353" t="s">
        <v>553</v>
      </c>
      <c r="C152" s="421" t="s">
        <v>1365</v>
      </c>
      <c r="D152" s="355">
        <v>0</v>
      </c>
      <c r="E152" s="355">
        <v>1314</v>
      </c>
      <c r="F152" s="355">
        <v>1297</v>
      </c>
      <c r="G152" s="356">
        <v>98.7</v>
      </c>
      <c r="H152" s="157"/>
      <c r="I152" s="157"/>
      <c r="J152" s="157"/>
      <c r="K152" s="157"/>
    </row>
    <row r="153" spans="1:11" ht="12.75" customHeight="1" x14ac:dyDescent="0.2">
      <c r="A153" s="422"/>
      <c r="B153" s="353" t="s">
        <v>548</v>
      </c>
      <c r="C153" s="421" t="s">
        <v>1361</v>
      </c>
      <c r="D153" s="355">
        <v>1070</v>
      </c>
      <c r="E153" s="355">
        <v>2208</v>
      </c>
      <c r="F153" s="355">
        <v>1678</v>
      </c>
      <c r="G153" s="356">
        <v>76</v>
      </c>
      <c r="H153" s="157"/>
      <c r="I153" s="157"/>
      <c r="J153" s="157"/>
      <c r="K153" s="157"/>
    </row>
    <row r="154" spans="1:11" ht="12.75" customHeight="1" x14ac:dyDescent="0.2">
      <c r="A154" s="421" t="s">
        <v>1004</v>
      </c>
      <c r="B154" s="353" t="s">
        <v>613</v>
      </c>
      <c r="C154" s="421" t="s">
        <v>150</v>
      </c>
      <c r="D154" s="355">
        <v>5419</v>
      </c>
      <c r="E154" s="355">
        <v>5670</v>
      </c>
      <c r="F154" s="355">
        <v>5670</v>
      </c>
      <c r="G154" s="356">
        <v>100</v>
      </c>
      <c r="H154" s="157"/>
      <c r="I154" s="157"/>
      <c r="J154" s="157"/>
      <c r="K154" s="157"/>
    </row>
    <row r="155" spans="1:11" ht="12.75" customHeight="1" x14ac:dyDescent="0.2">
      <c r="A155" s="422"/>
      <c r="B155" s="353" t="s">
        <v>553</v>
      </c>
      <c r="C155" s="421" t="s">
        <v>1365</v>
      </c>
      <c r="D155" s="355">
        <v>0</v>
      </c>
      <c r="E155" s="355">
        <v>18</v>
      </c>
      <c r="F155" s="355">
        <v>519</v>
      </c>
      <c r="G155" s="356">
        <v>2883.3</v>
      </c>
      <c r="H155" s="157"/>
      <c r="I155" s="157"/>
      <c r="J155" s="157"/>
      <c r="K155" s="157"/>
    </row>
    <row r="156" spans="1:11" ht="12.75" customHeight="1" x14ac:dyDescent="0.2">
      <c r="A156" s="422"/>
      <c r="B156" s="353" t="s">
        <v>548</v>
      </c>
      <c r="C156" s="421" t="s">
        <v>1361</v>
      </c>
      <c r="D156" s="355">
        <v>195</v>
      </c>
      <c r="E156" s="355">
        <v>184</v>
      </c>
      <c r="F156" s="355">
        <v>183</v>
      </c>
      <c r="G156" s="356">
        <v>99.5</v>
      </c>
      <c r="H156" s="157"/>
      <c r="I156" s="157"/>
      <c r="J156" s="157"/>
      <c r="K156" s="157"/>
    </row>
    <row r="157" spans="1:11" ht="12.75" customHeight="1" x14ac:dyDescent="0.2">
      <c r="A157" s="421" t="s">
        <v>1005</v>
      </c>
      <c r="B157" s="353" t="s">
        <v>566</v>
      </c>
      <c r="C157" s="421" t="s">
        <v>1379</v>
      </c>
      <c r="D157" s="355">
        <v>1</v>
      </c>
      <c r="E157" s="355">
        <v>1</v>
      </c>
      <c r="F157" s="355">
        <v>0</v>
      </c>
      <c r="G157" s="356">
        <v>0</v>
      </c>
      <c r="H157" s="157"/>
      <c r="I157" s="157"/>
      <c r="J157" s="157"/>
      <c r="K157" s="157"/>
    </row>
    <row r="158" spans="1:11" ht="12.75" customHeight="1" x14ac:dyDescent="0.2">
      <c r="A158" s="422"/>
      <c r="B158" s="353" t="s">
        <v>614</v>
      </c>
      <c r="C158" s="421" t="s">
        <v>1432</v>
      </c>
      <c r="D158" s="355">
        <v>10304</v>
      </c>
      <c r="E158" s="355">
        <v>10064</v>
      </c>
      <c r="F158" s="355">
        <v>9250</v>
      </c>
      <c r="G158" s="356">
        <v>91.9</v>
      </c>
      <c r="H158" s="157"/>
      <c r="I158" s="157"/>
      <c r="J158" s="157"/>
      <c r="K158" s="157"/>
    </row>
    <row r="159" spans="1:11" ht="12.75" customHeight="1" x14ac:dyDescent="0.2">
      <c r="A159" s="422"/>
      <c r="B159" s="353" t="s">
        <v>563</v>
      </c>
      <c r="C159" s="421" t="s">
        <v>1376</v>
      </c>
      <c r="D159" s="355">
        <v>840</v>
      </c>
      <c r="E159" s="355">
        <v>840</v>
      </c>
      <c r="F159" s="355">
        <v>840</v>
      </c>
      <c r="G159" s="356">
        <v>100</v>
      </c>
      <c r="H159" s="157"/>
      <c r="I159" s="157"/>
      <c r="J159" s="157"/>
      <c r="K159" s="157"/>
    </row>
    <row r="160" spans="1:11" ht="25.5" customHeight="1" x14ac:dyDescent="0.2">
      <c r="A160" s="422"/>
      <c r="B160" s="353" t="s">
        <v>553</v>
      </c>
      <c r="C160" s="421" t="s">
        <v>1365</v>
      </c>
      <c r="D160" s="355">
        <v>0</v>
      </c>
      <c r="E160" s="355">
        <v>1908</v>
      </c>
      <c r="F160" s="355">
        <v>1908</v>
      </c>
      <c r="G160" s="356">
        <v>100</v>
      </c>
      <c r="H160" s="157"/>
      <c r="I160" s="157"/>
      <c r="J160" s="157"/>
      <c r="K160" s="157"/>
    </row>
    <row r="161" spans="1:11" ht="12.75" customHeight="1" x14ac:dyDescent="0.2">
      <c r="A161" s="422"/>
      <c r="B161" s="353" t="s">
        <v>548</v>
      </c>
      <c r="C161" s="421" t="s">
        <v>1361</v>
      </c>
      <c r="D161" s="355">
        <v>650</v>
      </c>
      <c r="E161" s="355">
        <v>442</v>
      </c>
      <c r="F161" s="355">
        <v>304</v>
      </c>
      <c r="G161" s="356">
        <v>68.8</v>
      </c>
      <c r="H161" s="157"/>
      <c r="I161" s="157"/>
      <c r="J161" s="157"/>
      <c r="K161" s="157"/>
    </row>
    <row r="162" spans="1:11" ht="12.75" customHeight="1" x14ac:dyDescent="0.2">
      <c r="A162" s="421" t="s">
        <v>1006</v>
      </c>
      <c r="B162" s="353" t="s">
        <v>615</v>
      </c>
      <c r="C162" s="421" t="s">
        <v>1433</v>
      </c>
      <c r="D162" s="355">
        <v>4342</v>
      </c>
      <c r="E162" s="355">
        <v>4955</v>
      </c>
      <c r="F162" s="355">
        <v>4949</v>
      </c>
      <c r="G162" s="356">
        <v>99.9</v>
      </c>
      <c r="H162" s="157"/>
      <c r="I162" s="157"/>
      <c r="J162" s="157"/>
      <c r="K162" s="157"/>
    </row>
    <row r="163" spans="1:11" ht="12.75" customHeight="1" x14ac:dyDescent="0.2">
      <c r="A163" s="422"/>
      <c r="B163" s="353" t="s">
        <v>563</v>
      </c>
      <c r="C163" s="421" t="s">
        <v>1376</v>
      </c>
      <c r="D163" s="355">
        <v>135</v>
      </c>
      <c r="E163" s="355">
        <v>135</v>
      </c>
      <c r="F163" s="355">
        <v>135</v>
      </c>
      <c r="G163" s="356">
        <v>100</v>
      </c>
      <c r="H163" s="157"/>
      <c r="I163" s="157"/>
      <c r="J163" s="157"/>
      <c r="K163" s="157"/>
    </row>
    <row r="164" spans="1:11" ht="12.75" customHeight="1" x14ac:dyDescent="0.2">
      <c r="A164" s="422"/>
      <c r="B164" s="353" t="s">
        <v>553</v>
      </c>
      <c r="C164" s="421" t="s">
        <v>1365</v>
      </c>
      <c r="D164" s="355">
        <v>0</v>
      </c>
      <c r="E164" s="355">
        <v>1177</v>
      </c>
      <c r="F164" s="355">
        <v>1176</v>
      </c>
      <c r="G164" s="356">
        <v>99.9</v>
      </c>
      <c r="H164" s="157"/>
      <c r="I164" s="157"/>
      <c r="J164" s="157"/>
      <c r="K164" s="157"/>
    </row>
    <row r="165" spans="1:11" ht="12.75" customHeight="1" x14ac:dyDescent="0.2">
      <c r="A165" s="422"/>
      <c r="B165" s="353" t="s">
        <v>548</v>
      </c>
      <c r="C165" s="421" t="s">
        <v>1361</v>
      </c>
      <c r="D165" s="355">
        <v>275</v>
      </c>
      <c r="E165" s="355">
        <v>262</v>
      </c>
      <c r="F165" s="355">
        <v>262</v>
      </c>
      <c r="G165" s="356">
        <v>100</v>
      </c>
      <c r="H165" s="157"/>
      <c r="I165" s="157"/>
      <c r="J165" s="157"/>
      <c r="K165" s="157"/>
    </row>
    <row r="166" spans="1:11" ht="12.75" customHeight="1" x14ac:dyDescent="0.2">
      <c r="A166" s="421" t="s">
        <v>1007</v>
      </c>
      <c r="B166" s="353" t="s">
        <v>616</v>
      </c>
      <c r="C166" s="421" t="s">
        <v>1434</v>
      </c>
      <c r="D166" s="355">
        <v>8191</v>
      </c>
      <c r="E166" s="355">
        <v>8868</v>
      </c>
      <c r="F166" s="355">
        <v>8862</v>
      </c>
      <c r="G166" s="356">
        <v>99.9</v>
      </c>
      <c r="H166" s="157"/>
      <c r="I166" s="157"/>
      <c r="J166" s="157"/>
      <c r="K166" s="157"/>
    </row>
    <row r="167" spans="1:11" ht="12.75" customHeight="1" x14ac:dyDescent="0.2">
      <c r="A167" s="422"/>
      <c r="B167" s="353" t="s">
        <v>563</v>
      </c>
      <c r="C167" s="421" t="s">
        <v>1376</v>
      </c>
      <c r="D167" s="355">
        <v>83</v>
      </c>
      <c r="E167" s="355">
        <v>84</v>
      </c>
      <c r="F167" s="355">
        <v>84</v>
      </c>
      <c r="G167" s="356">
        <v>100</v>
      </c>
      <c r="H167" s="157"/>
      <c r="I167" s="157"/>
      <c r="J167" s="157"/>
      <c r="K167" s="157"/>
    </row>
    <row r="168" spans="1:11" ht="12.75" customHeight="1" x14ac:dyDescent="0.2">
      <c r="A168" s="422"/>
      <c r="B168" s="353" t="s">
        <v>553</v>
      </c>
      <c r="C168" s="421" t="s">
        <v>1365</v>
      </c>
      <c r="D168" s="355">
        <v>0</v>
      </c>
      <c r="E168" s="355">
        <v>408</v>
      </c>
      <c r="F168" s="355">
        <v>408</v>
      </c>
      <c r="G168" s="356">
        <v>100</v>
      </c>
      <c r="H168" s="157"/>
      <c r="I168" s="157"/>
      <c r="J168" s="157"/>
      <c r="K168" s="157"/>
    </row>
    <row r="169" spans="1:11" ht="12.75" customHeight="1" x14ac:dyDescent="0.2">
      <c r="A169" s="422"/>
      <c r="B169" s="353" t="s">
        <v>548</v>
      </c>
      <c r="C169" s="421" t="s">
        <v>1361</v>
      </c>
      <c r="D169" s="355">
        <v>276</v>
      </c>
      <c r="E169" s="355">
        <v>215</v>
      </c>
      <c r="F169" s="355">
        <v>214</v>
      </c>
      <c r="G169" s="356">
        <v>99.5</v>
      </c>
      <c r="H169" s="157"/>
      <c r="I169" s="157"/>
      <c r="J169" s="157"/>
      <c r="K169" s="157"/>
    </row>
    <row r="170" spans="1:11" ht="12.75" customHeight="1" x14ac:dyDescent="0.2">
      <c r="A170" s="421" t="s">
        <v>1008</v>
      </c>
      <c r="B170" s="353" t="s">
        <v>617</v>
      </c>
      <c r="C170" s="421" t="s">
        <v>1435</v>
      </c>
      <c r="D170" s="355">
        <v>3196</v>
      </c>
      <c r="E170" s="355">
        <v>3508</v>
      </c>
      <c r="F170" s="355">
        <v>3472</v>
      </c>
      <c r="G170" s="356">
        <v>99</v>
      </c>
      <c r="H170" s="157"/>
      <c r="I170" s="157"/>
      <c r="J170" s="157"/>
      <c r="K170" s="157"/>
    </row>
    <row r="171" spans="1:11" ht="12.75" customHeight="1" x14ac:dyDescent="0.2">
      <c r="A171" s="422"/>
      <c r="B171" s="353" t="s">
        <v>548</v>
      </c>
      <c r="C171" s="421" t="s">
        <v>1361</v>
      </c>
      <c r="D171" s="355">
        <v>95</v>
      </c>
      <c r="E171" s="355">
        <v>68</v>
      </c>
      <c r="F171" s="355">
        <v>68</v>
      </c>
      <c r="G171" s="356">
        <v>100</v>
      </c>
      <c r="H171" s="157"/>
      <c r="I171" s="157"/>
      <c r="J171" s="157"/>
      <c r="K171" s="157"/>
    </row>
    <row r="172" spans="1:11" ht="12.75" customHeight="1" x14ac:dyDescent="0.2">
      <c r="A172" s="421" t="s">
        <v>1009</v>
      </c>
      <c r="B172" s="353" t="s">
        <v>618</v>
      </c>
      <c r="C172" s="421" t="s">
        <v>1436</v>
      </c>
      <c r="D172" s="355">
        <v>14478</v>
      </c>
      <c r="E172" s="355">
        <v>15597</v>
      </c>
      <c r="F172" s="355">
        <v>15402</v>
      </c>
      <c r="G172" s="356">
        <v>98.7</v>
      </c>
      <c r="H172" s="157"/>
      <c r="I172" s="157"/>
      <c r="J172" s="157"/>
      <c r="K172" s="157"/>
    </row>
    <row r="173" spans="1:11" ht="12.75" customHeight="1" x14ac:dyDescent="0.2">
      <c r="A173" s="422"/>
      <c r="B173" s="353" t="s">
        <v>553</v>
      </c>
      <c r="C173" s="421" t="s">
        <v>1365</v>
      </c>
      <c r="D173" s="355">
        <v>0</v>
      </c>
      <c r="E173" s="355">
        <v>3919</v>
      </c>
      <c r="F173" s="355">
        <v>3896</v>
      </c>
      <c r="G173" s="356">
        <v>99.4</v>
      </c>
      <c r="H173" s="157"/>
      <c r="I173" s="157"/>
      <c r="J173" s="157"/>
      <c r="K173" s="157"/>
    </row>
    <row r="174" spans="1:11" ht="12.75" customHeight="1" x14ac:dyDescent="0.2">
      <c r="A174" s="422"/>
      <c r="B174" s="353" t="s">
        <v>548</v>
      </c>
      <c r="C174" s="421" t="s">
        <v>1361</v>
      </c>
      <c r="D174" s="355">
        <v>134</v>
      </c>
      <c r="E174" s="355">
        <v>143</v>
      </c>
      <c r="F174" s="355">
        <v>125</v>
      </c>
      <c r="G174" s="356">
        <v>87.4</v>
      </c>
      <c r="H174" s="157"/>
      <c r="I174" s="157"/>
      <c r="J174" s="157"/>
      <c r="K174" s="157"/>
    </row>
    <row r="175" spans="1:11" ht="12.75" customHeight="1" x14ac:dyDescent="0.2">
      <c r="A175" s="421" t="s">
        <v>1010</v>
      </c>
      <c r="B175" s="353" t="s">
        <v>565</v>
      </c>
      <c r="C175" s="421" t="s">
        <v>1378</v>
      </c>
      <c r="D175" s="355">
        <v>2180</v>
      </c>
      <c r="E175" s="355">
        <v>2687</v>
      </c>
      <c r="F175" s="355">
        <v>2668</v>
      </c>
      <c r="G175" s="356">
        <v>99.3</v>
      </c>
      <c r="H175" s="157"/>
      <c r="I175" s="157"/>
      <c r="J175" s="157"/>
      <c r="K175" s="157"/>
    </row>
    <row r="176" spans="1:11" ht="12.75" customHeight="1" x14ac:dyDescent="0.2">
      <c r="A176" s="422"/>
      <c r="B176" s="353" t="s">
        <v>566</v>
      </c>
      <c r="C176" s="421" t="s">
        <v>1379</v>
      </c>
      <c r="D176" s="355">
        <v>460</v>
      </c>
      <c r="E176" s="355">
        <v>460</v>
      </c>
      <c r="F176" s="355">
        <v>458</v>
      </c>
      <c r="G176" s="356">
        <v>99.6</v>
      </c>
      <c r="H176" s="157"/>
      <c r="I176" s="157"/>
      <c r="J176" s="157"/>
      <c r="K176" s="157"/>
    </row>
    <row r="177" spans="1:11" ht="12.75" customHeight="1" x14ac:dyDescent="0.2">
      <c r="A177" s="422"/>
      <c r="B177" s="353" t="s">
        <v>619</v>
      </c>
      <c r="C177" s="421" t="s">
        <v>1437</v>
      </c>
      <c r="D177" s="355">
        <v>6160</v>
      </c>
      <c r="E177" s="355">
        <v>21485</v>
      </c>
      <c r="F177" s="355">
        <v>14467</v>
      </c>
      <c r="G177" s="356">
        <v>67.3</v>
      </c>
      <c r="H177" s="157"/>
      <c r="I177" s="157"/>
      <c r="J177" s="157"/>
      <c r="K177" s="157"/>
    </row>
    <row r="178" spans="1:11" ht="12.75" customHeight="1" x14ac:dyDescent="0.2">
      <c r="A178" s="422"/>
      <c r="B178" s="353" t="s">
        <v>548</v>
      </c>
      <c r="C178" s="421" t="s">
        <v>1361</v>
      </c>
      <c r="D178" s="355">
        <v>309</v>
      </c>
      <c r="E178" s="355">
        <v>275</v>
      </c>
      <c r="F178" s="355">
        <v>230</v>
      </c>
      <c r="G178" s="356">
        <v>83.6</v>
      </c>
      <c r="H178" s="157"/>
      <c r="I178" s="157"/>
      <c r="J178" s="157"/>
      <c r="K178" s="157"/>
    </row>
    <row r="179" spans="1:11" ht="24.75" customHeight="1" x14ac:dyDescent="0.2">
      <c r="A179" s="421" t="s">
        <v>1011</v>
      </c>
      <c r="B179" s="353" t="s">
        <v>620</v>
      </c>
      <c r="C179" s="421" t="s">
        <v>1438</v>
      </c>
      <c r="D179" s="355">
        <v>1889</v>
      </c>
      <c r="E179" s="355">
        <v>2089</v>
      </c>
      <c r="F179" s="355">
        <v>1925</v>
      </c>
      <c r="G179" s="356">
        <v>92.1</v>
      </c>
      <c r="H179" s="157"/>
      <c r="I179" s="157"/>
      <c r="J179" s="157"/>
      <c r="K179" s="157"/>
    </row>
    <row r="180" spans="1:11" ht="12.75" customHeight="1" x14ac:dyDescent="0.2">
      <c r="A180" s="422"/>
      <c r="B180" s="353" t="s">
        <v>621</v>
      </c>
      <c r="C180" s="421" t="s">
        <v>1439</v>
      </c>
      <c r="D180" s="355">
        <v>1343478</v>
      </c>
      <c r="E180" s="355">
        <v>1343478</v>
      </c>
      <c r="F180" s="355">
        <v>1073190</v>
      </c>
      <c r="G180" s="356">
        <v>79.900000000000006</v>
      </c>
      <c r="H180" s="157"/>
      <c r="I180" s="157"/>
      <c r="J180" s="157"/>
      <c r="K180" s="157"/>
    </row>
    <row r="181" spans="1:11" ht="12.75" customHeight="1" x14ac:dyDescent="0.2">
      <c r="A181" s="422"/>
      <c r="B181" s="353" t="s">
        <v>622</v>
      </c>
      <c r="C181" s="421" t="s">
        <v>1440</v>
      </c>
      <c r="D181" s="355">
        <v>1923</v>
      </c>
      <c r="E181" s="355">
        <v>1989</v>
      </c>
      <c r="F181" s="355">
        <v>1989</v>
      </c>
      <c r="G181" s="356">
        <v>100</v>
      </c>
      <c r="H181" s="157"/>
      <c r="I181" s="157"/>
      <c r="J181" s="157"/>
      <c r="K181" s="157"/>
    </row>
    <row r="182" spans="1:11" ht="12.75" customHeight="1" x14ac:dyDescent="0.2">
      <c r="A182" s="422"/>
      <c r="B182" s="353" t="s">
        <v>553</v>
      </c>
      <c r="C182" s="421" t="s">
        <v>1365</v>
      </c>
      <c r="D182" s="355">
        <v>0</v>
      </c>
      <c r="E182" s="355">
        <v>3348</v>
      </c>
      <c r="F182" s="355">
        <v>3348</v>
      </c>
      <c r="G182" s="356">
        <v>100</v>
      </c>
      <c r="H182" s="157"/>
      <c r="I182" s="157"/>
      <c r="J182" s="157"/>
      <c r="K182" s="157"/>
    </row>
    <row r="183" spans="1:11" ht="12.75" customHeight="1" x14ac:dyDescent="0.2">
      <c r="A183" s="422"/>
      <c r="B183" s="353" t="s">
        <v>548</v>
      </c>
      <c r="C183" s="421" t="s">
        <v>1361</v>
      </c>
      <c r="D183" s="355">
        <v>105</v>
      </c>
      <c r="E183" s="355">
        <v>133</v>
      </c>
      <c r="F183" s="355">
        <v>125</v>
      </c>
      <c r="G183" s="356">
        <v>94</v>
      </c>
      <c r="H183" s="157"/>
      <c r="I183" s="157"/>
      <c r="J183" s="157"/>
      <c r="K183" s="157"/>
    </row>
    <row r="184" spans="1:11" ht="12.75" customHeight="1" x14ac:dyDescent="0.2">
      <c r="A184" s="422"/>
      <c r="B184" s="353" t="s">
        <v>623</v>
      </c>
      <c r="C184" s="421" t="s">
        <v>1441</v>
      </c>
      <c r="D184" s="355">
        <v>1158</v>
      </c>
      <c r="E184" s="355">
        <v>1295</v>
      </c>
      <c r="F184" s="355">
        <v>1235</v>
      </c>
      <c r="G184" s="356">
        <v>95.4</v>
      </c>
      <c r="H184" s="157"/>
      <c r="I184" s="157"/>
      <c r="J184" s="157"/>
      <c r="K184" s="157"/>
    </row>
    <row r="185" spans="1:11" ht="12.75" customHeight="1" x14ac:dyDescent="0.2">
      <c r="A185" s="422"/>
      <c r="B185" s="353" t="s">
        <v>1442</v>
      </c>
      <c r="C185" s="421" t="s">
        <v>1443</v>
      </c>
      <c r="D185" s="355">
        <v>5577528</v>
      </c>
      <c r="E185" s="355">
        <v>2380713</v>
      </c>
      <c r="F185" s="355">
        <v>2354066</v>
      </c>
      <c r="G185" s="356">
        <v>98.9</v>
      </c>
      <c r="H185" s="157"/>
      <c r="I185" s="157"/>
      <c r="J185" s="157"/>
      <c r="K185" s="157"/>
    </row>
    <row r="186" spans="1:11" ht="12.75" customHeight="1" x14ac:dyDescent="0.2">
      <c r="A186" s="421" t="s">
        <v>1013</v>
      </c>
      <c r="B186" s="353" t="s">
        <v>624</v>
      </c>
      <c r="C186" s="421" t="s">
        <v>1444</v>
      </c>
      <c r="D186" s="355">
        <v>113175</v>
      </c>
      <c r="E186" s="355">
        <v>125070</v>
      </c>
      <c r="F186" s="355">
        <v>114818</v>
      </c>
      <c r="G186" s="356">
        <v>91.8</v>
      </c>
      <c r="H186" s="157"/>
      <c r="I186" s="157"/>
      <c r="J186" s="157"/>
      <c r="K186" s="157"/>
    </row>
    <row r="187" spans="1:11" ht="12.75" customHeight="1" x14ac:dyDescent="0.2">
      <c r="A187" s="422"/>
      <c r="B187" s="353" t="s">
        <v>548</v>
      </c>
      <c r="C187" s="421" t="s">
        <v>1361</v>
      </c>
      <c r="D187" s="355">
        <v>569</v>
      </c>
      <c r="E187" s="355">
        <v>616</v>
      </c>
      <c r="F187" s="355">
        <v>616</v>
      </c>
      <c r="G187" s="356">
        <v>100</v>
      </c>
      <c r="H187" s="157"/>
      <c r="I187" s="157"/>
      <c r="J187" s="157"/>
      <c r="K187" s="157"/>
    </row>
    <row r="188" spans="1:11" x14ac:dyDescent="0.2">
      <c r="A188" s="421" t="s">
        <v>503</v>
      </c>
      <c r="B188" s="353" t="s">
        <v>625</v>
      </c>
      <c r="C188" s="421" t="s">
        <v>1445</v>
      </c>
      <c r="D188" s="355">
        <v>2405</v>
      </c>
      <c r="E188" s="355">
        <v>2607</v>
      </c>
      <c r="F188" s="355">
        <v>2570</v>
      </c>
      <c r="G188" s="356">
        <v>98.6</v>
      </c>
      <c r="H188" s="157"/>
      <c r="I188" s="157"/>
      <c r="J188" s="157"/>
      <c r="K188" s="157"/>
    </row>
    <row r="189" spans="1:11" x14ac:dyDescent="0.2">
      <c r="A189" s="422"/>
      <c r="B189" s="353" t="s">
        <v>548</v>
      </c>
      <c r="C189" s="421" t="s">
        <v>1361</v>
      </c>
      <c r="D189" s="355">
        <v>69</v>
      </c>
      <c r="E189" s="355">
        <v>81</v>
      </c>
      <c r="F189" s="355">
        <v>81</v>
      </c>
      <c r="G189" s="356">
        <v>100</v>
      </c>
      <c r="H189" s="157"/>
      <c r="I189" s="157"/>
      <c r="J189" s="157"/>
      <c r="K189" s="157"/>
    </row>
    <row r="190" spans="1:11" x14ac:dyDescent="0.2">
      <c r="A190" s="421" t="s">
        <v>504</v>
      </c>
      <c r="B190" s="353" t="s">
        <v>548</v>
      </c>
      <c r="C190" s="421" t="s">
        <v>1361</v>
      </c>
      <c r="D190" s="355">
        <v>355</v>
      </c>
      <c r="E190" s="355">
        <v>865</v>
      </c>
      <c r="F190" s="355">
        <v>479</v>
      </c>
      <c r="G190" s="356">
        <v>55.4</v>
      </c>
      <c r="H190" s="157"/>
      <c r="I190" s="157"/>
      <c r="J190" s="157"/>
      <c r="K190" s="157"/>
    </row>
    <row r="191" spans="1:11" x14ac:dyDescent="0.2">
      <c r="A191" s="422"/>
      <c r="B191" s="353" t="s">
        <v>626</v>
      </c>
      <c r="C191" s="421" t="s">
        <v>1446</v>
      </c>
      <c r="D191" s="355">
        <v>7323</v>
      </c>
      <c r="E191" s="355">
        <v>7503</v>
      </c>
      <c r="F191" s="355">
        <v>6773</v>
      </c>
      <c r="G191" s="356">
        <v>90.3</v>
      </c>
      <c r="H191" s="157"/>
      <c r="I191" s="157"/>
      <c r="J191" s="157"/>
      <c r="K191" s="157"/>
    </row>
    <row r="192" spans="1:11" x14ac:dyDescent="0.2">
      <c r="A192" s="421" t="s">
        <v>505</v>
      </c>
      <c r="B192" s="353" t="s">
        <v>548</v>
      </c>
      <c r="C192" s="421" t="s">
        <v>1361</v>
      </c>
      <c r="D192" s="355">
        <v>24888</v>
      </c>
      <c r="E192" s="355">
        <v>6297</v>
      </c>
      <c r="F192" s="355">
        <v>5171</v>
      </c>
      <c r="G192" s="356">
        <v>82.1</v>
      </c>
      <c r="H192" s="157"/>
      <c r="I192" s="157"/>
      <c r="J192" s="157"/>
      <c r="K192" s="157"/>
    </row>
    <row r="193" spans="1:11" x14ac:dyDescent="0.2">
      <c r="A193" s="422"/>
      <c r="B193" s="353" t="s">
        <v>627</v>
      </c>
      <c r="C193" s="421" t="s">
        <v>597</v>
      </c>
      <c r="D193" s="355">
        <v>31070</v>
      </c>
      <c r="E193" s="355">
        <v>29031</v>
      </c>
      <c r="F193" s="355">
        <v>17210</v>
      </c>
      <c r="G193" s="356">
        <v>59.3</v>
      </c>
      <c r="H193" s="157"/>
      <c r="I193" s="157"/>
      <c r="J193" s="157"/>
      <c r="K193" s="157"/>
    </row>
    <row r="194" spans="1:11" ht="13.5" thickBot="1" x14ac:dyDescent="0.25">
      <c r="A194" s="359" t="s">
        <v>693</v>
      </c>
      <c r="B194" s="406"/>
      <c r="C194" s="359"/>
      <c r="D194" s="360">
        <v>35040559</v>
      </c>
      <c r="E194" s="360">
        <v>31829903</v>
      </c>
      <c r="F194" s="427">
        <v>31363988</v>
      </c>
      <c r="G194" s="361">
        <v>98.5</v>
      </c>
      <c r="H194" s="157"/>
      <c r="I194" s="157"/>
      <c r="J194" s="157"/>
      <c r="K194" s="157"/>
    </row>
    <row r="195" spans="1:11" ht="13.5" thickTop="1" x14ac:dyDescent="0.2">
      <c r="A195" s="158"/>
      <c r="B195" s="157"/>
      <c r="C195" s="158"/>
      <c r="D195" s="157"/>
      <c r="E195" s="157"/>
      <c r="F195" s="157"/>
      <c r="G195" s="157"/>
      <c r="H195" s="157"/>
      <c r="I195" s="157"/>
      <c r="J195" s="157"/>
      <c r="K195" s="157"/>
    </row>
    <row r="196" spans="1:11" x14ac:dyDescent="0.2">
      <c r="A196" s="158"/>
      <c r="B196" s="157"/>
      <c r="C196" s="158"/>
      <c r="D196" s="157"/>
      <c r="E196" s="157"/>
      <c r="F196" s="157"/>
      <c r="G196" s="157"/>
      <c r="H196" s="157"/>
      <c r="I196" s="157"/>
      <c r="J196" s="157"/>
      <c r="K196" s="157"/>
    </row>
    <row r="197" spans="1:11" x14ac:dyDescent="0.2">
      <c r="A197" s="158"/>
      <c r="B197" s="157"/>
      <c r="C197" s="158"/>
      <c r="D197" s="157"/>
      <c r="E197" s="157"/>
      <c r="F197" s="157"/>
      <c r="G197" s="157"/>
      <c r="H197" s="157"/>
      <c r="I197" s="157"/>
      <c r="J197" s="157"/>
      <c r="K197" s="157"/>
    </row>
    <row r="198" spans="1:11" x14ac:dyDescent="0.2">
      <c r="A198" s="158"/>
      <c r="B198" s="157"/>
      <c r="C198" s="158"/>
      <c r="D198" s="157"/>
      <c r="E198" s="157"/>
      <c r="F198" s="157"/>
      <c r="G198" s="157"/>
      <c r="H198" s="157"/>
      <c r="I198" s="157"/>
      <c r="J198" s="157"/>
      <c r="K198" s="157"/>
    </row>
    <row r="199" spans="1:11" x14ac:dyDescent="0.2">
      <c r="A199" s="158"/>
      <c r="B199" s="157"/>
      <c r="C199" s="158"/>
      <c r="D199" s="157"/>
      <c r="E199" s="157"/>
      <c r="F199" s="157"/>
      <c r="G199" s="157"/>
      <c r="H199" s="157"/>
      <c r="I199" s="157"/>
      <c r="J199" s="157"/>
      <c r="K199" s="157"/>
    </row>
    <row r="200" spans="1:11" x14ac:dyDescent="0.2">
      <c r="A200" s="158"/>
      <c r="B200" s="157"/>
      <c r="C200" s="158"/>
      <c r="D200" s="157"/>
      <c r="E200" s="157"/>
      <c r="F200" s="157"/>
      <c r="G200" s="157"/>
      <c r="H200" s="157"/>
      <c r="I200" s="157"/>
      <c r="J200" s="157"/>
      <c r="K200" s="157"/>
    </row>
    <row r="201" spans="1:11" x14ac:dyDescent="0.2">
      <c r="A201" s="158"/>
      <c r="B201" s="157"/>
      <c r="C201" s="158"/>
      <c r="D201" s="157"/>
      <c r="E201" s="157"/>
      <c r="F201" s="157"/>
      <c r="G201" s="157"/>
      <c r="H201" s="157"/>
      <c r="I201" s="157"/>
      <c r="J201" s="157"/>
      <c r="K201" s="157"/>
    </row>
    <row r="202" spans="1:11" x14ac:dyDescent="0.2">
      <c r="A202" s="158"/>
      <c r="B202" s="157"/>
      <c r="C202" s="158"/>
      <c r="D202" s="157"/>
      <c r="E202" s="157"/>
      <c r="F202" s="157"/>
      <c r="G202" s="157"/>
      <c r="H202" s="157"/>
      <c r="I202" s="157"/>
      <c r="J202" s="157"/>
      <c r="K202" s="157"/>
    </row>
    <row r="203" spans="1:11" x14ac:dyDescent="0.2">
      <c r="A203" s="158"/>
      <c r="B203" s="157"/>
      <c r="C203" s="158"/>
      <c r="D203" s="157"/>
      <c r="E203" s="157"/>
      <c r="F203" s="157"/>
      <c r="G203" s="157"/>
      <c r="H203" s="157"/>
      <c r="I203" s="157"/>
      <c r="J203" s="157"/>
      <c r="K203" s="157"/>
    </row>
    <row r="204" spans="1:11" x14ac:dyDescent="0.2">
      <c r="A204" s="158"/>
      <c r="B204" s="157"/>
      <c r="C204" s="158"/>
      <c r="D204" s="157"/>
      <c r="E204" s="157"/>
      <c r="F204" s="157"/>
      <c r="G204" s="157"/>
      <c r="H204" s="157"/>
      <c r="I204" s="157"/>
      <c r="J204" s="157"/>
      <c r="K204" s="157"/>
    </row>
    <row r="205" spans="1:11" x14ac:dyDescent="0.2">
      <c r="A205" s="158"/>
      <c r="B205" s="157"/>
      <c r="C205" s="158"/>
      <c r="D205" s="157"/>
      <c r="E205" s="157"/>
      <c r="F205" s="157"/>
      <c r="G205" s="157"/>
      <c r="H205" s="157"/>
      <c r="I205" s="157"/>
      <c r="J205" s="157"/>
      <c r="K205" s="157"/>
    </row>
    <row r="206" spans="1:11" x14ac:dyDescent="0.2">
      <c r="A206" s="158"/>
      <c r="B206" s="157"/>
      <c r="C206" s="158"/>
      <c r="D206" s="157"/>
      <c r="E206" s="157"/>
      <c r="F206" s="157"/>
      <c r="G206" s="157"/>
      <c r="H206" s="157"/>
      <c r="I206" s="157"/>
      <c r="J206" s="157"/>
      <c r="K206" s="157"/>
    </row>
    <row r="207" spans="1:11" x14ac:dyDescent="0.2">
      <c r="A207" s="158"/>
      <c r="B207" s="157"/>
      <c r="C207" s="158"/>
      <c r="D207" s="157"/>
      <c r="E207" s="157"/>
      <c r="F207" s="157"/>
      <c r="G207" s="157"/>
      <c r="H207" s="157"/>
      <c r="I207" s="157"/>
      <c r="J207" s="157"/>
      <c r="K207" s="157"/>
    </row>
    <row r="208" spans="1:11" x14ac:dyDescent="0.2">
      <c r="A208" s="158"/>
      <c r="B208" s="157"/>
      <c r="C208" s="158"/>
      <c r="D208" s="157"/>
      <c r="E208" s="157"/>
      <c r="F208" s="157"/>
      <c r="G208" s="157"/>
      <c r="H208" s="157"/>
      <c r="I208" s="157"/>
      <c r="J208" s="157"/>
      <c r="K208" s="157"/>
    </row>
    <row r="209" spans="1:11" x14ac:dyDescent="0.2">
      <c r="A209" s="158"/>
      <c r="B209" s="157"/>
      <c r="C209" s="158"/>
      <c r="D209" s="157"/>
      <c r="E209" s="157"/>
      <c r="F209" s="157"/>
      <c r="G209" s="157"/>
      <c r="H209" s="157"/>
      <c r="I209" s="157"/>
      <c r="J209" s="157"/>
      <c r="K209" s="157"/>
    </row>
    <row r="210" spans="1:11" x14ac:dyDescent="0.2">
      <c r="A210" s="158"/>
      <c r="B210" s="157"/>
      <c r="C210" s="158"/>
      <c r="D210" s="157"/>
      <c r="E210" s="157"/>
      <c r="F210" s="157"/>
      <c r="G210" s="157"/>
      <c r="H210" s="157"/>
      <c r="I210" s="157"/>
      <c r="J210" s="157"/>
      <c r="K210" s="157"/>
    </row>
    <row r="211" spans="1:11" x14ac:dyDescent="0.2">
      <c r="A211" s="158"/>
      <c r="B211" s="157"/>
      <c r="C211" s="158"/>
      <c r="D211" s="157"/>
      <c r="E211" s="157"/>
      <c r="F211" s="157"/>
      <c r="G211" s="157"/>
      <c r="H211" s="157"/>
      <c r="I211" s="157"/>
      <c r="J211" s="157"/>
      <c r="K211" s="157"/>
    </row>
    <row r="212" spans="1:11" x14ac:dyDescent="0.2">
      <c r="A212" s="158"/>
      <c r="B212" s="157"/>
      <c r="C212" s="158"/>
      <c r="D212" s="157"/>
      <c r="E212" s="157"/>
      <c r="F212" s="157"/>
      <c r="G212" s="157"/>
      <c r="H212" s="157"/>
      <c r="I212" s="157"/>
      <c r="J212" s="157"/>
      <c r="K212" s="157"/>
    </row>
    <row r="213" spans="1:11" x14ac:dyDescent="0.2">
      <c r="A213" s="158"/>
      <c r="B213" s="157"/>
      <c r="C213" s="158"/>
      <c r="D213" s="157"/>
      <c r="E213" s="157"/>
      <c r="F213" s="157"/>
      <c r="G213" s="157"/>
      <c r="H213" s="157"/>
      <c r="I213" s="157"/>
      <c r="J213" s="157"/>
      <c r="K213" s="157"/>
    </row>
    <row r="214" spans="1:11" x14ac:dyDescent="0.2">
      <c r="A214" s="158"/>
      <c r="B214" s="157"/>
      <c r="C214" s="158"/>
      <c r="D214" s="157"/>
      <c r="E214" s="157"/>
      <c r="F214" s="157"/>
      <c r="G214" s="157"/>
      <c r="H214" s="157"/>
      <c r="I214" s="157"/>
      <c r="J214" s="157"/>
      <c r="K214" s="157"/>
    </row>
    <row r="215" spans="1:11" x14ac:dyDescent="0.2">
      <c r="A215" s="158"/>
      <c r="B215" s="157"/>
      <c r="C215" s="158"/>
      <c r="D215" s="157"/>
      <c r="E215" s="157"/>
      <c r="F215" s="157"/>
      <c r="G215" s="157"/>
      <c r="H215" s="157"/>
      <c r="I215" s="157"/>
      <c r="J215" s="157"/>
      <c r="K215" s="157"/>
    </row>
    <row r="216" spans="1:11" x14ac:dyDescent="0.2">
      <c r="A216" s="158"/>
      <c r="B216" s="157"/>
      <c r="C216" s="158"/>
      <c r="D216" s="157"/>
      <c r="E216" s="157"/>
      <c r="F216" s="157"/>
      <c r="G216" s="157"/>
      <c r="H216" s="157"/>
      <c r="I216" s="157"/>
      <c r="J216" s="157"/>
      <c r="K216" s="157"/>
    </row>
    <row r="217" spans="1:11" x14ac:dyDescent="0.2">
      <c r="A217" s="158"/>
      <c r="B217" s="157"/>
      <c r="C217" s="158"/>
      <c r="D217" s="157"/>
      <c r="E217" s="157"/>
      <c r="F217" s="157"/>
      <c r="G217" s="157"/>
      <c r="H217" s="157"/>
      <c r="I217" s="157"/>
      <c r="J217" s="157"/>
      <c r="K217" s="157"/>
    </row>
    <row r="218" spans="1:11" x14ac:dyDescent="0.2">
      <c r="A218" s="158"/>
      <c r="B218" s="157"/>
      <c r="C218" s="158"/>
      <c r="D218" s="157"/>
      <c r="E218" s="157"/>
      <c r="F218" s="157"/>
      <c r="G218" s="157"/>
      <c r="H218" s="157"/>
      <c r="I218" s="157"/>
      <c r="J218" s="157"/>
      <c r="K218" s="157"/>
    </row>
    <row r="219" spans="1:11" x14ac:dyDescent="0.2">
      <c r="A219" s="158"/>
      <c r="B219" s="157"/>
      <c r="C219" s="158"/>
      <c r="D219" s="157"/>
      <c r="E219" s="157"/>
      <c r="F219" s="157"/>
      <c r="G219" s="157"/>
      <c r="H219" s="157"/>
      <c r="I219" s="157"/>
      <c r="J219" s="157"/>
      <c r="K219" s="157"/>
    </row>
    <row r="220" spans="1:11" x14ac:dyDescent="0.2">
      <c r="A220" s="158"/>
      <c r="B220" s="157"/>
      <c r="C220" s="158"/>
      <c r="D220" s="157"/>
      <c r="E220" s="157"/>
      <c r="F220" s="157"/>
      <c r="G220" s="157"/>
      <c r="H220" s="157"/>
      <c r="I220" s="157"/>
      <c r="J220" s="157"/>
      <c r="K220" s="157"/>
    </row>
    <row r="221" spans="1:11" x14ac:dyDescent="0.2">
      <c r="A221" s="158"/>
      <c r="B221" s="157"/>
      <c r="C221" s="158"/>
      <c r="D221" s="157"/>
      <c r="E221" s="157"/>
      <c r="F221" s="157"/>
      <c r="G221" s="157"/>
      <c r="H221" s="157"/>
      <c r="I221" s="157"/>
      <c r="J221" s="157"/>
      <c r="K221" s="157"/>
    </row>
    <row r="222" spans="1:11" x14ac:dyDescent="0.2">
      <c r="A222" s="158"/>
      <c r="B222" s="157"/>
      <c r="C222" s="158"/>
      <c r="D222" s="157"/>
      <c r="E222" s="157"/>
      <c r="F222" s="157"/>
      <c r="G222" s="157"/>
      <c r="H222" s="157"/>
      <c r="I222" s="157"/>
      <c r="J222" s="157"/>
      <c r="K222" s="157"/>
    </row>
    <row r="223" spans="1:11" x14ac:dyDescent="0.2">
      <c r="A223" s="158"/>
      <c r="B223" s="157"/>
      <c r="C223" s="158"/>
      <c r="D223" s="157"/>
      <c r="E223" s="157"/>
      <c r="F223" s="157"/>
      <c r="G223" s="157"/>
      <c r="H223" s="157"/>
      <c r="I223" s="157"/>
      <c r="J223" s="157"/>
      <c r="K223" s="157"/>
    </row>
    <row r="224" spans="1:11" x14ac:dyDescent="0.2">
      <c r="A224" s="158"/>
      <c r="B224" s="157"/>
      <c r="C224" s="158"/>
      <c r="D224" s="157"/>
      <c r="E224" s="157"/>
      <c r="F224" s="157"/>
      <c r="G224" s="157"/>
      <c r="H224" s="157"/>
      <c r="I224" s="157"/>
      <c r="J224" s="157"/>
      <c r="K224" s="157"/>
    </row>
    <row r="225" spans="1:11" x14ac:dyDescent="0.2">
      <c r="A225" s="158"/>
      <c r="B225" s="157"/>
      <c r="C225" s="158"/>
      <c r="D225" s="157"/>
      <c r="E225" s="157"/>
      <c r="F225" s="157"/>
      <c r="G225" s="157"/>
      <c r="H225" s="157"/>
      <c r="I225" s="157"/>
      <c r="J225" s="157"/>
      <c r="K225" s="157"/>
    </row>
    <row r="226" spans="1:11" x14ac:dyDescent="0.2">
      <c r="A226" s="158"/>
      <c r="B226" s="157"/>
      <c r="C226" s="158"/>
      <c r="D226" s="157"/>
      <c r="E226" s="157"/>
      <c r="F226" s="157"/>
      <c r="G226" s="157"/>
      <c r="H226" s="157"/>
      <c r="I226" s="157"/>
      <c r="J226" s="157"/>
      <c r="K226" s="157"/>
    </row>
    <row r="227" spans="1:11" x14ac:dyDescent="0.2">
      <c r="A227" s="158"/>
      <c r="B227" s="157"/>
      <c r="C227" s="158"/>
      <c r="D227" s="157"/>
      <c r="E227" s="157"/>
      <c r="F227" s="157"/>
      <c r="G227" s="157"/>
      <c r="H227" s="157"/>
      <c r="I227" s="157"/>
      <c r="J227" s="157"/>
      <c r="K227" s="157"/>
    </row>
    <row r="228" spans="1:11" x14ac:dyDescent="0.2">
      <c r="A228" s="158"/>
      <c r="B228" s="157"/>
      <c r="C228" s="158"/>
      <c r="D228" s="157"/>
      <c r="E228" s="157"/>
      <c r="F228" s="157"/>
      <c r="G228" s="157"/>
      <c r="H228" s="157"/>
      <c r="I228" s="157"/>
      <c r="J228" s="157"/>
      <c r="K228" s="157"/>
    </row>
    <row r="229" spans="1:11" x14ac:dyDescent="0.2">
      <c r="A229" s="158"/>
      <c r="B229" s="157"/>
      <c r="C229" s="158"/>
      <c r="D229" s="157"/>
      <c r="E229" s="157"/>
      <c r="F229" s="157"/>
      <c r="G229" s="157"/>
      <c r="H229" s="157"/>
      <c r="I229" s="157"/>
      <c r="J229" s="157"/>
      <c r="K229" s="157"/>
    </row>
    <row r="230" spans="1:11" x14ac:dyDescent="0.2">
      <c r="A230" s="158"/>
      <c r="B230" s="157"/>
      <c r="C230" s="158"/>
      <c r="D230" s="157"/>
      <c r="E230" s="157"/>
      <c r="F230" s="157"/>
      <c r="G230" s="157"/>
      <c r="H230" s="157"/>
      <c r="I230" s="157"/>
      <c r="J230" s="157"/>
      <c r="K230" s="157"/>
    </row>
    <row r="231" spans="1:11" x14ac:dyDescent="0.2">
      <c r="A231" s="158"/>
      <c r="B231" s="157"/>
      <c r="C231" s="158"/>
      <c r="D231" s="157"/>
      <c r="E231" s="157"/>
      <c r="F231" s="157"/>
      <c r="G231" s="157"/>
      <c r="H231" s="157"/>
      <c r="I231" s="157"/>
      <c r="J231" s="157"/>
      <c r="K231" s="157"/>
    </row>
    <row r="232" spans="1:11" x14ac:dyDescent="0.2">
      <c r="A232" s="158"/>
      <c r="B232" s="157"/>
      <c r="C232" s="158"/>
      <c r="D232" s="157"/>
      <c r="E232" s="157"/>
      <c r="F232" s="157"/>
      <c r="G232" s="157"/>
      <c r="H232" s="157"/>
      <c r="I232" s="157"/>
      <c r="J232" s="157"/>
      <c r="K232" s="157"/>
    </row>
    <row r="233" spans="1:11" x14ac:dyDescent="0.2">
      <c r="A233" s="158"/>
      <c r="B233" s="157"/>
      <c r="C233" s="158"/>
      <c r="D233" s="157"/>
      <c r="E233" s="157"/>
      <c r="F233" s="157"/>
      <c r="G233" s="157"/>
      <c r="H233" s="157"/>
      <c r="I233" s="157"/>
      <c r="J233" s="157"/>
      <c r="K233" s="157"/>
    </row>
    <row r="234" spans="1:11" x14ac:dyDescent="0.2">
      <c r="A234" s="158"/>
      <c r="B234" s="157"/>
      <c r="C234" s="158"/>
      <c r="D234" s="157"/>
      <c r="E234" s="157"/>
      <c r="F234" s="157"/>
      <c r="G234" s="157"/>
      <c r="H234" s="157"/>
      <c r="I234" s="157"/>
      <c r="J234" s="157"/>
      <c r="K234" s="157"/>
    </row>
    <row r="235" spans="1:11" x14ac:dyDescent="0.2">
      <c r="A235" s="158"/>
      <c r="B235" s="157"/>
      <c r="C235" s="158"/>
      <c r="D235" s="157"/>
      <c r="E235" s="157"/>
      <c r="F235" s="157"/>
      <c r="G235" s="157"/>
      <c r="H235" s="157"/>
      <c r="I235" s="157"/>
      <c r="J235" s="157"/>
      <c r="K235" s="157"/>
    </row>
    <row r="236" spans="1:11" x14ac:dyDescent="0.2">
      <c r="A236" s="158"/>
      <c r="B236" s="157"/>
      <c r="C236" s="158"/>
      <c r="D236" s="157"/>
      <c r="E236" s="157"/>
      <c r="F236" s="157"/>
      <c r="G236" s="157"/>
      <c r="H236" s="157"/>
      <c r="I236" s="157"/>
      <c r="J236" s="157"/>
      <c r="K236" s="157"/>
    </row>
    <row r="237" spans="1:11" x14ac:dyDescent="0.2">
      <c r="A237" s="158"/>
      <c r="B237" s="157"/>
      <c r="C237" s="158"/>
      <c r="D237" s="157"/>
      <c r="E237" s="157"/>
      <c r="F237" s="157"/>
      <c r="G237" s="157"/>
      <c r="H237" s="157"/>
      <c r="I237" s="157"/>
      <c r="J237" s="157"/>
      <c r="K237" s="157"/>
    </row>
    <row r="238" spans="1:11" x14ac:dyDescent="0.2">
      <c r="A238" s="158"/>
      <c r="B238" s="157"/>
      <c r="C238" s="158"/>
      <c r="D238" s="157"/>
      <c r="E238" s="157"/>
      <c r="F238" s="157"/>
      <c r="G238" s="157"/>
      <c r="H238" s="157"/>
      <c r="I238" s="157"/>
      <c r="J238" s="157"/>
      <c r="K238" s="157"/>
    </row>
    <row r="239" spans="1:11" x14ac:dyDescent="0.2">
      <c r="A239" s="158"/>
      <c r="B239" s="157"/>
      <c r="C239" s="158"/>
      <c r="D239" s="157"/>
      <c r="E239" s="157"/>
      <c r="F239" s="157"/>
      <c r="G239" s="157"/>
      <c r="H239" s="157"/>
      <c r="I239" s="157"/>
      <c r="J239" s="157"/>
      <c r="K239" s="157"/>
    </row>
    <row r="240" spans="1:11" x14ac:dyDescent="0.2">
      <c r="A240" s="158"/>
      <c r="B240" s="157"/>
      <c r="C240" s="158"/>
      <c r="D240" s="157"/>
      <c r="E240" s="157"/>
      <c r="F240" s="157"/>
      <c r="G240" s="157"/>
      <c r="H240" s="157"/>
      <c r="I240" s="157"/>
      <c r="J240" s="157"/>
      <c r="K240" s="157"/>
    </row>
    <row r="241" spans="1:11" x14ac:dyDescent="0.2">
      <c r="A241" s="158"/>
      <c r="B241" s="157"/>
      <c r="C241" s="158"/>
      <c r="D241" s="157"/>
      <c r="E241" s="157"/>
      <c r="F241" s="157"/>
      <c r="G241" s="157"/>
      <c r="H241" s="157"/>
      <c r="I241" s="157"/>
      <c r="J241" s="157"/>
      <c r="K241" s="157"/>
    </row>
    <row r="242" spans="1:11" x14ac:dyDescent="0.2">
      <c r="A242" s="158"/>
      <c r="B242" s="157"/>
      <c r="C242" s="158"/>
      <c r="D242" s="157"/>
      <c r="E242" s="157"/>
      <c r="F242" s="157"/>
      <c r="G242" s="157"/>
      <c r="H242" s="157"/>
      <c r="I242" s="157"/>
      <c r="J242" s="157"/>
      <c r="K242" s="157"/>
    </row>
    <row r="243" spans="1:11" x14ac:dyDescent="0.2">
      <c r="A243" s="158"/>
      <c r="B243" s="157"/>
      <c r="C243" s="158"/>
      <c r="D243" s="157"/>
      <c r="E243" s="157"/>
      <c r="F243" s="157"/>
      <c r="G243" s="157"/>
      <c r="H243" s="157"/>
      <c r="I243" s="157"/>
      <c r="J243" s="157"/>
      <c r="K243" s="157"/>
    </row>
    <row r="244" spans="1:11" x14ac:dyDescent="0.2">
      <c r="A244" s="158"/>
      <c r="B244" s="157"/>
      <c r="C244" s="158"/>
      <c r="D244" s="157"/>
      <c r="E244" s="157"/>
      <c r="F244" s="157"/>
      <c r="G244" s="157"/>
      <c r="H244" s="157"/>
      <c r="I244" s="157"/>
      <c r="J244" s="157"/>
      <c r="K244" s="157"/>
    </row>
    <row r="245" spans="1:11" x14ac:dyDescent="0.2">
      <c r="A245" s="158"/>
      <c r="B245" s="157"/>
      <c r="C245" s="158"/>
      <c r="D245" s="157"/>
      <c r="E245" s="157"/>
      <c r="F245" s="157"/>
      <c r="G245" s="157"/>
      <c r="H245" s="157"/>
      <c r="I245" s="157"/>
      <c r="J245" s="157"/>
      <c r="K245" s="157"/>
    </row>
    <row r="246" spans="1:11" x14ac:dyDescent="0.2">
      <c r="A246" s="158"/>
      <c r="B246" s="157"/>
      <c r="C246" s="158"/>
      <c r="D246" s="157"/>
      <c r="E246" s="157"/>
      <c r="F246" s="157"/>
      <c r="G246" s="157"/>
      <c r="H246" s="157"/>
      <c r="I246" s="157"/>
      <c r="J246" s="157"/>
      <c r="K246" s="157"/>
    </row>
    <row r="247" spans="1:11" x14ac:dyDescent="0.2">
      <c r="A247" s="158"/>
      <c r="B247" s="157"/>
      <c r="C247" s="158"/>
      <c r="D247" s="157"/>
      <c r="E247" s="157"/>
      <c r="F247" s="157"/>
      <c r="G247" s="157"/>
      <c r="H247" s="157"/>
      <c r="I247" s="157"/>
      <c r="J247" s="157"/>
      <c r="K247" s="157"/>
    </row>
    <row r="248" spans="1:11" x14ac:dyDescent="0.2">
      <c r="A248" s="158"/>
      <c r="B248" s="157"/>
      <c r="C248" s="158"/>
      <c r="D248" s="157"/>
      <c r="E248" s="157"/>
      <c r="F248" s="157"/>
      <c r="G248" s="157"/>
      <c r="H248" s="157"/>
      <c r="I248" s="157"/>
      <c r="J248" s="157"/>
      <c r="K248" s="157"/>
    </row>
    <row r="249" spans="1:11" x14ac:dyDescent="0.2">
      <c r="A249" s="158"/>
      <c r="B249" s="157"/>
      <c r="C249" s="158"/>
      <c r="D249" s="157"/>
      <c r="E249" s="157"/>
      <c r="F249" s="157"/>
      <c r="G249" s="157"/>
      <c r="H249" s="157"/>
      <c r="I249" s="157"/>
      <c r="J249" s="157"/>
      <c r="K249" s="157"/>
    </row>
    <row r="250" spans="1:11" x14ac:dyDescent="0.2">
      <c r="A250" s="158"/>
      <c r="B250" s="157"/>
      <c r="C250" s="158"/>
      <c r="D250" s="157"/>
      <c r="E250" s="157"/>
      <c r="F250" s="157"/>
      <c r="G250" s="157"/>
      <c r="H250" s="157"/>
      <c r="I250" s="157"/>
      <c r="J250" s="157"/>
      <c r="K250" s="157"/>
    </row>
    <row r="251" spans="1:11" x14ac:dyDescent="0.2">
      <c r="A251" s="158"/>
      <c r="B251" s="157"/>
      <c r="C251" s="158"/>
      <c r="D251" s="157"/>
      <c r="E251" s="157"/>
      <c r="F251" s="157"/>
      <c r="G251" s="157"/>
      <c r="H251" s="157"/>
      <c r="I251" s="157"/>
      <c r="J251" s="157"/>
      <c r="K251" s="157"/>
    </row>
    <row r="252" spans="1:11" x14ac:dyDescent="0.2">
      <c r="A252" s="158"/>
      <c r="B252" s="157"/>
      <c r="C252" s="158"/>
      <c r="D252" s="157"/>
      <c r="E252" s="157"/>
      <c r="F252" s="157"/>
      <c r="G252" s="157"/>
      <c r="H252" s="157"/>
      <c r="I252" s="157"/>
      <c r="J252" s="157"/>
      <c r="K252" s="157"/>
    </row>
    <row r="253" spans="1:11" x14ac:dyDescent="0.2">
      <c r="A253" s="158"/>
      <c r="B253" s="157"/>
      <c r="C253" s="158"/>
      <c r="D253" s="157"/>
      <c r="E253" s="157"/>
      <c r="F253" s="157"/>
      <c r="G253" s="157"/>
      <c r="H253" s="157"/>
      <c r="I253" s="157"/>
      <c r="J253" s="157"/>
      <c r="K253" s="157"/>
    </row>
    <row r="254" spans="1:11" x14ac:dyDescent="0.2">
      <c r="A254" s="158"/>
      <c r="B254" s="157"/>
      <c r="C254" s="158"/>
      <c r="D254" s="157"/>
      <c r="E254" s="157"/>
      <c r="F254" s="157"/>
      <c r="G254" s="157"/>
      <c r="H254" s="157"/>
      <c r="I254" s="157"/>
      <c r="J254" s="157"/>
      <c r="K254" s="157"/>
    </row>
    <row r="255" spans="1:11" x14ac:dyDescent="0.2">
      <c r="A255" s="158"/>
      <c r="B255" s="157"/>
      <c r="C255" s="158"/>
      <c r="D255" s="157"/>
      <c r="E255" s="157"/>
      <c r="F255" s="157"/>
      <c r="G255" s="157"/>
      <c r="H255" s="157"/>
      <c r="I255" s="157"/>
      <c r="J255" s="157"/>
      <c r="K255" s="157"/>
    </row>
    <row r="256" spans="1:11" x14ac:dyDescent="0.2">
      <c r="A256" s="158"/>
      <c r="B256" s="157"/>
      <c r="C256" s="158"/>
      <c r="D256" s="157"/>
      <c r="E256" s="157"/>
      <c r="F256" s="157"/>
      <c r="G256" s="157"/>
      <c r="H256" s="157"/>
      <c r="I256" s="157"/>
      <c r="J256" s="157"/>
      <c r="K256" s="157"/>
    </row>
    <row r="257" spans="1:11" x14ac:dyDescent="0.2">
      <c r="A257" s="158"/>
      <c r="B257" s="157"/>
      <c r="C257" s="158"/>
      <c r="D257" s="157"/>
      <c r="E257" s="157"/>
      <c r="F257" s="157"/>
      <c r="G257" s="157"/>
      <c r="H257" s="157"/>
      <c r="I257" s="157"/>
      <c r="J257" s="157"/>
      <c r="K257" s="157"/>
    </row>
    <row r="258" spans="1:11" x14ac:dyDescent="0.2">
      <c r="A258" s="158"/>
      <c r="B258" s="157"/>
      <c r="C258" s="158"/>
      <c r="D258" s="157"/>
      <c r="E258" s="157"/>
      <c r="F258" s="157"/>
      <c r="G258" s="157"/>
      <c r="H258" s="157"/>
      <c r="I258" s="157"/>
      <c r="J258" s="157"/>
      <c r="K258" s="157"/>
    </row>
    <row r="259" spans="1:11" x14ac:dyDescent="0.2">
      <c r="A259" s="158"/>
      <c r="B259" s="157"/>
      <c r="C259" s="158"/>
      <c r="D259" s="157"/>
      <c r="E259" s="157"/>
      <c r="F259" s="157"/>
      <c r="G259" s="157"/>
      <c r="H259" s="157"/>
      <c r="I259" s="157"/>
      <c r="J259" s="157"/>
      <c r="K259" s="157"/>
    </row>
    <row r="260" spans="1:11" x14ac:dyDescent="0.2">
      <c r="A260" s="158"/>
      <c r="B260" s="157"/>
      <c r="C260" s="158"/>
      <c r="D260" s="157"/>
      <c r="E260" s="157"/>
      <c r="F260" s="157"/>
      <c r="G260" s="157"/>
      <c r="H260" s="157"/>
      <c r="I260" s="157"/>
      <c r="J260" s="157"/>
      <c r="K260" s="157"/>
    </row>
    <row r="261" spans="1:11" x14ac:dyDescent="0.2">
      <c r="A261" s="158"/>
      <c r="B261" s="157"/>
      <c r="C261" s="158"/>
      <c r="D261" s="157"/>
      <c r="E261" s="157"/>
      <c r="F261" s="157"/>
      <c r="G261" s="157"/>
      <c r="H261" s="157"/>
      <c r="I261" s="157"/>
      <c r="J261" s="157"/>
      <c r="K261" s="157"/>
    </row>
    <row r="262" spans="1:11" x14ac:dyDescent="0.2">
      <c r="A262" s="158"/>
      <c r="B262" s="157"/>
      <c r="C262" s="158"/>
      <c r="D262" s="157"/>
      <c r="E262" s="157"/>
      <c r="F262" s="157"/>
      <c r="G262" s="157"/>
      <c r="H262" s="157"/>
      <c r="I262" s="157"/>
      <c r="J262" s="157"/>
      <c r="K262" s="157"/>
    </row>
    <row r="263" spans="1:11" x14ac:dyDescent="0.2">
      <c r="A263" s="158"/>
      <c r="B263" s="157"/>
      <c r="C263" s="158"/>
      <c r="D263" s="157"/>
      <c r="E263" s="157"/>
      <c r="F263" s="157"/>
      <c r="G263" s="157"/>
      <c r="H263" s="157"/>
      <c r="I263" s="157"/>
      <c r="J263" s="157"/>
      <c r="K263" s="157"/>
    </row>
    <row r="264" spans="1:11" x14ac:dyDescent="0.2">
      <c r="A264" s="158"/>
      <c r="B264" s="157"/>
      <c r="C264" s="158"/>
      <c r="D264" s="157"/>
      <c r="E264" s="157"/>
      <c r="F264" s="157"/>
      <c r="G264" s="157"/>
      <c r="H264" s="157"/>
      <c r="I264" s="157"/>
      <c r="J264" s="157"/>
      <c r="K264" s="157"/>
    </row>
    <row r="265" spans="1:11" x14ac:dyDescent="0.2">
      <c r="A265" s="158"/>
      <c r="B265" s="157"/>
      <c r="C265" s="158"/>
      <c r="D265" s="157"/>
      <c r="E265" s="157"/>
      <c r="F265" s="157"/>
      <c r="G265" s="157"/>
      <c r="H265" s="157"/>
      <c r="I265" s="157"/>
      <c r="J265" s="157"/>
      <c r="K265" s="157"/>
    </row>
    <row r="266" spans="1:11" x14ac:dyDescent="0.2">
      <c r="A266" s="158"/>
      <c r="B266" s="157"/>
      <c r="C266" s="158"/>
      <c r="D266" s="157"/>
      <c r="E266" s="157"/>
      <c r="F266" s="157"/>
      <c r="G266" s="157"/>
      <c r="H266" s="157"/>
      <c r="I266" s="157"/>
      <c r="J266" s="157"/>
      <c r="K266" s="157"/>
    </row>
    <row r="267" spans="1:11" x14ac:dyDescent="0.2">
      <c r="A267" s="158"/>
      <c r="B267" s="157"/>
      <c r="C267" s="158"/>
      <c r="D267" s="157"/>
      <c r="E267" s="157"/>
      <c r="F267" s="157"/>
      <c r="G267" s="157"/>
      <c r="H267" s="157"/>
      <c r="I267" s="157"/>
      <c r="J267" s="157"/>
      <c r="K267" s="157"/>
    </row>
    <row r="268" spans="1:11" x14ac:dyDescent="0.2">
      <c r="A268" s="158"/>
      <c r="B268" s="157"/>
      <c r="C268" s="158"/>
      <c r="D268" s="157"/>
      <c r="E268" s="157"/>
      <c r="F268" s="157"/>
      <c r="G268" s="157"/>
      <c r="H268" s="157"/>
      <c r="I268" s="157"/>
      <c r="J268" s="157"/>
      <c r="K268" s="157"/>
    </row>
    <row r="269" spans="1:11" x14ac:dyDescent="0.2">
      <c r="A269" s="158"/>
      <c r="B269" s="157"/>
      <c r="C269" s="158"/>
      <c r="D269" s="157"/>
      <c r="E269" s="157"/>
      <c r="F269" s="157"/>
      <c r="G269" s="157"/>
      <c r="H269" s="157"/>
      <c r="I269" s="157"/>
      <c r="J269" s="157"/>
      <c r="K269" s="157"/>
    </row>
    <row r="270" spans="1:11" x14ac:dyDescent="0.2">
      <c r="A270" s="158"/>
      <c r="B270" s="157"/>
      <c r="C270" s="158"/>
      <c r="D270" s="157"/>
      <c r="E270" s="157"/>
      <c r="F270" s="157"/>
      <c r="G270" s="157"/>
      <c r="H270" s="157"/>
      <c r="I270" s="157"/>
      <c r="J270" s="157"/>
      <c r="K270" s="157"/>
    </row>
    <row r="271" spans="1:11" x14ac:dyDescent="0.2">
      <c r="A271" s="158"/>
      <c r="B271" s="157"/>
      <c r="C271" s="158"/>
      <c r="D271" s="157"/>
      <c r="E271" s="157"/>
      <c r="F271" s="157"/>
      <c r="G271" s="157"/>
      <c r="H271" s="157"/>
      <c r="I271" s="157"/>
      <c r="J271" s="157"/>
      <c r="K271" s="157"/>
    </row>
    <row r="272" spans="1:11" x14ac:dyDescent="0.2">
      <c r="A272" s="158"/>
      <c r="B272" s="157"/>
      <c r="C272" s="158"/>
      <c r="D272" s="157"/>
      <c r="E272" s="157"/>
      <c r="F272" s="157"/>
      <c r="G272" s="157"/>
      <c r="H272" s="157"/>
      <c r="I272" s="157"/>
      <c r="J272" s="157"/>
      <c r="K272" s="157"/>
    </row>
    <row r="273" spans="1:11" x14ac:dyDescent="0.2">
      <c r="A273" s="158"/>
      <c r="B273" s="157"/>
      <c r="C273" s="158"/>
      <c r="D273" s="157"/>
      <c r="E273" s="157"/>
      <c r="F273" s="157"/>
      <c r="G273" s="157"/>
      <c r="H273" s="157"/>
      <c r="I273" s="157"/>
      <c r="J273" s="157"/>
      <c r="K273" s="157"/>
    </row>
    <row r="274" spans="1:11" x14ac:dyDescent="0.2">
      <c r="A274" s="158"/>
      <c r="B274" s="157"/>
      <c r="C274" s="158"/>
      <c r="D274" s="157"/>
      <c r="E274" s="157"/>
      <c r="F274" s="157"/>
      <c r="G274" s="157"/>
      <c r="H274" s="157"/>
      <c r="I274" s="157"/>
      <c r="J274" s="157"/>
      <c r="K274" s="157"/>
    </row>
    <row r="275" spans="1:11" x14ac:dyDescent="0.2">
      <c r="A275" s="158"/>
      <c r="B275" s="157"/>
      <c r="C275" s="158"/>
      <c r="D275" s="157"/>
      <c r="E275" s="157"/>
      <c r="F275" s="157"/>
      <c r="G275" s="157"/>
      <c r="H275" s="157"/>
      <c r="I275" s="157"/>
      <c r="J275" s="157"/>
      <c r="K275" s="157"/>
    </row>
    <row r="276" spans="1:11" x14ac:dyDescent="0.2">
      <c r="A276" s="158"/>
      <c r="B276" s="157"/>
      <c r="C276" s="158"/>
      <c r="D276" s="157"/>
      <c r="E276" s="157"/>
      <c r="F276" s="157"/>
      <c r="G276" s="157"/>
      <c r="H276" s="157"/>
      <c r="I276" s="157"/>
      <c r="J276" s="157"/>
      <c r="K276" s="157"/>
    </row>
    <row r="277" spans="1:11" x14ac:dyDescent="0.2">
      <c r="A277" s="158"/>
      <c r="B277" s="157"/>
      <c r="C277" s="158"/>
      <c r="D277" s="157"/>
      <c r="E277" s="157"/>
      <c r="F277" s="157"/>
      <c r="G277" s="157"/>
      <c r="H277" s="157"/>
      <c r="I277" s="157"/>
      <c r="J277" s="157"/>
      <c r="K277" s="157"/>
    </row>
    <row r="278" spans="1:11" x14ac:dyDescent="0.2">
      <c r="A278" s="158"/>
      <c r="B278" s="157"/>
      <c r="C278" s="158"/>
      <c r="D278" s="157"/>
      <c r="E278" s="157"/>
      <c r="F278" s="157"/>
      <c r="G278" s="157"/>
      <c r="H278" s="157"/>
      <c r="I278" s="157"/>
      <c r="J278" s="157"/>
      <c r="K278" s="157"/>
    </row>
    <row r="279" spans="1:11" x14ac:dyDescent="0.2">
      <c r="A279" s="158"/>
      <c r="B279" s="157"/>
      <c r="C279" s="158"/>
      <c r="D279" s="157"/>
      <c r="E279" s="157"/>
      <c r="F279" s="157"/>
      <c r="G279" s="157"/>
      <c r="H279" s="157"/>
      <c r="I279" s="157"/>
      <c r="J279" s="157"/>
      <c r="K279" s="157"/>
    </row>
    <row r="280" spans="1:11" x14ac:dyDescent="0.2">
      <c r="A280" s="158"/>
      <c r="B280" s="157"/>
      <c r="C280" s="158"/>
      <c r="D280" s="157"/>
      <c r="E280" s="157"/>
      <c r="F280" s="157"/>
      <c r="G280" s="157"/>
      <c r="H280" s="157"/>
      <c r="I280" s="157"/>
      <c r="J280" s="157"/>
      <c r="K280" s="157"/>
    </row>
    <row r="281" spans="1:11" x14ac:dyDescent="0.2">
      <c r="A281" s="158"/>
      <c r="B281" s="157"/>
      <c r="C281" s="158"/>
      <c r="D281" s="157"/>
      <c r="E281" s="157"/>
      <c r="F281" s="157"/>
      <c r="G281" s="157"/>
      <c r="H281" s="157"/>
      <c r="I281" s="157"/>
      <c r="J281" s="157"/>
      <c r="K281" s="157"/>
    </row>
    <row r="282" spans="1:11" x14ac:dyDescent="0.2">
      <c r="A282" s="158"/>
      <c r="B282" s="157"/>
      <c r="C282" s="158"/>
      <c r="D282" s="157"/>
      <c r="E282" s="157"/>
      <c r="F282" s="157"/>
      <c r="G282" s="157"/>
      <c r="H282" s="157"/>
      <c r="I282" s="157"/>
      <c r="J282" s="157"/>
      <c r="K282" s="157"/>
    </row>
    <row r="283" spans="1:11" x14ac:dyDescent="0.2">
      <c r="A283" s="158"/>
      <c r="B283" s="157"/>
      <c r="C283" s="158"/>
      <c r="D283" s="157"/>
      <c r="E283" s="157"/>
      <c r="F283" s="157"/>
      <c r="G283" s="157"/>
      <c r="H283" s="157"/>
      <c r="I283" s="157"/>
      <c r="J283" s="157"/>
      <c r="K283" s="157"/>
    </row>
    <row r="284" spans="1:11" x14ac:dyDescent="0.2">
      <c r="A284" s="158"/>
      <c r="B284" s="157"/>
      <c r="C284" s="158"/>
      <c r="D284" s="157"/>
      <c r="E284" s="157"/>
      <c r="F284" s="157"/>
      <c r="G284" s="157"/>
      <c r="H284" s="157"/>
      <c r="I284" s="157"/>
      <c r="J284" s="157"/>
      <c r="K284" s="157"/>
    </row>
    <row r="285" spans="1:11" x14ac:dyDescent="0.2">
      <c r="A285" s="158"/>
      <c r="B285" s="157"/>
      <c r="C285" s="158"/>
      <c r="D285" s="157"/>
      <c r="E285" s="157"/>
      <c r="F285" s="157"/>
      <c r="G285" s="157"/>
      <c r="H285" s="157"/>
      <c r="I285" s="157"/>
      <c r="J285" s="157"/>
      <c r="K285" s="157"/>
    </row>
    <row r="286" spans="1:11" x14ac:dyDescent="0.2">
      <c r="A286" s="158"/>
      <c r="B286" s="157"/>
      <c r="C286" s="158"/>
      <c r="D286" s="157"/>
      <c r="E286" s="157"/>
      <c r="F286" s="157"/>
      <c r="G286" s="157"/>
      <c r="H286" s="157"/>
      <c r="I286" s="157"/>
      <c r="J286" s="157"/>
      <c r="K286" s="157"/>
    </row>
    <row r="287" spans="1:11" x14ac:dyDescent="0.2">
      <c r="A287" s="158"/>
      <c r="B287" s="157"/>
      <c r="C287" s="158"/>
      <c r="D287" s="157"/>
      <c r="E287" s="157"/>
      <c r="F287" s="157"/>
      <c r="G287" s="157"/>
      <c r="H287" s="157"/>
      <c r="I287" s="157"/>
      <c r="J287" s="157"/>
      <c r="K287" s="157"/>
    </row>
    <row r="288" spans="1:11" x14ac:dyDescent="0.2">
      <c r="A288" s="158"/>
      <c r="B288" s="157"/>
      <c r="C288" s="158"/>
      <c r="D288" s="157"/>
      <c r="E288" s="157"/>
      <c r="F288" s="157"/>
      <c r="G288" s="157"/>
      <c r="H288" s="157"/>
      <c r="I288" s="157"/>
      <c r="J288" s="157"/>
      <c r="K288" s="157"/>
    </row>
    <row r="289" spans="1:11" x14ac:dyDescent="0.2">
      <c r="A289" s="158"/>
      <c r="B289" s="157"/>
      <c r="C289" s="158"/>
      <c r="D289" s="157"/>
      <c r="E289" s="157"/>
      <c r="F289" s="157"/>
      <c r="G289" s="157"/>
      <c r="H289" s="157"/>
      <c r="I289" s="157"/>
      <c r="J289" s="157"/>
      <c r="K289" s="157"/>
    </row>
    <row r="290" spans="1:11" x14ac:dyDescent="0.2">
      <c r="A290" s="158"/>
      <c r="B290" s="157"/>
      <c r="C290" s="158"/>
      <c r="D290" s="157"/>
      <c r="E290" s="157"/>
      <c r="F290" s="157"/>
      <c r="G290" s="157"/>
      <c r="H290" s="157"/>
      <c r="I290" s="157"/>
      <c r="J290" s="157"/>
      <c r="K290" s="157"/>
    </row>
    <row r="291" spans="1:11" x14ac:dyDescent="0.2">
      <c r="A291" s="158"/>
      <c r="B291" s="157"/>
      <c r="C291" s="158"/>
      <c r="D291" s="157"/>
      <c r="E291" s="157"/>
      <c r="F291" s="157"/>
      <c r="G291" s="157"/>
      <c r="H291" s="157"/>
      <c r="I291" s="157"/>
      <c r="J291" s="157"/>
      <c r="K291" s="157"/>
    </row>
    <row r="292" spans="1:11" x14ac:dyDescent="0.2">
      <c r="A292" s="158"/>
      <c r="B292" s="157"/>
      <c r="C292" s="158"/>
      <c r="D292" s="157"/>
      <c r="E292" s="157"/>
      <c r="F292" s="157"/>
      <c r="G292" s="157"/>
      <c r="H292" s="157"/>
      <c r="I292" s="157"/>
      <c r="J292" s="157"/>
      <c r="K292" s="157"/>
    </row>
    <row r="293" spans="1:11" x14ac:dyDescent="0.2">
      <c r="A293" s="158"/>
      <c r="B293" s="157"/>
      <c r="C293" s="158"/>
      <c r="D293" s="157"/>
      <c r="E293" s="157"/>
      <c r="F293" s="157"/>
      <c r="G293" s="157"/>
      <c r="H293" s="157"/>
      <c r="I293" s="157"/>
      <c r="J293" s="157"/>
      <c r="K293" s="157"/>
    </row>
    <row r="294" spans="1:11" x14ac:dyDescent="0.2">
      <c r="A294" s="158"/>
      <c r="B294" s="157"/>
      <c r="C294" s="158"/>
      <c r="D294" s="157"/>
      <c r="E294" s="157"/>
      <c r="F294" s="157"/>
      <c r="G294" s="157"/>
      <c r="H294" s="157"/>
      <c r="I294" s="157"/>
      <c r="J294" s="157"/>
      <c r="K294" s="157"/>
    </row>
    <row r="295" spans="1:11" x14ac:dyDescent="0.2">
      <c r="A295" s="158"/>
      <c r="B295" s="157"/>
      <c r="C295" s="158"/>
      <c r="D295" s="157"/>
      <c r="E295" s="157"/>
      <c r="F295" s="157"/>
      <c r="G295" s="157"/>
      <c r="H295" s="157"/>
      <c r="I295" s="157"/>
      <c r="J295" s="157"/>
      <c r="K295" s="157"/>
    </row>
    <row r="296" spans="1:11" x14ac:dyDescent="0.2">
      <c r="A296" s="158"/>
      <c r="B296" s="157"/>
      <c r="C296" s="158"/>
      <c r="D296" s="157"/>
      <c r="E296" s="157"/>
      <c r="F296" s="157"/>
      <c r="G296" s="157"/>
      <c r="H296" s="157"/>
      <c r="I296" s="157"/>
      <c r="J296" s="157"/>
      <c r="K296" s="157"/>
    </row>
    <row r="297" spans="1:11" x14ac:dyDescent="0.2">
      <c r="A297" s="158"/>
      <c r="B297" s="157"/>
      <c r="C297" s="158"/>
      <c r="D297" s="157"/>
      <c r="E297" s="157"/>
      <c r="F297" s="157"/>
      <c r="G297" s="157"/>
      <c r="H297" s="157"/>
      <c r="I297" s="157"/>
      <c r="J297" s="157"/>
      <c r="K297" s="157"/>
    </row>
    <row r="298" spans="1:11" x14ac:dyDescent="0.2">
      <c r="A298" s="158"/>
      <c r="B298" s="157"/>
      <c r="C298" s="158"/>
      <c r="D298" s="157"/>
      <c r="E298" s="157"/>
      <c r="F298" s="157"/>
      <c r="G298" s="157"/>
      <c r="H298" s="157"/>
      <c r="I298" s="157"/>
      <c r="J298" s="157"/>
      <c r="K298" s="157"/>
    </row>
    <row r="299" spans="1:11" x14ac:dyDescent="0.2">
      <c r="A299" s="158"/>
      <c r="B299" s="157"/>
      <c r="C299" s="158"/>
      <c r="D299" s="157"/>
      <c r="E299" s="157"/>
      <c r="F299" s="157"/>
      <c r="G299" s="157"/>
      <c r="H299" s="157"/>
      <c r="I299" s="157"/>
      <c r="J299" s="157"/>
      <c r="K299" s="157"/>
    </row>
    <row r="300" spans="1:11" x14ac:dyDescent="0.2">
      <c r="A300" s="158"/>
      <c r="B300" s="157"/>
      <c r="C300" s="158"/>
      <c r="D300" s="157"/>
      <c r="E300" s="157"/>
      <c r="F300" s="157"/>
      <c r="G300" s="157"/>
      <c r="H300" s="157"/>
      <c r="I300" s="157"/>
      <c r="J300" s="157"/>
      <c r="K300" s="157"/>
    </row>
    <row r="301" spans="1:11" x14ac:dyDescent="0.2">
      <c r="A301" s="158"/>
      <c r="B301" s="157"/>
      <c r="C301" s="158"/>
      <c r="D301" s="157"/>
      <c r="E301" s="157"/>
      <c r="F301" s="157"/>
      <c r="G301" s="157"/>
      <c r="H301" s="157"/>
      <c r="I301" s="157"/>
      <c r="J301" s="157"/>
      <c r="K301" s="157"/>
    </row>
    <row r="302" spans="1:11" x14ac:dyDescent="0.2">
      <c r="A302" s="158"/>
      <c r="B302" s="157"/>
      <c r="C302" s="158"/>
      <c r="D302" s="157"/>
      <c r="E302" s="157"/>
      <c r="F302" s="157"/>
      <c r="G302" s="157"/>
      <c r="H302" s="157"/>
      <c r="I302" s="157"/>
      <c r="J302" s="157"/>
      <c r="K302" s="157"/>
    </row>
    <row r="303" spans="1:11" x14ac:dyDescent="0.2">
      <c r="A303" s="158"/>
      <c r="B303" s="157"/>
      <c r="C303" s="158"/>
      <c r="D303" s="157"/>
      <c r="E303" s="157"/>
      <c r="F303" s="157"/>
      <c r="G303" s="157"/>
      <c r="H303" s="157"/>
      <c r="I303" s="157"/>
      <c r="J303" s="157"/>
      <c r="K303" s="157"/>
    </row>
    <row r="304" spans="1:11" x14ac:dyDescent="0.2">
      <c r="A304" s="158"/>
      <c r="B304" s="157"/>
      <c r="C304" s="158"/>
      <c r="D304" s="157"/>
      <c r="E304" s="157"/>
      <c r="F304" s="157"/>
      <c r="G304" s="157"/>
      <c r="H304" s="157"/>
      <c r="I304" s="157"/>
      <c r="J304" s="157"/>
      <c r="K304" s="157"/>
    </row>
    <row r="305" spans="1:11" x14ac:dyDescent="0.2">
      <c r="A305" s="158"/>
      <c r="B305" s="157"/>
      <c r="C305" s="158"/>
      <c r="D305" s="157"/>
      <c r="E305" s="157"/>
      <c r="F305" s="157"/>
      <c r="G305" s="157"/>
      <c r="H305" s="157"/>
      <c r="I305" s="157"/>
      <c r="J305" s="157"/>
      <c r="K305" s="157"/>
    </row>
    <row r="306" spans="1:11" x14ac:dyDescent="0.2">
      <c r="A306" s="158"/>
      <c r="B306" s="157"/>
      <c r="C306" s="158"/>
      <c r="D306" s="157"/>
      <c r="E306" s="157"/>
      <c r="F306" s="157"/>
      <c r="G306" s="157"/>
      <c r="H306" s="157"/>
      <c r="I306" s="157"/>
      <c r="J306" s="157"/>
      <c r="K306" s="157"/>
    </row>
    <row r="307" spans="1:11" x14ac:dyDescent="0.2">
      <c r="A307" s="158"/>
      <c r="B307" s="157"/>
      <c r="C307" s="158"/>
      <c r="D307" s="157"/>
      <c r="E307" s="157"/>
      <c r="F307" s="157"/>
      <c r="G307" s="157"/>
      <c r="H307" s="157"/>
      <c r="I307" s="157"/>
      <c r="J307" s="157"/>
      <c r="K307" s="157"/>
    </row>
    <row r="308" spans="1:11" x14ac:dyDescent="0.2">
      <c r="A308" s="158"/>
      <c r="B308" s="157"/>
      <c r="C308" s="158"/>
      <c r="D308" s="157"/>
      <c r="E308" s="157"/>
      <c r="F308" s="157"/>
      <c r="G308" s="157"/>
      <c r="H308" s="157"/>
      <c r="I308" s="157"/>
      <c r="J308" s="157"/>
      <c r="K308" s="157"/>
    </row>
    <row r="309" spans="1:11" x14ac:dyDescent="0.2">
      <c r="A309" s="158"/>
      <c r="B309" s="157"/>
      <c r="C309" s="158"/>
      <c r="D309" s="157"/>
      <c r="E309" s="157"/>
      <c r="F309" s="157"/>
      <c r="G309" s="157"/>
      <c r="H309" s="157"/>
      <c r="I309" s="157"/>
      <c r="J309" s="157"/>
      <c r="K309" s="157"/>
    </row>
    <row r="310" spans="1:11" x14ac:dyDescent="0.2">
      <c r="A310" s="158"/>
      <c r="B310" s="157"/>
      <c r="C310" s="158"/>
      <c r="D310" s="157"/>
      <c r="E310" s="157"/>
      <c r="F310" s="157"/>
      <c r="G310" s="157"/>
      <c r="H310" s="157"/>
      <c r="I310" s="157"/>
      <c r="J310" s="157"/>
      <c r="K310" s="157"/>
    </row>
    <row r="311" spans="1:11" x14ac:dyDescent="0.2">
      <c r="A311" s="158"/>
      <c r="B311" s="157"/>
      <c r="C311" s="158"/>
      <c r="D311" s="157"/>
      <c r="E311" s="157"/>
      <c r="F311" s="157"/>
      <c r="G311" s="157"/>
      <c r="H311" s="157"/>
      <c r="I311" s="157"/>
      <c r="J311" s="157"/>
      <c r="K311" s="157"/>
    </row>
    <row r="312" spans="1:11" x14ac:dyDescent="0.2">
      <c r="A312" s="158"/>
      <c r="B312" s="157"/>
      <c r="C312" s="158"/>
      <c r="D312" s="157"/>
      <c r="E312" s="157"/>
      <c r="F312" s="157"/>
      <c r="G312" s="157"/>
      <c r="H312" s="157"/>
      <c r="I312" s="157"/>
      <c r="J312" s="157"/>
      <c r="K312" s="157"/>
    </row>
    <row r="313" spans="1:11" x14ac:dyDescent="0.2">
      <c r="A313" s="158"/>
      <c r="B313" s="157"/>
      <c r="C313" s="158"/>
      <c r="D313" s="157"/>
      <c r="E313" s="157"/>
      <c r="F313" s="157"/>
      <c r="G313" s="157"/>
      <c r="H313" s="157"/>
      <c r="I313" s="157"/>
      <c r="J313" s="157"/>
      <c r="K313" s="157"/>
    </row>
    <row r="314" spans="1:11" x14ac:dyDescent="0.2">
      <c r="A314" s="158"/>
      <c r="B314" s="157"/>
      <c r="C314" s="158"/>
      <c r="D314" s="157"/>
      <c r="E314" s="157"/>
      <c r="F314" s="157"/>
      <c r="G314" s="157"/>
      <c r="H314" s="157"/>
      <c r="I314" s="157"/>
      <c r="J314" s="157"/>
      <c r="K314" s="157"/>
    </row>
    <row r="315" spans="1:11" x14ac:dyDescent="0.2">
      <c r="A315" s="158"/>
      <c r="B315" s="157"/>
      <c r="C315" s="158"/>
      <c r="D315" s="157"/>
      <c r="E315" s="157"/>
      <c r="F315" s="157"/>
      <c r="G315" s="157"/>
      <c r="H315" s="157"/>
      <c r="I315" s="157"/>
      <c r="J315" s="157"/>
      <c r="K315" s="157"/>
    </row>
    <row r="316" spans="1:11" x14ac:dyDescent="0.2">
      <c r="A316" s="158"/>
      <c r="B316" s="157"/>
      <c r="C316" s="158"/>
      <c r="D316" s="157"/>
      <c r="E316" s="157"/>
      <c r="F316" s="157"/>
      <c r="G316" s="157"/>
      <c r="H316" s="157"/>
      <c r="I316" s="157"/>
      <c r="J316" s="157"/>
      <c r="K316" s="157"/>
    </row>
    <row r="317" spans="1:11" x14ac:dyDescent="0.2">
      <c r="A317" s="158"/>
      <c r="B317" s="157"/>
      <c r="C317" s="158"/>
      <c r="D317" s="157"/>
      <c r="E317" s="157"/>
      <c r="F317" s="157"/>
      <c r="G317" s="157"/>
      <c r="H317" s="157"/>
      <c r="I317" s="157"/>
      <c r="J317" s="157"/>
      <c r="K317" s="157"/>
    </row>
    <row r="318" spans="1:11" x14ac:dyDescent="0.2">
      <c r="A318" s="158"/>
      <c r="B318" s="157"/>
      <c r="C318" s="158"/>
      <c r="D318" s="157"/>
      <c r="E318" s="157"/>
      <c r="F318" s="157"/>
      <c r="G318" s="157"/>
      <c r="H318" s="157"/>
      <c r="I318" s="157"/>
      <c r="J318" s="157"/>
      <c r="K318" s="157"/>
    </row>
    <row r="319" spans="1:11" x14ac:dyDescent="0.2">
      <c r="A319" s="158"/>
      <c r="B319" s="157"/>
      <c r="C319" s="158"/>
      <c r="D319" s="157"/>
      <c r="E319" s="157"/>
      <c r="F319" s="157"/>
      <c r="G319" s="157"/>
      <c r="H319" s="157"/>
      <c r="I319" s="157"/>
      <c r="J319" s="157"/>
      <c r="K319" s="157"/>
    </row>
    <row r="320" spans="1:11" x14ac:dyDescent="0.2">
      <c r="A320" s="158"/>
      <c r="B320" s="157"/>
      <c r="C320" s="158"/>
      <c r="D320" s="157"/>
      <c r="E320" s="157"/>
      <c r="F320" s="157"/>
      <c r="G320" s="157"/>
      <c r="H320" s="157"/>
      <c r="I320" s="157"/>
      <c r="J320" s="157"/>
      <c r="K320" s="157"/>
    </row>
    <row r="321" spans="1:11" x14ac:dyDescent="0.2">
      <c r="A321" s="158"/>
      <c r="B321" s="157"/>
      <c r="C321" s="158"/>
      <c r="D321" s="157"/>
      <c r="E321" s="157"/>
      <c r="F321" s="157"/>
      <c r="G321" s="157"/>
      <c r="H321" s="157"/>
      <c r="I321" s="157"/>
      <c r="J321" s="157"/>
      <c r="K321" s="157"/>
    </row>
    <row r="322" spans="1:11" x14ac:dyDescent="0.2">
      <c r="A322" s="158"/>
      <c r="B322" s="157"/>
      <c r="C322" s="158"/>
      <c r="D322" s="157"/>
      <c r="E322" s="157"/>
      <c r="F322" s="157"/>
      <c r="G322" s="157"/>
      <c r="H322" s="157"/>
      <c r="I322" s="157"/>
      <c r="J322" s="157"/>
      <c r="K322" s="157"/>
    </row>
    <row r="323" spans="1:11" x14ac:dyDescent="0.2">
      <c r="A323" s="158"/>
      <c r="B323" s="157"/>
      <c r="C323" s="158"/>
      <c r="D323" s="157"/>
      <c r="E323" s="157"/>
      <c r="F323" s="157"/>
      <c r="G323" s="157"/>
      <c r="H323" s="157"/>
      <c r="I323" s="157"/>
      <c r="J323" s="157"/>
      <c r="K323" s="157"/>
    </row>
    <row r="324" spans="1:11" x14ac:dyDescent="0.2">
      <c r="A324" s="158"/>
      <c r="B324" s="157"/>
      <c r="C324" s="158"/>
      <c r="D324" s="157"/>
      <c r="E324" s="157"/>
      <c r="F324" s="157"/>
      <c r="G324" s="157"/>
      <c r="H324" s="157"/>
      <c r="I324" s="157"/>
      <c r="J324" s="157"/>
      <c r="K324" s="157"/>
    </row>
    <row r="325" spans="1:11" x14ac:dyDescent="0.2">
      <c r="A325" s="158"/>
      <c r="B325" s="157"/>
      <c r="C325" s="158"/>
      <c r="D325" s="157"/>
      <c r="E325" s="157"/>
      <c r="F325" s="157"/>
      <c r="G325" s="157"/>
      <c r="H325" s="157"/>
      <c r="I325" s="157"/>
      <c r="J325" s="157"/>
      <c r="K325" s="157"/>
    </row>
    <row r="326" spans="1:11" x14ac:dyDescent="0.2">
      <c r="A326" s="158"/>
      <c r="B326" s="157"/>
      <c r="C326" s="158"/>
      <c r="D326" s="157"/>
      <c r="E326" s="157"/>
      <c r="F326" s="157"/>
      <c r="G326" s="157"/>
      <c r="H326" s="157"/>
      <c r="I326" s="157"/>
      <c r="J326" s="157"/>
      <c r="K326" s="157"/>
    </row>
    <row r="327" spans="1:11" x14ac:dyDescent="0.2">
      <c r="A327" s="158"/>
      <c r="B327" s="157"/>
      <c r="C327" s="158"/>
      <c r="D327" s="157"/>
      <c r="E327" s="157"/>
      <c r="F327" s="157"/>
      <c r="G327" s="157"/>
      <c r="H327" s="157"/>
      <c r="I327" s="157"/>
      <c r="J327" s="157"/>
      <c r="K327" s="157"/>
    </row>
    <row r="328" spans="1:11" x14ac:dyDescent="0.2">
      <c r="A328" s="158"/>
      <c r="B328" s="157"/>
      <c r="C328" s="158"/>
      <c r="D328" s="157"/>
      <c r="E328" s="157"/>
      <c r="F328" s="157"/>
      <c r="G328" s="157"/>
      <c r="H328" s="157"/>
      <c r="I328" s="157"/>
      <c r="J328" s="157"/>
      <c r="K328" s="157"/>
    </row>
    <row r="329" spans="1:11" x14ac:dyDescent="0.2">
      <c r="A329" s="158"/>
      <c r="B329" s="157"/>
      <c r="C329" s="158"/>
      <c r="D329" s="157"/>
      <c r="E329" s="157"/>
      <c r="F329" s="157"/>
      <c r="G329" s="157"/>
      <c r="H329" s="157"/>
      <c r="I329" s="157"/>
      <c r="J329" s="157"/>
      <c r="K329" s="157"/>
    </row>
    <row r="330" spans="1:11" x14ac:dyDescent="0.2">
      <c r="A330" s="158"/>
      <c r="B330" s="157"/>
      <c r="C330" s="158"/>
      <c r="D330" s="157"/>
      <c r="E330" s="157"/>
      <c r="F330" s="157"/>
      <c r="G330" s="157"/>
      <c r="H330" s="157"/>
      <c r="I330" s="157"/>
      <c r="J330" s="157"/>
      <c r="K330" s="157"/>
    </row>
    <row r="331" spans="1:11" x14ac:dyDescent="0.2">
      <c r="A331" s="158"/>
      <c r="B331" s="157"/>
      <c r="C331" s="158"/>
      <c r="D331" s="157"/>
      <c r="E331" s="157"/>
      <c r="F331" s="157"/>
      <c r="G331" s="157"/>
      <c r="H331" s="157"/>
      <c r="I331" s="157"/>
      <c r="J331" s="157"/>
      <c r="K331" s="157"/>
    </row>
    <row r="332" spans="1:11" x14ac:dyDescent="0.2">
      <c r="A332" s="158"/>
      <c r="B332" s="157"/>
      <c r="C332" s="158"/>
      <c r="D332" s="157"/>
      <c r="E332" s="157"/>
      <c r="F332" s="157"/>
      <c r="G332" s="157"/>
      <c r="H332" s="157"/>
      <c r="I332" s="157"/>
      <c r="J332" s="157"/>
      <c r="K332" s="157"/>
    </row>
    <row r="333" spans="1:11" x14ac:dyDescent="0.2">
      <c r="A333" s="158"/>
      <c r="B333" s="157"/>
      <c r="C333" s="158"/>
      <c r="D333" s="157"/>
      <c r="E333" s="157"/>
      <c r="F333" s="157"/>
      <c r="G333" s="157"/>
      <c r="H333" s="157"/>
      <c r="I333" s="157"/>
      <c r="J333" s="157"/>
      <c r="K333" s="157"/>
    </row>
    <row r="334" spans="1:11" x14ac:dyDescent="0.2">
      <c r="A334" s="158"/>
      <c r="B334" s="157"/>
      <c r="C334" s="158"/>
      <c r="D334" s="157"/>
      <c r="E334" s="157"/>
      <c r="F334" s="157"/>
      <c r="G334" s="157"/>
      <c r="H334" s="157"/>
      <c r="I334" s="157"/>
      <c r="J334" s="157"/>
      <c r="K334" s="157"/>
    </row>
    <row r="335" spans="1:11" x14ac:dyDescent="0.2">
      <c r="A335" s="158"/>
      <c r="B335" s="157"/>
      <c r="C335" s="158"/>
      <c r="D335" s="157"/>
      <c r="E335" s="157"/>
      <c r="F335" s="157"/>
      <c r="G335" s="157"/>
      <c r="H335" s="157"/>
      <c r="I335" s="157"/>
      <c r="J335" s="157"/>
      <c r="K335" s="157"/>
    </row>
    <row r="336" spans="1:11" x14ac:dyDescent="0.2">
      <c r="A336" s="158"/>
      <c r="B336" s="157"/>
      <c r="C336" s="158"/>
      <c r="D336" s="157"/>
      <c r="E336" s="157"/>
      <c r="F336" s="157"/>
      <c r="G336" s="157"/>
      <c r="H336" s="157"/>
      <c r="I336" s="157"/>
      <c r="J336" s="157"/>
      <c r="K336" s="157"/>
    </row>
    <row r="337" spans="1:11" x14ac:dyDescent="0.2">
      <c r="A337" s="158"/>
      <c r="B337" s="157"/>
      <c r="C337" s="158"/>
      <c r="D337" s="157"/>
      <c r="E337" s="157"/>
      <c r="F337" s="157"/>
      <c r="G337" s="157"/>
      <c r="H337" s="157"/>
      <c r="I337" s="157"/>
      <c r="J337" s="157"/>
      <c r="K337" s="157"/>
    </row>
    <row r="338" spans="1:11" x14ac:dyDescent="0.2">
      <c r="A338" s="158"/>
      <c r="B338" s="157"/>
      <c r="C338" s="158"/>
      <c r="D338" s="157"/>
      <c r="E338" s="157"/>
      <c r="F338" s="157"/>
      <c r="G338" s="157"/>
      <c r="H338" s="157"/>
      <c r="I338" s="157"/>
      <c r="J338" s="157"/>
      <c r="K338" s="157"/>
    </row>
    <row r="339" spans="1:11" x14ac:dyDescent="0.2">
      <c r="A339" s="158"/>
      <c r="B339" s="157"/>
      <c r="C339" s="158"/>
      <c r="D339" s="157"/>
      <c r="E339" s="157"/>
      <c r="F339" s="157"/>
      <c r="G339" s="157"/>
      <c r="H339" s="157"/>
      <c r="I339" s="157"/>
      <c r="J339" s="157"/>
      <c r="K339" s="157"/>
    </row>
    <row r="340" spans="1:11" x14ac:dyDescent="0.2">
      <c r="A340" s="158"/>
      <c r="B340" s="157"/>
      <c r="C340" s="158"/>
      <c r="D340" s="157"/>
      <c r="E340" s="157"/>
      <c r="F340" s="157"/>
      <c r="G340" s="157"/>
      <c r="H340" s="157"/>
      <c r="I340" s="157"/>
      <c r="J340" s="157"/>
      <c r="K340" s="157"/>
    </row>
    <row r="341" spans="1:11" x14ac:dyDescent="0.2">
      <c r="A341" s="158"/>
      <c r="B341" s="157"/>
      <c r="C341" s="158"/>
      <c r="D341" s="157"/>
      <c r="E341" s="157"/>
      <c r="F341" s="157"/>
      <c r="G341" s="157"/>
      <c r="H341" s="157"/>
      <c r="I341" s="157"/>
      <c r="J341" s="157"/>
      <c r="K341" s="157"/>
    </row>
    <row r="342" spans="1:11" x14ac:dyDescent="0.2">
      <c r="A342" s="158"/>
      <c r="B342" s="157"/>
      <c r="C342" s="158"/>
      <c r="D342" s="157"/>
      <c r="E342" s="157"/>
      <c r="F342" s="157"/>
      <c r="G342" s="157"/>
      <c r="H342" s="157"/>
      <c r="I342" s="157"/>
      <c r="J342" s="157"/>
      <c r="K342" s="157"/>
    </row>
    <row r="343" spans="1:11" x14ac:dyDescent="0.2">
      <c r="A343" s="158"/>
      <c r="B343" s="157"/>
      <c r="C343" s="158"/>
      <c r="D343" s="157"/>
      <c r="E343" s="157"/>
      <c r="F343" s="157"/>
      <c r="G343" s="157"/>
      <c r="H343" s="157"/>
      <c r="I343" s="157"/>
      <c r="J343" s="157"/>
      <c r="K343" s="157"/>
    </row>
    <row r="344" spans="1:11" x14ac:dyDescent="0.2">
      <c r="A344" s="158"/>
      <c r="B344" s="157"/>
      <c r="C344" s="158"/>
      <c r="D344" s="157"/>
      <c r="E344" s="157"/>
      <c r="F344" s="157"/>
      <c r="G344" s="157"/>
      <c r="H344" s="157"/>
      <c r="I344" s="157"/>
      <c r="J344" s="157"/>
      <c r="K344" s="157"/>
    </row>
    <row r="345" spans="1:11" x14ac:dyDescent="0.2">
      <c r="A345" s="158"/>
      <c r="B345" s="157"/>
      <c r="C345" s="158"/>
      <c r="D345" s="157"/>
      <c r="E345" s="157"/>
      <c r="F345" s="157"/>
      <c r="G345" s="157"/>
      <c r="H345" s="157"/>
      <c r="I345" s="157"/>
      <c r="J345" s="157"/>
      <c r="K345" s="157"/>
    </row>
    <row r="346" spans="1:11" x14ac:dyDescent="0.2">
      <c r="A346" s="158"/>
      <c r="B346" s="157"/>
      <c r="C346" s="158"/>
      <c r="D346" s="157"/>
      <c r="E346" s="157"/>
      <c r="F346" s="157"/>
      <c r="G346" s="157"/>
      <c r="H346" s="157"/>
      <c r="I346" s="157"/>
      <c r="J346" s="157"/>
      <c r="K346" s="157"/>
    </row>
    <row r="347" spans="1:11" x14ac:dyDescent="0.2">
      <c r="A347" s="158"/>
      <c r="B347" s="157"/>
      <c r="C347" s="158"/>
      <c r="D347" s="157"/>
      <c r="E347" s="157"/>
      <c r="F347" s="157"/>
      <c r="G347" s="157"/>
      <c r="H347" s="157"/>
      <c r="I347" s="157"/>
      <c r="J347" s="157"/>
      <c r="K347" s="157"/>
    </row>
    <row r="348" spans="1:11" x14ac:dyDescent="0.2">
      <c r="A348" s="158"/>
      <c r="B348" s="157"/>
      <c r="C348" s="158"/>
      <c r="D348" s="157"/>
      <c r="E348" s="157"/>
      <c r="F348" s="157"/>
      <c r="G348" s="157"/>
      <c r="H348" s="157"/>
      <c r="I348" s="157"/>
      <c r="J348" s="157"/>
      <c r="K348" s="157"/>
    </row>
    <row r="349" spans="1:11" x14ac:dyDescent="0.2">
      <c r="A349" s="158"/>
      <c r="B349" s="157"/>
      <c r="C349" s="158"/>
      <c r="D349" s="157"/>
      <c r="E349" s="157"/>
      <c r="F349" s="157"/>
      <c r="G349" s="157"/>
      <c r="H349" s="157"/>
      <c r="I349" s="157"/>
      <c r="J349" s="157"/>
      <c r="K349" s="157"/>
    </row>
    <row r="350" spans="1:11" x14ac:dyDescent="0.2">
      <c r="A350" s="158"/>
      <c r="B350" s="157"/>
      <c r="C350" s="158"/>
      <c r="D350" s="157"/>
      <c r="E350" s="157"/>
      <c r="F350" s="157"/>
      <c r="G350" s="157"/>
      <c r="H350" s="157"/>
      <c r="I350" s="157"/>
      <c r="J350" s="157"/>
      <c r="K350" s="157"/>
    </row>
    <row r="351" spans="1:11" x14ac:dyDescent="0.2">
      <c r="A351" s="158"/>
      <c r="B351" s="157"/>
      <c r="C351" s="158"/>
      <c r="D351" s="157"/>
      <c r="E351" s="157"/>
      <c r="F351" s="157"/>
      <c r="G351" s="157"/>
      <c r="H351" s="157"/>
      <c r="I351" s="157"/>
      <c r="J351" s="157"/>
      <c r="K351" s="157"/>
    </row>
    <row r="352" spans="1:11" x14ac:dyDescent="0.2">
      <c r="A352" s="158"/>
      <c r="B352" s="157"/>
      <c r="C352" s="158"/>
      <c r="D352" s="157"/>
      <c r="E352" s="157"/>
      <c r="F352" s="157"/>
      <c r="G352" s="157"/>
      <c r="H352" s="157"/>
      <c r="I352" s="157"/>
      <c r="J352" s="157"/>
      <c r="K352" s="157"/>
    </row>
    <row r="353" spans="1:11" x14ac:dyDescent="0.2">
      <c r="A353" s="158"/>
      <c r="B353" s="157"/>
      <c r="C353" s="158"/>
      <c r="D353" s="157"/>
      <c r="E353" s="157"/>
      <c r="F353" s="157"/>
      <c r="G353" s="157"/>
      <c r="H353" s="157"/>
      <c r="I353" s="157"/>
      <c r="J353" s="157"/>
      <c r="K353" s="157"/>
    </row>
    <row r="354" spans="1:11" x14ac:dyDescent="0.2">
      <c r="A354" s="158"/>
      <c r="B354" s="157"/>
      <c r="C354" s="158"/>
      <c r="D354" s="157"/>
      <c r="E354" s="157"/>
      <c r="F354" s="157"/>
      <c r="G354" s="157"/>
      <c r="H354" s="157"/>
      <c r="I354" s="157"/>
      <c r="J354" s="157"/>
      <c r="K354" s="157"/>
    </row>
    <row r="355" spans="1:11" x14ac:dyDescent="0.2">
      <c r="A355" s="158"/>
      <c r="B355" s="157"/>
      <c r="C355" s="158"/>
      <c r="D355" s="157"/>
      <c r="E355" s="157"/>
      <c r="F355" s="157"/>
      <c r="G355" s="157"/>
      <c r="H355" s="157"/>
      <c r="I355" s="157"/>
      <c r="J355" s="157"/>
      <c r="K355" s="157"/>
    </row>
    <row r="356" spans="1:11" x14ac:dyDescent="0.2">
      <c r="A356" s="158"/>
      <c r="B356" s="157"/>
      <c r="C356" s="158"/>
      <c r="D356" s="157"/>
      <c r="E356" s="157"/>
      <c r="F356" s="157"/>
      <c r="G356" s="157"/>
      <c r="H356" s="157"/>
      <c r="I356" s="157"/>
      <c r="J356" s="157"/>
      <c r="K356" s="157"/>
    </row>
    <row r="357" spans="1:11" x14ac:dyDescent="0.2">
      <c r="A357" s="158"/>
      <c r="B357" s="157"/>
      <c r="C357" s="158"/>
      <c r="D357" s="157"/>
      <c r="E357" s="157"/>
      <c r="F357" s="157"/>
      <c r="G357" s="157"/>
      <c r="H357" s="157"/>
      <c r="I357" s="157"/>
      <c r="J357" s="157"/>
      <c r="K357" s="157"/>
    </row>
    <row r="358" spans="1:11" x14ac:dyDescent="0.2">
      <c r="A358" s="158"/>
      <c r="B358" s="157"/>
      <c r="C358" s="158"/>
      <c r="D358" s="157"/>
      <c r="E358" s="157"/>
      <c r="F358" s="157"/>
      <c r="G358" s="157"/>
      <c r="H358" s="157"/>
      <c r="I358" s="157"/>
      <c r="J358" s="157"/>
      <c r="K358" s="157"/>
    </row>
    <row r="359" spans="1:11" x14ac:dyDescent="0.2">
      <c r="A359" s="158"/>
      <c r="B359" s="157"/>
      <c r="C359" s="158"/>
      <c r="D359" s="157"/>
      <c r="E359" s="157"/>
      <c r="F359" s="157"/>
      <c r="G359" s="157"/>
      <c r="H359" s="157"/>
      <c r="I359" s="157"/>
      <c r="J359" s="157"/>
      <c r="K359" s="157"/>
    </row>
    <row r="360" spans="1:11" x14ac:dyDescent="0.2">
      <c r="A360" s="158"/>
      <c r="B360" s="157"/>
      <c r="C360" s="158"/>
      <c r="D360" s="157"/>
      <c r="E360" s="157"/>
      <c r="F360" s="157"/>
      <c r="G360" s="157"/>
      <c r="H360" s="157"/>
      <c r="I360" s="157"/>
      <c r="J360" s="157"/>
      <c r="K360" s="157"/>
    </row>
    <row r="361" spans="1:11" x14ac:dyDescent="0.2">
      <c r="A361" s="158"/>
      <c r="B361" s="157"/>
      <c r="C361" s="158"/>
      <c r="D361" s="157"/>
      <c r="E361" s="157"/>
      <c r="F361" s="157"/>
      <c r="G361" s="157"/>
      <c r="H361" s="157"/>
      <c r="I361" s="157"/>
      <c r="J361" s="157"/>
      <c r="K361" s="157"/>
    </row>
    <row r="362" spans="1:11" x14ac:dyDescent="0.2">
      <c r="A362" s="158"/>
      <c r="B362" s="157"/>
      <c r="C362" s="158"/>
      <c r="D362" s="157"/>
      <c r="E362" s="157"/>
      <c r="F362" s="157"/>
      <c r="G362" s="157"/>
      <c r="H362" s="157"/>
      <c r="I362" s="157"/>
      <c r="J362" s="157"/>
      <c r="K362" s="157"/>
    </row>
    <row r="363" spans="1:11" x14ac:dyDescent="0.2">
      <c r="A363" s="158"/>
      <c r="B363" s="157"/>
      <c r="C363" s="158"/>
      <c r="D363" s="157"/>
      <c r="E363" s="157"/>
      <c r="F363" s="157"/>
      <c r="G363" s="157"/>
      <c r="H363" s="157"/>
      <c r="I363" s="157"/>
      <c r="J363" s="157"/>
      <c r="K363" s="157"/>
    </row>
    <row r="364" spans="1:11" x14ac:dyDescent="0.2">
      <c r="A364" s="158"/>
      <c r="B364" s="157"/>
      <c r="C364" s="158"/>
      <c r="D364" s="157"/>
      <c r="E364" s="157"/>
      <c r="F364" s="157"/>
      <c r="G364" s="157"/>
      <c r="H364" s="157"/>
      <c r="I364" s="157"/>
      <c r="J364" s="157"/>
      <c r="K364" s="157"/>
    </row>
    <row r="365" spans="1:11" x14ac:dyDescent="0.2">
      <c r="A365" s="158"/>
      <c r="B365" s="157"/>
      <c r="C365" s="158"/>
      <c r="D365" s="157"/>
      <c r="E365" s="157"/>
      <c r="F365" s="157"/>
      <c r="G365" s="157"/>
      <c r="H365" s="157"/>
      <c r="I365" s="157"/>
      <c r="J365" s="157"/>
      <c r="K365" s="157"/>
    </row>
    <row r="366" spans="1:11" x14ac:dyDescent="0.2">
      <c r="A366" s="158"/>
      <c r="B366" s="157"/>
      <c r="C366" s="158"/>
      <c r="D366" s="157"/>
      <c r="E366" s="157"/>
      <c r="F366" s="157"/>
      <c r="G366" s="157"/>
      <c r="H366" s="157"/>
      <c r="I366" s="157"/>
      <c r="J366" s="157"/>
      <c r="K366" s="157"/>
    </row>
  </sheetData>
  <mergeCells count="2">
    <mergeCell ref="A2:G2"/>
    <mergeCell ref="A3:G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12"/>
  <sheetViews>
    <sheetView workbookViewId="0"/>
  </sheetViews>
  <sheetFormatPr defaultColWidth="8.140625" defaultRowHeight="16.5" x14ac:dyDescent="0.3"/>
  <cols>
    <col min="1" max="1" width="3.28515625" style="162" customWidth="1"/>
    <col min="2" max="2" width="49.7109375" style="165" customWidth="1"/>
    <col min="3" max="4" width="10.7109375" style="162" customWidth="1"/>
    <col min="5" max="5" width="11" style="162" customWidth="1"/>
    <col min="6" max="7" width="10.7109375" style="162" customWidth="1"/>
    <col min="8" max="8" width="11" style="162" customWidth="1"/>
    <col min="9" max="10" width="10.7109375" style="162" customWidth="1"/>
    <col min="11" max="11" width="11.28515625" style="162" customWidth="1"/>
    <col min="12" max="12" width="10.85546875" style="162" bestFit="1" customWidth="1"/>
    <col min="13" max="13" width="9.7109375" style="162" bestFit="1" customWidth="1"/>
    <col min="14" max="14" width="14.28515625" style="162" bestFit="1" customWidth="1"/>
    <col min="15" max="15" width="10.42578125" style="162" customWidth="1"/>
    <col min="16" max="16" width="9.7109375" style="162" customWidth="1"/>
    <col min="17" max="17" width="11.7109375" style="162" customWidth="1"/>
    <col min="18" max="16384" width="8.140625" style="162"/>
  </cols>
  <sheetData>
    <row r="2" spans="1:17" x14ac:dyDescent="0.3">
      <c r="A2" s="20"/>
      <c r="B2" s="651" t="s">
        <v>628</v>
      </c>
      <c r="C2" s="651"/>
      <c r="D2" s="651"/>
      <c r="E2" s="651"/>
      <c r="F2" s="651"/>
      <c r="G2" s="651"/>
      <c r="H2" s="651"/>
      <c r="I2" s="651"/>
      <c r="J2" s="651"/>
      <c r="K2" s="651"/>
      <c r="L2" s="651"/>
      <c r="M2" s="651"/>
      <c r="N2" s="651"/>
      <c r="O2" s="651"/>
      <c r="P2" s="651"/>
      <c r="Q2" s="651"/>
    </row>
    <row r="3" spans="1:17" x14ac:dyDescent="0.3">
      <c r="A3" s="161"/>
      <c r="B3" s="651" t="s">
        <v>2</v>
      </c>
      <c r="C3" s="651"/>
      <c r="D3" s="651"/>
      <c r="E3" s="651"/>
      <c r="F3" s="651"/>
      <c r="G3" s="651"/>
      <c r="H3" s="651"/>
      <c r="I3" s="651"/>
      <c r="J3" s="651"/>
      <c r="K3" s="651"/>
      <c r="L3" s="651"/>
      <c r="M3" s="651"/>
      <c r="N3" s="651"/>
      <c r="O3" s="651"/>
      <c r="P3" s="651"/>
      <c r="Q3" s="651"/>
    </row>
    <row r="4" spans="1:17" x14ac:dyDescent="0.3">
      <c r="A4" s="161"/>
      <c r="B4" s="163"/>
      <c r="C4" s="27"/>
      <c r="D4" s="27"/>
      <c r="E4" s="164"/>
      <c r="F4" s="20"/>
      <c r="G4" s="20"/>
      <c r="H4" s="20"/>
      <c r="I4" s="20"/>
      <c r="J4" s="20"/>
      <c r="K4" s="20"/>
      <c r="L4" s="161"/>
      <c r="M4" s="161"/>
      <c r="N4" s="161"/>
    </row>
    <row r="5" spans="1:17" ht="38.25" customHeight="1" x14ac:dyDescent="0.3">
      <c r="A5" s="665" t="s">
        <v>118</v>
      </c>
      <c r="B5" s="666"/>
      <c r="C5" s="671" t="s">
        <v>1447</v>
      </c>
      <c r="D5" s="672"/>
      <c r="E5" s="659" t="s">
        <v>761</v>
      </c>
      <c r="F5" s="676" t="s">
        <v>630</v>
      </c>
      <c r="G5" s="677"/>
      <c r="H5" s="678"/>
      <c r="I5" s="676" t="s">
        <v>631</v>
      </c>
      <c r="J5" s="677"/>
      <c r="K5" s="678"/>
      <c r="L5" s="676" t="s">
        <v>632</v>
      </c>
      <c r="M5" s="677"/>
      <c r="N5" s="678"/>
      <c r="O5" s="652" t="s">
        <v>633</v>
      </c>
      <c r="P5" s="653"/>
      <c r="Q5" s="654"/>
    </row>
    <row r="6" spans="1:17" ht="16.5" customHeight="1" x14ac:dyDescent="0.3">
      <c r="A6" s="667"/>
      <c r="B6" s="668"/>
      <c r="C6" s="673"/>
      <c r="D6" s="674"/>
      <c r="E6" s="675"/>
      <c r="F6" s="655" t="s">
        <v>1447</v>
      </c>
      <c r="G6" s="656"/>
      <c r="H6" s="657" t="s">
        <v>761</v>
      </c>
      <c r="I6" s="655" t="s">
        <v>1447</v>
      </c>
      <c r="J6" s="656"/>
      <c r="K6" s="659" t="s">
        <v>761</v>
      </c>
      <c r="L6" s="655" t="s">
        <v>1447</v>
      </c>
      <c r="M6" s="656"/>
      <c r="N6" s="659" t="s">
        <v>761</v>
      </c>
      <c r="O6" s="661" t="s">
        <v>1447</v>
      </c>
      <c r="P6" s="662"/>
      <c r="Q6" s="663" t="s">
        <v>761</v>
      </c>
    </row>
    <row r="7" spans="1:17" x14ac:dyDescent="0.3">
      <c r="A7" s="669"/>
      <c r="B7" s="670"/>
      <c r="C7" s="534" t="s">
        <v>634</v>
      </c>
      <c r="D7" s="534" t="s">
        <v>635</v>
      </c>
      <c r="E7" s="660"/>
      <c r="F7" s="534" t="s">
        <v>634</v>
      </c>
      <c r="G7" s="534" t="s">
        <v>635</v>
      </c>
      <c r="H7" s="658"/>
      <c r="I7" s="534" t="s">
        <v>634</v>
      </c>
      <c r="J7" s="534" t="s">
        <v>635</v>
      </c>
      <c r="K7" s="660"/>
      <c r="L7" s="534" t="s">
        <v>634</v>
      </c>
      <c r="M7" s="534" t="s">
        <v>635</v>
      </c>
      <c r="N7" s="660"/>
      <c r="O7" s="534" t="s">
        <v>634</v>
      </c>
      <c r="P7" s="534" t="s">
        <v>635</v>
      </c>
      <c r="Q7" s="664"/>
    </row>
    <row r="8" spans="1:17" x14ac:dyDescent="0.3">
      <c r="A8" s="649" t="s">
        <v>636</v>
      </c>
      <c r="B8" s="650"/>
      <c r="C8" s="535">
        <f>SUM(C10:C42)</f>
        <v>5717554</v>
      </c>
      <c r="D8" s="535">
        <f>SUM(D10:D42)</f>
        <v>4141996</v>
      </c>
      <c r="E8" s="535">
        <f>SUM(E10:E42)</f>
        <v>4141996</v>
      </c>
      <c r="F8" s="535">
        <f>SUM(F10:F42)</f>
        <v>633284</v>
      </c>
      <c r="G8" s="535">
        <f t="shared" ref="G8:Q8" si="0">SUM(G10:G42)</f>
        <v>494265</v>
      </c>
      <c r="H8" s="535">
        <f t="shared" si="0"/>
        <v>494265</v>
      </c>
      <c r="I8" s="535">
        <f>SUM(I10:I42)</f>
        <v>5073087</v>
      </c>
      <c r="J8" s="535">
        <f t="shared" si="0"/>
        <v>3640398</v>
      </c>
      <c r="K8" s="535">
        <f t="shared" si="0"/>
        <v>3640398</v>
      </c>
      <c r="L8" s="535">
        <f t="shared" si="0"/>
        <v>10626</v>
      </c>
      <c r="M8" s="535">
        <f t="shared" si="0"/>
        <v>7333</v>
      </c>
      <c r="N8" s="535">
        <f t="shared" si="0"/>
        <v>7333</v>
      </c>
      <c r="O8" s="535">
        <f t="shared" si="0"/>
        <v>557</v>
      </c>
      <c r="P8" s="535">
        <f t="shared" si="0"/>
        <v>0</v>
      </c>
      <c r="Q8" s="535">
        <f t="shared" si="0"/>
        <v>0</v>
      </c>
    </row>
    <row r="9" spans="1:17" x14ac:dyDescent="0.3">
      <c r="A9" s="647" t="s">
        <v>288</v>
      </c>
      <c r="B9" s="648"/>
      <c r="C9" s="367"/>
      <c r="D9" s="367"/>
      <c r="E9" s="367"/>
      <c r="F9" s="367"/>
      <c r="G9" s="367"/>
      <c r="H9" s="367"/>
      <c r="I9" s="367"/>
      <c r="J9" s="367"/>
      <c r="K9" s="367"/>
      <c r="L9" s="536"/>
      <c r="M9" s="536"/>
      <c r="N9" s="536"/>
      <c r="O9" s="536"/>
      <c r="P9" s="536"/>
      <c r="Q9" s="536"/>
    </row>
    <row r="10" spans="1:17" x14ac:dyDescent="0.3">
      <c r="A10" s="536">
        <v>2</v>
      </c>
      <c r="B10" s="537" t="s">
        <v>126</v>
      </c>
      <c r="C10" s="367">
        <f t="shared" ref="C10:E25" si="1">F10+I10+L10+O10</f>
        <v>0</v>
      </c>
      <c r="D10" s="367">
        <f t="shared" si="1"/>
        <v>0</v>
      </c>
      <c r="E10" s="367">
        <f t="shared" si="1"/>
        <v>0</v>
      </c>
      <c r="F10" s="367"/>
      <c r="G10" s="367"/>
      <c r="H10" s="367"/>
      <c r="I10" s="367"/>
      <c r="J10" s="367"/>
      <c r="K10" s="367"/>
      <c r="L10" s="536"/>
      <c r="M10" s="536"/>
      <c r="N10" s="536"/>
      <c r="O10" s="536"/>
      <c r="P10" s="536"/>
      <c r="Q10" s="536"/>
    </row>
    <row r="11" spans="1:17" x14ac:dyDescent="0.3">
      <c r="A11" s="536">
        <v>3</v>
      </c>
      <c r="B11" s="537" t="s">
        <v>127</v>
      </c>
      <c r="C11" s="367">
        <f t="shared" si="1"/>
        <v>0</v>
      </c>
      <c r="D11" s="367">
        <f t="shared" si="1"/>
        <v>0</v>
      </c>
      <c r="E11" s="367">
        <f t="shared" si="1"/>
        <v>0</v>
      </c>
      <c r="F11" s="367"/>
      <c r="G11" s="367"/>
      <c r="H11" s="367"/>
      <c r="I11" s="367"/>
      <c r="J11" s="367"/>
      <c r="K11" s="367"/>
      <c r="L11" s="367"/>
      <c r="M11" s="367"/>
      <c r="N11" s="367"/>
      <c r="O11" s="367"/>
      <c r="P11" s="367"/>
      <c r="Q11" s="367"/>
    </row>
    <row r="12" spans="1:17" x14ac:dyDescent="0.3">
      <c r="A12" s="536">
        <v>4</v>
      </c>
      <c r="B12" s="537" t="s">
        <v>637</v>
      </c>
      <c r="C12" s="367">
        <f t="shared" si="1"/>
        <v>1469023</v>
      </c>
      <c r="D12" s="367">
        <f t="shared" si="1"/>
        <v>1078807</v>
      </c>
      <c r="E12" s="367">
        <f t="shared" si="1"/>
        <v>1078807</v>
      </c>
      <c r="F12" s="367"/>
      <c r="G12" s="367"/>
      <c r="H12" s="367"/>
      <c r="I12" s="538">
        <v>1469023</v>
      </c>
      <c r="J12" s="367">
        <v>1078807</v>
      </c>
      <c r="K12" s="367">
        <v>1078807</v>
      </c>
      <c r="L12" s="367"/>
      <c r="M12" s="367"/>
      <c r="N12" s="367"/>
      <c r="O12" s="367"/>
      <c r="P12" s="367"/>
      <c r="Q12" s="367"/>
    </row>
    <row r="13" spans="1:17" x14ac:dyDescent="0.3">
      <c r="A13" s="536">
        <v>5</v>
      </c>
      <c r="B13" s="539" t="s">
        <v>130</v>
      </c>
      <c r="C13" s="367">
        <f t="shared" si="1"/>
        <v>0</v>
      </c>
      <c r="D13" s="367">
        <f t="shared" si="1"/>
        <v>0</v>
      </c>
      <c r="E13" s="367">
        <f t="shared" si="1"/>
        <v>0</v>
      </c>
      <c r="F13" s="367"/>
      <c r="G13" s="367"/>
      <c r="H13" s="367"/>
      <c r="I13" s="367"/>
      <c r="J13" s="367"/>
      <c r="K13" s="367"/>
      <c r="L13" s="536"/>
      <c r="M13" s="536"/>
      <c r="N13" s="536"/>
      <c r="O13" s="536"/>
      <c r="P13" s="536"/>
      <c r="Q13" s="536"/>
    </row>
    <row r="14" spans="1:17" x14ac:dyDescent="0.3">
      <c r="A14" s="536">
        <v>6</v>
      </c>
      <c r="B14" s="539" t="s">
        <v>638</v>
      </c>
      <c r="C14" s="367">
        <f t="shared" si="1"/>
        <v>0</v>
      </c>
      <c r="D14" s="367">
        <f t="shared" si="1"/>
        <v>0</v>
      </c>
      <c r="E14" s="367">
        <f t="shared" si="1"/>
        <v>0</v>
      </c>
      <c r="F14" s="367"/>
      <c r="G14" s="367"/>
      <c r="H14" s="367"/>
      <c r="I14" s="367"/>
      <c r="J14" s="367"/>
      <c r="K14" s="367"/>
      <c r="L14" s="536"/>
      <c r="M14" s="536"/>
      <c r="N14" s="536"/>
      <c r="O14" s="536"/>
      <c r="P14" s="536"/>
      <c r="Q14" s="536"/>
    </row>
    <row r="15" spans="1:17" x14ac:dyDescent="0.3">
      <c r="A15" s="536">
        <v>7</v>
      </c>
      <c r="B15" s="539" t="s">
        <v>132</v>
      </c>
      <c r="C15" s="367">
        <f t="shared" si="1"/>
        <v>0</v>
      </c>
      <c r="D15" s="367">
        <f t="shared" si="1"/>
        <v>0</v>
      </c>
      <c r="E15" s="367">
        <f t="shared" si="1"/>
        <v>0</v>
      </c>
      <c r="F15" s="367"/>
      <c r="G15" s="367"/>
      <c r="H15" s="367"/>
      <c r="I15" s="367"/>
      <c r="J15" s="367"/>
      <c r="K15" s="367"/>
      <c r="L15" s="536"/>
      <c r="M15" s="536"/>
      <c r="N15" s="536"/>
      <c r="O15" s="536"/>
      <c r="P15" s="536"/>
      <c r="Q15" s="536"/>
    </row>
    <row r="16" spans="1:17" x14ac:dyDescent="0.3">
      <c r="A16" s="536">
        <v>8</v>
      </c>
      <c r="B16" s="539" t="s">
        <v>133</v>
      </c>
      <c r="C16" s="367">
        <f t="shared" si="1"/>
        <v>0</v>
      </c>
      <c r="D16" s="367">
        <f t="shared" si="1"/>
        <v>0</v>
      </c>
      <c r="E16" s="367">
        <f t="shared" si="1"/>
        <v>0</v>
      </c>
      <c r="F16" s="367"/>
      <c r="G16" s="367"/>
      <c r="H16" s="367"/>
      <c r="I16" s="367"/>
      <c r="J16" s="367"/>
      <c r="K16" s="367"/>
      <c r="L16" s="536"/>
      <c r="M16" s="536"/>
      <c r="N16" s="536"/>
      <c r="O16" s="536"/>
      <c r="P16" s="536"/>
      <c r="Q16" s="536"/>
    </row>
    <row r="17" spans="1:17" x14ac:dyDescent="0.3">
      <c r="A17" s="536">
        <v>9</v>
      </c>
      <c r="B17" s="539" t="s">
        <v>134</v>
      </c>
      <c r="C17" s="367">
        <f t="shared" si="1"/>
        <v>0</v>
      </c>
      <c r="D17" s="367">
        <f t="shared" si="1"/>
        <v>0</v>
      </c>
      <c r="E17" s="367">
        <f t="shared" si="1"/>
        <v>0</v>
      </c>
      <c r="F17" s="367"/>
      <c r="G17" s="367"/>
      <c r="H17" s="367"/>
      <c r="I17" s="367"/>
      <c r="J17" s="367"/>
      <c r="K17" s="367"/>
      <c r="L17" s="536"/>
      <c r="M17" s="536"/>
      <c r="N17" s="536"/>
      <c r="O17" s="536"/>
      <c r="P17" s="536"/>
      <c r="Q17" s="536"/>
    </row>
    <row r="18" spans="1:17" x14ac:dyDescent="0.3">
      <c r="A18" s="536">
        <v>10</v>
      </c>
      <c r="B18" s="539" t="s">
        <v>135</v>
      </c>
      <c r="C18" s="367">
        <f t="shared" si="1"/>
        <v>0</v>
      </c>
      <c r="D18" s="367">
        <f t="shared" si="1"/>
        <v>0</v>
      </c>
      <c r="E18" s="367">
        <f t="shared" si="1"/>
        <v>0</v>
      </c>
      <c r="F18" s="367"/>
      <c r="G18" s="367"/>
      <c r="H18" s="367"/>
      <c r="I18" s="367"/>
      <c r="J18" s="367"/>
      <c r="K18" s="367"/>
      <c r="L18" s="536"/>
      <c r="M18" s="536"/>
      <c r="N18" s="536"/>
      <c r="O18" s="536"/>
      <c r="P18" s="536"/>
      <c r="Q18" s="536"/>
    </row>
    <row r="19" spans="1:17" x14ac:dyDescent="0.3">
      <c r="A19" s="536">
        <v>11</v>
      </c>
      <c r="B19" s="539" t="s">
        <v>136</v>
      </c>
      <c r="C19" s="367">
        <f t="shared" si="1"/>
        <v>0</v>
      </c>
      <c r="D19" s="367">
        <f t="shared" si="1"/>
        <v>0</v>
      </c>
      <c r="E19" s="367">
        <f t="shared" si="1"/>
        <v>0</v>
      </c>
      <c r="F19" s="367"/>
      <c r="G19" s="367"/>
      <c r="H19" s="367"/>
      <c r="I19" s="367"/>
      <c r="J19" s="367"/>
      <c r="K19" s="367"/>
      <c r="L19" s="536"/>
      <c r="M19" s="536"/>
      <c r="N19" s="536"/>
      <c r="O19" s="536"/>
      <c r="P19" s="536"/>
      <c r="Q19" s="536"/>
    </row>
    <row r="20" spans="1:17" x14ac:dyDescent="0.3">
      <c r="A20" s="536">
        <v>12</v>
      </c>
      <c r="B20" s="539" t="s">
        <v>137</v>
      </c>
      <c r="C20" s="367">
        <f>F20+I20+L20+O20</f>
        <v>192082</v>
      </c>
      <c r="D20" s="367">
        <f t="shared" si="1"/>
        <v>176920</v>
      </c>
      <c r="E20" s="367">
        <f t="shared" si="1"/>
        <v>176920</v>
      </c>
      <c r="F20" s="367"/>
      <c r="G20" s="367"/>
      <c r="H20" s="367"/>
      <c r="I20" s="367">
        <f>186525+5000</f>
        <v>191525</v>
      </c>
      <c r="J20" s="367">
        <f>176920</f>
        <v>176920</v>
      </c>
      <c r="K20" s="367">
        <v>176920</v>
      </c>
      <c r="L20" s="367"/>
      <c r="M20" s="367"/>
      <c r="N20" s="367"/>
      <c r="O20" s="367">
        <v>557</v>
      </c>
      <c r="P20" s="367">
        <v>0</v>
      </c>
      <c r="Q20" s="367">
        <v>0</v>
      </c>
    </row>
    <row r="21" spans="1:17" x14ac:dyDescent="0.3">
      <c r="A21" s="536">
        <v>13</v>
      </c>
      <c r="B21" s="539" t="s">
        <v>138</v>
      </c>
      <c r="C21" s="367">
        <f t="shared" ref="C21:E42" si="2">F21+I21+L21+O21</f>
        <v>0</v>
      </c>
      <c r="D21" s="367">
        <f t="shared" si="1"/>
        <v>0</v>
      </c>
      <c r="E21" s="367">
        <f t="shared" si="1"/>
        <v>0</v>
      </c>
      <c r="F21" s="367"/>
      <c r="G21" s="367"/>
      <c r="H21" s="367"/>
      <c r="I21" s="540"/>
      <c r="J21" s="540"/>
      <c r="K21" s="540"/>
      <c r="L21" s="536"/>
      <c r="M21" s="536"/>
      <c r="N21" s="536"/>
      <c r="O21" s="536"/>
      <c r="P21" s="536"/>
      <c r="Q21" s="536"/>
    </row>
    <row r="22" spans="1:17" x14ac:dyDescent="0.3">
      <c r="A22" s="536">
        <v>15</v>
      </c>
      <c r="B22" s="539" t="s">
        <v>139</v>
      </c>
      <c r="C22" s="367">
        <f t="shared" si="2"/>
        <v>0</v>
      </c>
      <c r="D22" s="367">
        <f t="shared" si="1"/>
        <v>0</v>
      </c>
      <c r="E22" s="367">
        <f t="shared" si="1"/>
        <v>0</v>
      </c>
      <c r="F22" s="367"/>
      <c r="G22" s="367"/>
      <c r="H22" s="367"/>
      <c r="I22" s="367"/>
      <c r="J22" s="367"/>
      <c r="K22" s="367"/>
      <c r="L22" s="367"/>
      <c r="M22" s="367"/>
      <c r="N22" s="367"/>
      <c r="O22" s="367"/>
      <c r="P22" s="367"/>
      <c r="Q22" s="367"/>
    </row>
    <row r="23" spans="1:17" x14ac:dyDescent="0.3">
      <c r="A23" s="536">
        <v>18</v>
      </c>
      <c r="B23" s="539" t="s">
        <v>140</v>
      </c>
      <c r="C23" s="367">
        <f t="shared" si="2"/>
        <v>884270</v>
      </c>
      <c r="D23" s="367">
        <f t="shared" si="1"/>
        <v>396540</v>
      </c>
      <c r="E23" s="367">
        <f t="shared" si="1"/>
        <v>396540</v>
      </c>
      <c r="F23" s="367"/>
      <c r="G23" s="367"/>
      <c r="H23" s="367"/>
      <c r="I23" s="367">
        <v>884270</v>
      </c>
      <c r="J23" s="367">
        <v>396540</v>
      </c>
      <c r="K23" s="367">
        <v>396540</v>
      </c>
      <c r="L23" s="367"/>
      <c r="M23" s="367"/>
      <c r="N23" s="367"/>
      <c r="O23" s="367"/>
      <c r="P23" s="367"/>
      <c r="Q23" s="367"/>
    </row>
    <row r="24" spans="1:17" x14ac:dyDescent="0.3">
      <c r="A24" s="536">
        <v>20</v>
      </c>
      <c r="B24" s="539" t="s">
        <v>141</v>
      </c>
      <c r="C24" s="367">
        <f t="shared" si="2"/>
        <v>251208</v>
      </c>
      <c r="D24" s="367">
        <f t="shared" si="1"/>
        <v>274998</v>
      </c>
      <c r="E24" s="367">
        <f t="shared" si="1"/>
        <v>274998</v>
      </c>
      <c r="F24" s="367"/>
      <c r="G24" s="367"/>
      <c r="H24" s="367"/>
      <c r="I24" s="367">
        <v>251208</v>
      </c>
      <c r="J24" s="367">
        <v>274998</v>
      </c>
      <c r="K24" s="367">
        <v>274998</v>
      </c>
      <c r="L24" s="367"/>
      <c r="M24" s="367"/>
      <c r="N24" s="367"/>
      <c r="O24" s="367"/>
      <c r="P24" s="367"/>
      <c r="Q24" s="367"/>
    </row>
    <row r="25" spans="1:17" x14ac:dyDescent="0.3">
      <c r="A25" s="536">
        <v>21</v>
      </c>
      <c r="B25" s="539" t="s">
        <v>142</v>
      </c>
      <c r="C25" s="367">
        <f t="shared" si="2"/>
        <v>0</v>
      </c>
      <c r="D25" s="367">
        <f t="shared" si="1"/>
        <v>0</v>
      </c>
      <c r="E25" s="367">
        <f t="shared" si="1"/>
        <v>0</v>
      </c>
      <c r="F25" s="367"/>
      <c r="G25" s="367"/>
      <c r="H25" s="367"/>
      <c r="I25" s="367"/>
      <c r="J25" s="367"/>
      <c r="K25" s="367"/>
      <c r="L25" s="367"/>
      <c r="M25" s="367"/>
      <c r="N25" s="367"/>
      <c r="O25" s="367"/>
      <c r="P25" s="367"/>
      <c r="Q25" s="367"/>
    </row>
    <row r="26" spans="1:17" x14ac:dyDescent="0.3">
      <c r="A26" s="536">
        <v>22</v>
      </c>
      <c r="B26" s="539" t="s">
        <v>143</v>
      </c>
      <c r="C26" s="367">
        <f t="shared" si="2"/>
        <v>503246</v>
      </c>
      <c r="D26" s="367">
        <f t="shared" si="2"/>
        <v>290894</v>
      </c>
      <c r="E26" s="367">
        <f t="shared" si="2"/>
        <v>290894</v>
      </c>
      <c r="F26" s="367"/>
      <c r="G26" s="367"/>
      <c r="H26" s="367"/>
      <c r="I26" s="367">
        <f>189620+303000</f>
        <v>492620</v>
      </c>
      <c r="J26" s="367">
        <v>283561</v>
      </c>
      <c r="K26" s="367">
        <v>283561</v>
      </c>
      <c r="L26" s="367">
        <v>10626</v>
      </c>
      <c r="M26" s="367">
        <v>7333</v>
      </c>
      <c r="N26" s="367">
        <v>7333</v>
      </c>
      <c r="O26" s="367"/>
      <c r="P26" s="367"/>
      <c r="Q26" s="367"/>
    </row>
    <row r="27" spans="1:17" x14ac:dyDescent="0.3">
      <c r="A27" s="536">
        <v>24</v>
      </c>
      <c r="B27" s="539" t="s">
        <v>144</v>
      </c>
      <c r="C27" s="367">
        <f t="shared" si="2"/>
        <v>0</v>
      </c>
      <c r="D27" s="367">
        <f t="shared" si="2"/>
        <v>0</v>
      </c>
      <c r="E27" s="367">
        <f t="shared" si="2"/>
        <v>0</v>
      </c>
      <c r="F27" s="367"/>
      <c r="G27" s="367"/>
      <c r="H27" s="367"/>
      <c r="I27" s="540"/>
      <c r="J27" s="540"/>
      <c r="K27" s="540"/>
      <c r="L27" s="367"/>
      <c r="M27" s="367"/>
      <c r="N27" s="367"/>
      <c r="O27" s="367"/>
      <c r="P27" s="367"/>
      <c r="Q27" s="367"/>
    </row>
    <row r="28" spans="1:17" x14ac:dyDescent="0.3">
      <c r="A28" s="536">
        <v>26</v>
      </c>
      <c r="B28" s="539" t="s">
        <v>145</v>
      </c>
      <c r="C28" s="367">
        <f t="shared" si="2"/>
        <v>462577</v>
      </c>
      <c r="D28" s="367">
        <f t="shared" si="2"/>
        <v>297510</v>
      </c>
      <c r="E28" s="367">
        <f t="shared" si="2"/>
        <v>297510</v>
      </c>
      <c r="F28" s="367"/>
      <c r="G28" s="367"/>
      <c r="H28" s="367"/>
      <c r="I28" s="367">
        <v>462577</v>
      </c>
      <c r="J28" s="367">
        <v>297510</v>
      </c>
      <c r="K28" s="367">
        <v>297510</v>
      </c>
      <c r="L28" s="367"/>
      <c r="M28" s="367"/>
      <c r="N28" s="367"/>
      <c r="O28" s="367"/>
      <c r="P28" s="367"/>
      <c r="Q28" s="367"/>
    </row>
    <row r="29" spans="1:17" x14ac:dyDescent="0.3">
      <c r="A29" s="536">
        <v>27</v>
      </c>
      <c r="B29" s="539" t="s">
        <v>146</v>
      </c>
      <c r="C29" s="367">
        <f t="shared" si="2"/>
        <v>634674</v>
      </c>
      <c r="D29" s="367">
        <f t="shared" si="2"/>
        <v>494386</v>
      </c>
      <c r="E29" s="367">
        <f t="shared" si="2"/>
        <v>494386</v>
      </c>
      <c r="F29" s="367">
        <f>74217+137160+394892+27015</f>
        <v>633284</v>
      </c>
      <c r="G29" s="367">
        <f>150033+204614+14735+14401+106418+4064</f>
        <v>494265</v>
      </c>
      <c r="H29" s="367">
        <f>150033+204614+14735+14401+106418+4064</f>
        <v>494265</v>
      </c>
      <c r="I29" s="367">
        <f>723+667</f>
        <v>1390</v>
      </c>
      <c r="J29" s="367">
        <f>121</f>
        <v>121</v>
      </c>
      <c r="K29" s="367">
        <v>121</v>
      </c>
      <c r="L29" s="367"/>
      <c r="M29" s="367"/>
      <c r="N29" s="367"/>
      <c r="O29" s="367"/>
      <c r="P29" s="367"/>
      <c r="Q29" s="367"/>
    </row>
    <row r="30" spans="1:17" x14ac:dyDescent="0.3">
      <c r="A30" s="536">
        <v>29</v>
      </c>
      <c r="B30" s="539" t="s">
        <v>639</v>
      </c>
      <c r="C30" s="367">
        <f t="shared" si="2"/>
        <v>910163</v>
      </c>
      <c r="D30" s="367">
        <f t="shared" si="2"/>
        <v>1131941</v>
      </c>
      <c r="E30" s="367">
        <f t="shared" si="2"/>
        <v>1131941</v>
      </c>
      <c r="F30" s="367"/>
      <c r="G30" s="367"/>
      <c r="H30" s="367"/>
      <c r="I30" s="367">
        <v>910163</v>
      </c>
      <c r="J30" s="367">
        <v>1131941</v>
      </c>
      <c r="K30" s="367">
        <v>1131941</v>
      </c>
      <c r="L30" s="367"/>
      <c r="M30" s="367"/>
      <c r="N30" s="367"/>
      <c r="O30" s="367"/>
      <c r="P30" s="367"/>
      <c r="Q30" s="367"/>
    </row>
    <row r="31" spans="1:17" x14ac:dyDescent="0.3">
      <c r="A31" s="536">
        <v>31</v>
      </c>
      <c r="B31" s="539" t="s">
        <v>147</v>
      </c>
      <c r="C31" s="367">
        <f t="shared" si="2"/>
        <v>0</v>
      </c>
      <c r="D31" s="367">
        <f t="shared" si="2"/>
        <v>0</v>
      </c>
      <c r="E31" s="367">
        <f t="shared" si="2"/>
        <v>0</v>
      </c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</row>
    <row r="32" spans="1:17" x14ac:dyDescent="0.3">
      <c r="A32" s="536">
        <v>32</v>
      </c>
      <c r="B32" s="539" t="s">
        <v>148</v>
      </c>
      <c r="C32" s="367">
        <f t="shared" si="2"/>
        <v>0</v>
      </c>
      <c r="D32" s="367">
        <f t="shared" si="2"/>
        <v>0</v>
      </c>
      <c r="E32" s="367">
        <f t="shared" si="2"/>
        <v>0</v>
      </c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</row>
    <row r="33" spans="1:17" x14ac:dyDescent="0.3">
      <c r="A33" s="536">
        <v>33</v>
      </c>
      <c r="B33" s="539" t="s">
        <v>149</v>
      </c>
      <c r="C33" s="367">
        <f t="shared" si="2"/>
        <v>0</v>
      </c>
      <c r="D33" s="367">
        <f t="shared" si="2"/>
        <v>0</v>
      </c>
      <c r="E33" s="367">
        <f t="shared" si="2"/>
        <v>0</v>
      </c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</row>
    <row r="34" spans="1:17" x14ac:dyDescent="0.3">
      <c r="A34" s="536">
        <v>34</v>
      </c>
      <c r="B34" s="539" t="s">
        <v>150</v>
      </c>
      <c r="C34" s="367">
        <f t="shared" si="2"/>
        <v>0</v>
      </c>
      <c r="D34" s="367">
        <f t="shared" si="2"/>
        <v>0</v>
      </c>
      <c r="E34" s="367">
        <f t="shared" si="2"/>
        <v>0</v>
      </c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</row>
    <row r="35" spans="1:17" x14ac:dyDescent="0.3">
      <c r="A35" s="536">
        <v>36</v>
      </c>
      <c r="B35" s="539" t="s">
        <v>151</v>
      </c>
      <c r="C35" s="367">
        <f t="shared" si="2"/>
        <v>0</v>
      </c>
      <c r="D35" s="367">
        <f t="shared" si="2"/>
        <v>0</v>
      </c>
      <c r="E35" s="367">
        <f t="shared" si="2"/>
        <v>0</v>
      </c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</row>
    <row r="36" spans="1:17" x14ac:dyDescent="0.3">
      <c r="A36" s="536">
        <v>37</v>
      </c>
      <c r="B36" s="539" t="s">
        <v>152</v>
      </c>
      <c r="C36" s="367">
        <f t="shared" si="2"/>
        <v>0</v>
      </c>
      <c r="D36" s="367">
        <f t="shared" si="2"/>
        <v>0</v>
      </c>
      <c r="E36" s="367">
        <f t="shared" si="2"/>
        <v>0</v>
      </c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</row>
    <row r="37" spans="1:17" x14ac:dyDescent="0.3">
      <c r="A37" s="536">
        <v>38</v>
      </c>
      <c r="B37" s="539" t="s">
        <v>640</v>
      </c>
      <c r="C37" s="367">
        <f t="shared" si="2"/>
        <v>0</v>
      </c>
      <c r="D37" s="367">
        <f t="shared" si="2"/>
        <v>0</v>
      </c>
      <c r="E37" s="367">
        <f t="shared" si="2"/>
        <v>0</v>
      </c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</row>
    <row r="38" spans="1:17" x14ac:dyDescent="0.3">
      <c r="A38" s="536">
        <v>40</v>
      </c>
      <c r="B38" s="539" t="s">
        <v>641</v>
      </c>
      <c r="C38" s="367">
        <f t="shared" si="2"/>
        <v>0</v>
      </c>
      <c r="D38" s="367">
        <f t="shared" si="2"/>
        <v>0</v>
      </c>
      <c r="E38" s="367">
        <f t="shared" si="2"/>
        <v>0</v>
      </c>
      <c r="F38" s="367"/>
      <c r="G38" s="367"/>
      <c r="H38" s="367"/>
      <c r="I38" s="367"/>
      <c r="J38" s="367"/>
      <c r="K38" s="367"/>
      <c r="L38" s="367"/>
      <c r="M38" s="367"/>
      <c r="N38" s="367"/>
      <c r="O38" s="367"/>
      <c r="P38" s="367"/>
      <c r="Q38" s="367"/>
    </row>
    <row r="39" spans="1:17" x14ac:dyDescent="0.3">
      <c r="A39" s="536">
        <v>41</v>
      </c>
      <c r="B39" s="539" t="s">
        <v>155</v>
      </c>
      <c r="C39" s="367">
        <f t="shared" si="2"/>
        <v>0</v>
      </c>
      <c r="D39" s="367">
        <f t="shared" si="2"/>
        <v>0</v>
      </c>
      <c r="E39" s="367">
        <f t="shared" si="2"/>
        <v>0</v>
      </c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</row>
    <row r="40" spans="1:17" ht="17.25" customHeight="1" x14ac:dyDescent="0.3">
      <c r="A40" s="536">
        <v>42</v>
      </c>
      <c r="B40" s="541" t="s">
        <v>642</v>
      </c>
      <c r="C40" s="367">
        <f t="shared" si="2"/>
        <v>0</v>
      </c>
      <c r="D40" s="367">
        <f t="shared" si="2"/>
        <v>0</v>
      </c>
      <c r="E40" s="367">
        <f t="shared" si="2"/>
        <v>0</v>
      </c>
      <c r="F40" s="367"/>
      <c r="G40" s="367"/>
      <c r="H40" s="367"/>
      <c r="I40" s="367"/>
      <c r="J40" s="367"/>
      <c r="K40" s="367"/>
      <c r="L40" s="367"/>
      <c r="M40" s="367"/>
      <c r="N40" s="367"/>
      <c r="O40" s="367"/>
      <c r="P40" s="367"/>
      <c r="Q40" s="367"/>
    </row>
    <row r="41" spans="1:17" x14ac:dyDescent="0.3">
      <c r="A41" s="536">
        <v>48</v>
      </c>
      <c r="B41" s="541" t="s">
        <v>643</v>
      </c>
      <c r="C41" s="367">
        <f t="shared" si="2"/>
        <v>410311</v>
      </c>
      <c r="D41" s="367">
        <f t="shared" si="2"/>
        <v>0</v>
      </c>
      <c r="E41" s="367">
        <f t="shared" si="2"/>
        <v>0</v>
      </c>
      <c r="F41" s="367"/>
      <c r="G41" s="367"/>
      <c r="H41" s="367"/>
      <c r="I41" s="367">
        <v>410311</v>
      </c>
      <c r="J41" s="367">
        <v>0</v>
      </c>
      <c r="K41" s="367">
        <v>0</v>
      </c>
      <c r="L41" s="367"/>
      <c r="M41" s="367"/>
      <c r="N41" s="367"/>
      <c r="O41" s="367"/>
      <c r="P41" s="367"/>
      <c r="Q41" s="367"/>
    </row>
    <row r="42" spans="1:17" x14ac:dyDescent="0.3">
      <c r="A42" s="536">
        <v>51</v>
      </c>
      <c r="B42" s="541" t="s">
        <v>158</v>
      </c>
      <c r="C42" s="367">
        <f t="shared" si="2"/>
        <v>0</v>
      </c>
      <c r="D42" s="367">
        <f t="shared" si="2"/>
        <v>0</v>
      </c>
      <c r="E42" s="367">
        <f t="shared" si="2"/>
        <v>0</v>
      </c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</row>
    <row r="43" spans="1:17" x14ac:dyDescent="0.3">
      <c r="A43" s="649" t="s">
        <v>644</v>
      </c>
      <c r="B43" s="650"/>
      <c r="C43" s="542">
        <f>SUM(C45:C77)</f>
        <v>5717554</v>
      </c>
      <c r="D43" s="542">
        <f>SUM(D45:D77)</f>
        <v>4906660</v>
      </c>
      <c r="E43" s="542">
        <f>SUM(E45:E77)</f>
        <v>4906961</v>
      </c>
      <c r="F43" s="535">
        <f t="shared" ref="F43:Q43" si="3">SUM(F45:F77)</f>
        <v>633284</v>
      </c>
      <c r="G43" s="535">
        <f t="shared" si="3"/>
        <v>506117</v>
      </c>
      <c r="H43" s="535">
        <f t="shared" si="3"/>
        <v>506115</v>
      </c>
      <c r="I43" s="535">
        <f t="shared" si="3"/>
        <v>5073087</v>
      </c>
      <c r="J43" s="535">
        <f>SUM(J45:J77)</f>
        <v>4375468</v>
      </c>
      <c r="K43" s="535">
        <f>SUM(K45:K77)</f>
        <v>4375771</v>
      </c>
      <c r="L43" s="535">
        <f t="shared" si="3"/>
        <v>10626</v>
      </c>
      <c r="M43" s="535">
        <f t="shared" si="3"/>
        <v>25075</v>
      </c>
      <c r="N43" s="535">
        <f t="shared" si="3"/>
        <v>25075</v>
      </c>
      <c r="O43" s="535">
        <f t="shared" si="3"/>
        <v>557</v>
      </c>
      <c r="P43" s="535">
        <f t="shared" si="3"/>
        <v>0</v>
      </c>
      <c r="Q43" s="535">
        <f t="shared" si="3"/>
        <v>0</v>
      </c>
    </row>
    <row r="44" spans="1:17" s="165" customFormat="1" x14ac:dyDescent="0.3">
      <c r="A44" s="647" t="s">
        <v>288</v>
      </c>
      <c r="B44" s="648"/>
      <c r="C44" s="538"/>
      <c r="D44" s="538"/>
      <c r="E44" s="538"/>
      <c r="F44" s="367"/>
      <c r="G44" s="367"/>
      <c r="H44" s="367"/>
      <c r="I44" s="538"/>
      <c r="J44" s="538"/>
      <c r="K44" s="538"/>
      <c r="L44" s="543"/>
      <c r="M44" s="536"/>
      <c r="N44" s="536"/>
      <c r="O44" s="543"/>
      <c r="P44" s="536"/>
      <c r="Q44" s="536"/>
    </row>
    <row r="45" spans="1:17" s="165" customFormat="1" x14ac:dyDescent="0.3">
      <c r="A45" s="536">
        <v>2</v>
      </c>
      <c r="B45" s="537" t="s">
        <v>126</v>
      </c>
      <c r="C45" s="538">
        <f>F45+I45+L45+O45</f>
        <v>0</v>
      </c>
      <c r="D45" s="538">
        <f t="shared" ref="D45:E60" si="4">G45+J45+M45+P45</f>
        <v>5</v>
      </c>
      <c r="E45" s="538">
        <f>H45+K45+N45+Q45</f>
        <v>5</v>
      </c>
      <c r="F45" s="367"/>
      <c r="G45" s="367"/>
      <c r="H45" s="367"/>
      <c r="I45" s="538">
        <v>0</v>
      </c>
      <c r="J45" s="538">
        <v>5</v>
      </c>
      <c r="K45" s="538">
        <v>5</v>
      </c>
      <c r="L45" s="543"/>
      <c r="M45" s="536"/>
      <c r="N45" s="536"/>
      <c r="O45" s="543"/>
      <c r="P45" s="536"/>
      <c r="Q45" s="536"/>
    </row>
    <row r="46" spans="1:17" s="165" customFormat="1" x14ac:dyDescent="0.3">
      <c r="A46" s="536">
        <v>3</v>
      </c>
      <c r="B46" s="537" t="s">
        <v>127</v>
      </c>
      <c r="C46" s="538">
        <f t="shared" ref="C46:E77" si="5">F46+I46+L46+O46</f>
        <v>0</v>
      </c>
      <c r="D46" s="538">
        <f t="shared" si="4"/>
        <v>24723</v>
      </c>
      <c r="E46" s="538">
        <f t="shared" si="4"/>
        <v>24842</v>
      </c>
      <c r="F46" s="367"/>
      <c r="G46" s="367"/>
      <c r="H46" s="367"/>
      <c r="I46" s="367">
        <v>0</v>
      </c>
      <c r="J46" s="367">
        <v>24723</v>
      </c>
      <c r="K46" s="367">
        <v>24842</v>
      </c>
      <c r="L46" s="538"/>
      <c r="M46" s="367"/>
      <c r="N46" s="367"/>
      <c r="O46" s="538"/>
      <c r="P46" s="367"/>
      <c r="Q46" s="367"/>
    </row>
    <row r="47" spans="1:17" s="165" customFormat="1" x14ac:dyDescent="0.3">
      <c r="A47" s="536">
        <v>4</v>
      </c>
      <c r="B47" s="537" t="s">
        <v>637</v>
      </c>
      <c r="C47" s="538">
        <f t="shared" si="5"/>
        <v>1469023</v>
      </c>
      <c r="D47" s="538">
        <f t="shared" si="4"/>
        <v>1100833</v>
      </c>
      <c r="E47" s="538">
        <f t="shared" si="4"/>
        <v>1100836</v>
      </c>
      <c r="F47" s="367"/>
      <c r="G47" s="367"/>
      <c r="H47" s="367"/>
      <c r="I47" s="367">
        <v>1469023</v>
      </c>
      <c r="J47" s="367">
        <v>1100833</v>
      </c>
      <c r="K47" s="367">
        <v>1100836</v>
      </c>
      <c r="L47" s="538"/>
      <c r="M47" s="367"/>
      <c r="N47" s="367"/>
      <c r="O47" s="538"/>
      <c r="P47" s="367"/>
      <c r="Q47" s="367"/>
    </row>
    <row r="48" spans="1:17" s="165" customFormat="1" x14ac:dyDescent="0.3">
      <c r="A48" s="536">
        <v>5</v>
      </c>
      <c r="B48" s="539" t="s">
        <v>130</v>
      </c>
      <c r="C48" s="538">
        <f t="shared" si="5"/>
        <v>0</v>
      </c>
      <c r="D48" s="538">
        <f t="shared" si="4"/>
        <v>462</v>
      </c>
      <c r="E48" s="538">
        <f t="shared" si="4"/>
        <v>462</v>
      </c>
      <c r="F48" s="367"/>
      <c r="G48" s="367"/>
      <c r="H48" s="367"/>
      <c r="I48" s="367">
        <v>0</v>
      </c>
      <c r="J48" s="367">
        <v>462</v>
      </c>
      <c r="K48" s="367">
        <v>462</v>
      </c>
      <c r="L48" s="538"/>
      <c r="M48" s="367"/>
      <c r="N48" s="367"/>
      <c r="O48" s="538"/>
      <c r="P48" s="367"/>
      <c r="Q48" s="367"/>
    </row>
    <row r="49" spans="1:17" s="165" customFormat="1" x14ac:dyDescent="0.3">
      <c r="A49" s="536">
        <v>6</v>
      </c>
      <c r="B49" s="539" t="s">
        <v>638</v>
      </c>
      <c r="C49" s="538">
        <f t="shared" si="5"/>
        <v>0</v>
      </c>
      <c r="D49" s="538">
        <f t="shared" si="4"/>
        <v>580</v>
      </c>
      <c r="E49" s="538">
        <f t="shared" si="4"/>
        <v>580</v>
      </c>
      <c r="F49" s="367"/>
      <c r="G49" s="367"/>
      <c r="H49" s="367"/>
      <c r="I49" s="367">
        <v>0</v>
      </c>
      <c r="J49" s="367">
        <v>580</v>
      </c>
      <c r="K49" s="367">
        <v>580</v>
      </c>
      <c r="L49" s="538"/>
      <c r="M49" s="367"/>
      <c r="N49" s="367"/>
      <c r="O49" s="538"/>
      <c r="P49" s="367"/>
      <c r="Q49" s="367"/>
    </row>
    <row r="50" spans="1:17" s="165" customFormat="1" x14ac:dyDescent="0.3">
      <c r="A50" s="536">
        <v>7</v>
      </c>
      <c r="B50" s="539" t="s">
        <v>132</v>
      </c>
      <c r="C50" s="538">
        <f t="shared" si="5"/>
        <v>0</v>
      </c>
      <c r="D50" s="538">
        <f t="shared" si="4"/>
        <v>0</v>
      </c>
      <c r="E50" s="538">
        <f t="shared" si="4"/>
        <v>0</v>
      </c>
      <c r="F50" s="367"/>
      <c r="G50" s="367"/>
      <c r="H50" s="367"/>
      <c r="I50" s="367">
        <v>0</v>
      </c>
      <c r="J50" s="367">
        <v>0</v>
      </c>
      <c r="K50" s="367">
        <v>0</v>
      </c>
      <c r="L50" s="538"/>
      <c r="M50" s="367"/>
      <c r="N50" s="367"/>
      <c r="O50" s="538"/>
      <c r="P50" s="367"/>
      <c r="Q50" s="367"/>
    </row>
    <row r="51" spans="1:17" s="165" customFormat="1" x14ac:dyDescent="0.3">
      <c r="A51" s="536">
        <v>8</v>
      </c>
      <c r="B51" s="539" t="s">
        <v>133</v>
      </c>
      <c r="C51" s="538">
        <f t="shared" si="5"/>
        <v>0</v>
      </c>
      <c r="D51" s="538">
        <f t="shared" si="4"/>
        <v>648</v>
      </c>
      <c r="E51" s="538">
        <f t="shared" si="4"/>
        <v>648</v>
      </c>
      <c r="F51" s="367"/>
      <c r="G51" s="367"/>
      <c r="H51" s="367"/>
      <c r="I51" s="367">
        <v>0</v>
      </c>
      <c r="J51" s="367">
        <v>648</v>
      </c>
      <c r="K51" s="367">
        <v>648</v>
      </c>
      <c r="L51" s="538"/>
      <c r="M51" s="367"/>
      <c r="N51" s="367"/>
      <c r="O51" s="538"/>
      <c r="P51" s="367"/>
      <c r="Q51" s="367"/>
    </row>
    <row r="52" spans="1:17" s="165" customFormat="1" x14ac:dyDescent="0.3">
      <c r="A52" s="536">
        <v>9</v>
      </c>
      <c r="B52" s="539" t="s">
        <v>134</v>
      </c>
      <c r="C52" s="538">
        <f t="shared" si="5"/>
        <v>0</v>
      </c>
      <c r="D52" s="538">
        <f t="shared" si="4"/>
        <v>0</v>
      </c>
      <c r="E52" s="538">
        <f t="shared" si="4"/>
        <v>0</v>
      </c>
      <c r="F52" s="367"/>
      <c r="G52" s="367"/>
      <c r="H52" s="367"/>
      <c r="I52" s="367">
        <v>0</v>
      </c>
      <c r="J52" s="367">
        <v>0</v>
      </c>
      <c r="K52" s="367">
        <v>0</v>
      </c>
      <c r="L52" s="538"/>
      <c r="M52" s="367"/>
      <c r="N52" s="367"/>
      <c r="O52" s="538"/>
      <c r="P52" s="367"/>
      <c r="Q52" s="367"/>
    </row>
    <row r="53" spans="1:17" s="165" customFormat="1" x14ac:dyDescent="0.3">
      <c r="A53" s="536">
        <v>10</v>
      </c>
      <c r="B53" s="539" t="s">
        <v>135</v>
      </c>
      <c r="C53" s="538">
        <f t="shared" si="5"/>
        <v>0</v>
      </c>
      <c r="D53" s="538">
        <f t="shared" si="4"/>
        <v>3637</v>
      </c>
      <c r="E53" s="538">
        <f t="shared" si="4"/>
        <v>3637</v>
      </c>
      <c r="F53" s="367"/>
      <c r="G53" s="367"/>
      <c r="H53" s="367"/>
      <c r="I53" s="367">
        <v>0</v>
      </c>
      <c r="J53" s="367">
        <v>3637</v>
      </c>
      <c r="K53" s="367">
        <v>3637</v>
      </c>
      <c r="L53" s="538"/>
      <c r="M53" s="367"/>
      <c r="N53" s="367"/>
      <c r="O53" s="538"/>
      <c r="P53" s="367"/>
      <c r="Q53" s="367"/>
    </row>
    <row r="54" spans="1:17" s="165" customFormat="1" x14ac:dyDescent="0.3">
      <c r="A54" s="536">
        <v>11</v>
      </c>
      <c r="B54" s="539" t="s">
        <v>136</v>
      </c>
      <c r="C54" s="538">
        <f t="shared" si="5"/>
        <v>0</v>
      </c>
      <c r="D54" s="538">
        <f t="shared" si="4"/>
        <v>13050</v>
      </c>
      <c r="E54" s="538">
        <f t="shared" si="4"/>
        <v>13036</v>
      </c>
      <c r="F54" s="367"/>
      <c r="G54" s="367"/>
      <c r="H54" s="367"/>
      <c r="I54" s="367">
        <v>0</v>
      </c>
      <c r="J54" s="367">
        <v>13050</v>
      </c>
      <c r="K54" s="367">
        <v>13036</v>
      </c>
      <c r="L54" s="538"/>
      <c r="M54" s="367"/>
      <c r="N54" s="367"/>
      <c r="O54" s="538"/>
      <c r="P54" s="367"/>
      <c r="Q54" s="367"/>
    </row>
    <row r="55" spans="1:17" s="165" customFormat="1" x14ac:dyDescent="0.3">
      <c r="A55" s="536">
        <v>12</v>
      </c>
      <c r="B55" s="539" t="s">
        <v>137</v>
      </c>
      <c r="C55" s="538">
        <f t="shared" si="5"/>
        <v>192082</v>
      </c>
      <c r="D55" s="538">
        <f t="shared" si="4"/>
        <v>335456</v>
      </c>
      <c r="E55" s="538">
        <f t="shared" si="4"/>
        <v>335455</v>
      </c>
      <c r="F55" s="367"/>
      <c r="G55" s="367"/>
      <c r="H55" s="367"/>
      <c r="I55" s="367">
        <f>186525+5000</f>
        <v>191525</v>
      </c>
      <c r="J55" s="367">
        <v>335456</v>
      </c>
      <c r="K55" s="367">
        <v>335455</v>
      </c>
      <c r="L55" s="538"/>
      <c r="M55" s="367"/>
      <c r="N55" s="367"/>
      <c r="O55" s="538">
        <v>557</v>
      </c>
      <c r="P55" s="367">
        <v>0</v>
      </c>
      <c r="Q55" s="367">
        <v>0</v>
      </c>
    </row>
    <row r="56" spans="1:17" s="165" customFormat="1" x14ac:dyDescent="0.3">
      <c r="A56" s="536">
        <v>13</v>
      </c>
      <c r="B56" s="539" t="s">
        <v>138</v>
      </c>
      <c r="C56" s="538">
        <f t="shared" si="5"/>
        <v>0</v>
      </c>
      <c r="D56" s="538">
        <f t="shared" si="4"/>
        <v>11120</v>
      </c>
      <c r="E56" s="538">
        <f t="shared" si="4"/>
        <v>11120</v>
      </c>
      <c r="F56" s="367">
        <v>0</v>
      </c>
      <c r="G56" s="367">
        <v>22</v>
      </c>
      <c r="H56" s="367">
        <v>22</v>
      </c>
      <c r="I56" s="367">
        <v>0</v>
      </c>
      <c r="J56" s="367">
        <f>10865+233</f>
        <v>11098</v>
      </c>
      <c r="K56" s="367">
        <f>10865+233</f>
        <v>11098</v>
      </c>
      <c r="L56" s="367"/>
      <c r="M56" s="367"/>
      <c r="N56" s="367"/>
      <c r="O56" s="367"/>
      <c r="P56" s="367"/>
      <c r="Q56" s="367"/>
    </row>
    <row r="57" spans="1:17" s="165" customFormat="1" x14ac:dyDescent="0.3">
      <c r="A57" s="536">
        <v>15</v>
      </c>
      <c r="B57" s="539" t="s">
        <v>139</v>
      </c>
      <c r="C57" s="538">
        <f t="shared" si="5"/>
        <v>0</v>
      </c>
      <c r="D57" s="538">
        <f t="shared" si="4"/>
        <v>44057</v>
      </c>
      <c r="E57" s="538">
        <f t="shared" si="4"/>
        <v>44057</v>
      </c>
      <c r="F57" s="540"/>
      <c r="G57" s="540"/>
      <c r="H57" s="540"/>
      <c r="I57" s="367">
        <v>0</v>
      </c>
      <c r="J57" s="367">
        <v>44057</v>
      </c>
      <c r="K57" s="367">
        <v>44057</v>
      </c>
      <c r="L57" s="367"/>
      <c r="M57" s="367"/>
      <c r="N57" s="367"/>
      <c r="O57" s="367"/>
      <c r="P57" s="367"/>
      <c r="Q57" s="367"/>
    </row>
    <row r="58" spans="1:17" s="165" customFormat="1" x14ac:dyDescent="0.3">
      <c r="A58" s="536">
        <v>18</v>
      </c>
      <c r="B58" s="539" t="s">
        <v>140</v>
      </c>
      <c r="C58" s="538">
        <f t="shared" si="5"/>
        <v>884270</v>
      </c>
      <c r="D58" s="538">
        <f t="shared" si="4"/>
        <v>486695</v>
      </c>
      <c r="E58" s="538">
        <f t="shared" si="4"/>
        <v>486694</v>
      </c>
      <c r="F58" s="540"/>
      <c r="G58" s="540"/>
      <c r="H58" s="540"/>
      <c r="I58" s="367">
        <v>884270</v>
      </c>
      <c r="J58" s="367">
        <v>486695</v>
      </c>
      <c r="K58" s="367">
        <v>486694</v>
      </c>
      <c r="L58" s="540"/>
      <c r="M58" s="540"/>
      <c r="N58" s="540"/>
      <c r="O58" s="540"/>
      <c r="P58" s="540"/>
      <c r="Q58" s="540"/>
    </row>
    <row r="59" spans="1:17" s="165" customFormat="1" x14ac:dyDescent="0.3">
      <c r="A59" s="536">
        <v>20</v>
      </c>
      <c r="B59" s="539" t="s">
        <v>141</v>
      </c>
      <c r="C59" s="538">
        <f t="shared" si="5"/>
        <v>251208</v>
      </c>
      <c r="D59" s="538">
        <f t="shared" si="4"/>
        <v>316679</v>
      </c>
      <c r="E59" s="538">
        <f t="shared" si="4"/>
        <v>316679</v>
      </c>
      <c r="F59" s="540"/>
      <c r="G59" s="540"/>
      <c r="H59" s="540"/>
      <c r="I59" s="367">
        <v>251208</v>
      </c>
      <c r="J59" s="367">
        <v>316679</v>
      </c>
      <c r="K59" s="367">
        <v>316679</v>
      </c>
      <c r="L59" s="540"/>
      <c r="M59" s="540"/>
      <c r="N59" s="540"/>
      <c r="O59" s="540"/>
      <c r="P59" s="540"/>
      <c r="Q59" s="540"/>
    </row>
    <row r="60" spans="1:17" s="165" customFormat="1" x14ac:dyDescent="0.3">
      <c r="A60" s="536">
        <v>21</v>
      </c>
      <c r="B60" s="539" t="s">
        <v>142</v>
      </c>
      <c r="C60" s="538">
        <f t="shared" si="5"/>
        <v>0</v>
      </c>
      <c r="D60" s="538">
        <f t="shared" si="4"/>
        <v>13908</v>
      </c>
      <c r="E60" s="538">
        <f t="shared" si="4"/>
        <v>13908</v>
      </c>
      <c r="F60" s="540"/>
      <c r="G60" s="540"/>
      <c r="H60" s="540"/>
      <c r="I60" s="367">
        <v>0</v>
      </c>
      <c r="J60" s="367">
        <v>13908</v>
      </c>
      <c r="K60" s="367">
        <v>13908</v>
      </c>
      <c r="L60" s="540"/>
      <c r="M60" s="540"/>
      <c r="N60" s="540"/>
      <c r="O60" s="540"/>
      <c r="P60" s="540"/>
      <c r="Q60" s="540"/>
    </row>
    <row r="61" spans="1:17" s="165" customFormat="1" x14ac:dyDescent="0.3">
      <c r="A61" s="536">
        <v>22</v>
      </c>
      <c r="B61" s="539" t="s">
        <v>143</v>
      </c>
      <c r="C61" s="538">
        <f t="shared" si="5"/>
        <v>503246</v>
      </c>
      <c r="D61" s="538">
        <f t="shared" si="5"/>
        <v>353122</v>
      </c>
      <c r="E61" s="538">
        <f t="shared" si="5"/>
        <v>353029</v>
      </c>
      <c r="F61" s="540"/>
      <c r="G61" s="540"/>
      <c r="H61" s="540"/>
      <c r="I61" s="367">
        <f>189620+303000</f>
        <v>492620</v>
      </c>
      <c r="J61" s="367">
        <f>323749+4298</f>
        <v>328047</v>
      </c>
      <c r="K61" s="367">
        <f>323655+4299</f>
        <v>327954</v>
      </c>
      <c r="L61" s="367">
        <v>10626</v>
      </c>
      <c r="M61" s="367">
        <v>25075</v>
      </c>
      <c r="N61" s="367">
        <v>25075</v>
      </c>
      <c r="O61" s="367"/>
      <c r="P61" s="367"/>
      <c r="Q61" s="367"/>
    </row>
    <row r="62" spans="1:17" s="165" customFormat="1" x14ac:dyDescent="0.3">
      <c r="A62" s="536">
        <v>24</v>
      </c>
      <c r="B62" s="539" t="s">
        <v>144</v>
      </c>
      <c r="C62" s="538">
        <f t="shared" si="5"/>
        <v>0</v>
      </c>
      <c r="D62" s="538">
        <f t="shared" si="5"/>
        <v>9431</v>
      </c>
      <c r="E62" s="538">
        <f t="shared" si="5"/>
        <v>9431</v>
      </c>
      <c r="F62" s="540"/>
      <c r="G62" s="540"/>
      <c r="H62" s="540"/>
      <c r="I62" s="367">
        <v>0</v>
      </c>
      <c r="J62" s="367">
        <v>9431</v>
      </c>
      <c r="K62" s="367">
        <v>9431</v>
      </c>
      <c r="L62" s="540"/>
      <c r="M62" s="540"/>
      <c r="N62" s="540"/>
      <c r="O62" s="540"/>
      <c r="P62" s="540"/>
      <c r="Q62" s="540"/>
    </row>
    <row r="63" spans="1:17" s="165" customFormat="1" x14ac:dyDescent="0.3">
      <c r="A63" s="536">
        <v>26</v>
      </c>
      <c r="B63" s="539" t="s">
        <v>145</v>
      </c>
      <c r="C63" s="538">
        <f t="shared" si="5"/>
        <v>462577</v>
      </c>
      <c r="D63" s="538">
        <f t="shared" si="5"/>
        <v>835351</v>
      </c>
      <c r="E63" s="538">
        <f t="shared" si="5"/>
        <v>835296</v>
      </c>
      <c r="F63" s="540"/>
      <c r="G63" s="540"/>
      <c r="H63" s="540"/>
      <c r="I63" s="367">
        <v>462577</v>
      </c>
      <c r="J63" s="367">
        <v>835351</v>
      </c>
      <c r="K63" s="367">
        <v>835296</v>
      </c>
      <c r="L63" s="540"/>
      <c r="M63" s="540"/>
      <c r="N63" s="540"/>
      <c r="O63" s="540"/>
      <c r="P63" s="540"/>
      <c r="Q63" s="540"/>
    </row>
    <row r="64" spans="1:17" s="165" customFormat="1" x14ac:dyDescent="0.3">
      <c r="A64" s="536">
        <v>27</v>
      </c>
      <c r="B64" s="539" t="s">
        <v>146</v>
      </c>
      <c r="C64" s="538">
        <f t="shared" si="5"/>
        <v>634674</v>
      </c>
      <c r="D64" s="538">
        <f t="shared" si="5"/>
        <v>511261</v>
      </c>
      <c r="E64" s="538">
        <f t="shared" si="5"/>
        <v>511259</v>
      </c>
      <c r="F64" s="367">
        <f>74217+137160+394892+27015</f>
        <v>633284</v>
      </c>
      <c r="G64" s="367">
        <f>152786+213691+14735+14401+106418+4064</f>
        <v>506095</v>
      </c>
      <c r="H64" s="367">
        <f>152786+213691+14733+14401+106418+4064</f>
        <v>506093</v>
      </c>
      <c r="I64" s="367">
        <f>723+667</f>
        <v>1390</v>
      </c>
      <c r="J64" s="367">
        <f>4598+568</f>
        <v>5166</v>
      </c>
      <c r="K64" s="367">
        <f>4598+568</f>
        <v>5166</v>
      </c>
      <c r="L64" s="367"/>
      <c r="M64" s="367"/>
      <c r="N64" s="367"/>
      <c r="O64" s="367"/>
      <c r="P64" s="367"/>
      <c r="Q64" s="367"/>
    </row>
    <row r="65" spans="1:17" s="165" customFormat="1" x14ac:dyDescent="0.3">
      <c r="A65" s="536">
        <v>29</v>
      </c>
      <c r="B65" s="539" t="s">
        <v>639</v>
      </c>
      <c r="C65" s="538">
        <f t="shared" si="5"/>
        <v>910163</v>
      </c>
      <c r="D65" s="538">
        <f t="shared" si="5"/>
        <v>821764</v>
      </c>
      <c r="E65" s="538">
        <f t="shared" si="5"/>
        <v>821764</v>
      </c>
      <c r="F65" s="538"/>
      <c r="G65" s="538"/>
      <c r="H65" s="367"/>
      <c r="I65" s="367">
        <v>910163</v>
      </c>
      <c r="J65" s="367">
        <v>821764</v>
      </c>
      <c r="K65" s="367">
        <v>821764</v>
      </c>
      <c r="L65" s="367"/>
      <c r="M65" s="367"/>
      <c r="N65" s="367"/>
      <c r="O65" s="367"/>
      <c r="P65" s="367"/>
      <c r="Q65" s="367"/>
    </row>
    <row r="66" spans="1:17" s="165" customFormat="1" x14ac:dyDescent="0.3">
      <c r="A66" s="536">
        <v>31</v>
      </c>
      <c r="B66" s="539" t="s">
        <v>147</v>
      </c>
      <c r="C66" s="538">
        <f t="shared" si="5"/>
        <v>0</v>
      </c>
      <c r="D66" s="538">
        <f t="shared" si="5"/>
        <v>637</v>
      </c>
      <c r="E66" s="538">
        <f t="shared" si="5"/>
        <v>637</v>
      </c>
      <c r="F66" s="538"/>
      <c r="G66" s="538"/>
      <c r="H66" s="367"/>
      <c r="I66" s="367">
        <v>0</v>
      </c>
      <c r="J66" s="367">
        <v>637</v>
      </c>
      <c r="K66" s="367">
        <v>637</v>
      </c>
      <c r="L66" s="367"/>
      <c r="M66" s="367"/>
      <c r="N66" s="367"/>
      <c r="O66" s="367"/>
      <c r="P66" s="367"/>
      <c r="Q66" s="367"/>
    </row>
    <row r="67" spans="1:17" s="165" customFormat="1" x14ac:dyDescent="0.3">
      <c r="A67" s="536">
        <v>32</v>
      </c>
      <c r="B67" s="539" t="s">
        <v>148</v>
      </c>
      <c r="C67" s="538">
        <f t="shared" si="5"/>
        <v>0</v>
      </c>
      <c r="D67" s="538">
        <f t="shared" si="5"/>
        <v>8694</v>
      </c>
      <c r="E67" s="538">
        <f t="shared" si="5"/>
        <v>8694</v>
      </c>
      <c r="F67" s="538"/>
      <c r="G67" s="538"/>
      <c r="H67" s="367"/>
      <c r="I67" s="367">
        <v>0</v>
      </c>
      <c r="J67" s="367">
        <v>8694</v>
      </c>
      <c r="K67" s="367">
        <v>8694</v>
      </c>
      <c r="L67" s="367"/>
      <c r="M67" s="367"/>
      <c r="N67" s="367"/>
      <c r="O67" s="367"/>
      <c r="P67" s="367"/>
      <c r="Q67" s="367"/>
    </row>
    <row r="68" spans="1:17" s="165" customFormat="1" x14ac:dyDescent="0.3">
      <c r="A68" s="536">
        <v>33</v>
      </c>
      <c r="B68" s="539" t="s">
        <v>149</v>
      </c>
      <c r="C68" s="538">
        <f t="shared" si="5"/>
        <v>0</v>
      </c>
      <c r="D68" s="538">
        <f t="shared" si="5"/>
        <v>1815</v>
      </c>
      <c r="E68" s="538">
        <f t="shared" si="5"/>
        <v>1803</v>
      </c>
      <c r="F68" s="367"/>
      <c r="G68" s="367"/>
      <c r="H68" s="367"/>
      <c r="I68" s="367">
        <v>0</v>
      </c>
      <c r="J68" s="367">
        <v>1815</v>
      </c>
      <c r="K68" s="367">
        <v>1803</v>
      </c>
      <c r="L68" s="367"/>
      <c r="M68" s="367"/>
      <c r="N68" s="367"/>
      <c r="O68" s="367"/>
      <c r="P68" s="367"/>
      <c r="Q68" s="367"/>
    </row>
    <row r="69" spans="1:17" s="165" customFormat="1" x14ac:dyDescent="0.3">
      <c r="A69" s="536">
        <v>34</v>
      </c>
      <c r="B69" s="539" t="s">
        <v>150</v>
      </c>
      <c r="C69" s="538">
        <f t="shared" si="5"/>
        <v>0</v>
      </c>
      <c r="D69" s="538">
        <f t="shared" si="5"/>
        <v>13</v>
      </c>
      <c r="E69" s="538">
        <f t="shared" si="5"/>
        <v>384</v>
      </c>
      <c r="F69" s="367"/>
      <c r="G69" s="367"/>
      <c r="H69" s="367"/>
      <c r="I69" s="367">
        <v>0</v>
      </c>
      <c r="J69" s="367">
        <v>13</v>
      </c>
      <c r="K69" s="367">
        <v>384</v>
      </c>
      <c r="L69" s="367"/>
      <c r="M69" s="367"/>
      <c r="N69" s="367"/>
      <c r="O69" s="367"/>
      <c r="P69" s="367"/>
      <c r="Q69" s="367"/>
    </row>
    <row r="70" spans="1:17" s="165" customFormat="1" x14ac:dyDescent="0.3">
      <c r="A70" s="536">
        <v>36</v>
      </c>
      <c r="B70" s="539" t="s">
        <v>151</v>
      </c>
      <c r="C70" s="538">
        <f t="shared" si="5"/>
        <v>0</v>
      </c>
      <c r="D70" s="538">
        <f t="shared" si="5"/>
        <v>1437</v>
      </c>
      <c r="E70" s="538">
        <f t="shared" si="5"/>
        <v>1437</v>
      </c>
      <c r="F70" s="367"/>
      <c r="G70" s="367"/>
      <c r="H70" s="367"/>
      <c r="I70" s="367">
        <v>0</v>
      </c>
      <c r="J70" s="367">
        <v>1437</v>
      </c>
      <c r="K70" s="367">
        <v>1437</v>
      </c>
      <c r="L70" s="367"/>
      <c r="M70" s="367"/>
      <c r="N70" s="367"/>
      <c r="O70" s="367"/>
      <c r="P70" s="367"/>
      <c r="Q70" s="367"/>
    </row>
    <row r="71" spans="1:17" s="165" customFormat="1" x14ac:dyDescent="0.3">
      <c r="A71" s="536">
        <v>37</v>
      </c>
      <c r="B71" s="539" t="s">
        <v>152</v>
      </c>
      <c r="C71" s="538">
        <f t="shared" si="5"/>
        <v>0</v>
      </c>
      <c r="D71" s="538">
        <f t="shared" si="5"/>
        <v>880</v>
      </c>
      <c r="E71" s="538">
        <f t="shared" si="5"/>
        <v>879</v>
      </c>
      <c r="F71" s="367"/>
      <c r="G71" s="367"/>
      <c r="H71" s="367"/>
      <c r="I71" s="367">
        <v>0</v>
      </c>
      <c r="J71" s="367">
        <v>880</v>
      </c>
      <c r="K71" s="367">
        <v>879</v>
      </c>
      <c r="L71" s="367"/>
      <c r="M71" s="367"/>
      <c r="N71" s="367"/>
      <c r="O71" s="367"/>
      <c r="P71" s="367"/>
      <c r="Q71" s="367"/>
    </row>
    <row r="72" spans="1:17" s="165" customFormat="1" x14ac:dyDescent="0.3">
      <c r="A72" s="536">
        <v>38</v>
      </c>
      <c r="B72" s="539" t="s">
        <v>640</v>
      </c>
      <c r="C72" s="538">
        <f t="shared" si="5"/>
        <v>0</v>
      </c>
      <c r="D72" s="538">
        <f t="shared" si="5"/>
        <v>534</v>
      </c>
      <c r="E72" s="538">
        <f t="shared" si="5"/>
        <v>534</v>
      </c>
      <c r="F72" s="367"/>
      <c r="G72" s="367"/>
      <c r="H72" s="367"/>
      <c r="I72" s="367">
        <v>0</v>
      </c>
      <c r="J72" s="367">
        <v>534</v>
      </c>
      <c r="K72" s="367">
        <v>534</v>
      </c>
      <c r="L72" s="367"/>
      <c r="M72" s="367"/>
      <c r="N72" s="367"/>
      <c r="O72" s="367"/>
      <c r="P72" s="367"/>
      <c r="Q72" s="367"/>
    </row>
    <row r="73" spans="1:17" s="165" customFormat="1" x14ac:dyDescent="0.3">
      <c r="A73" s="536">
        <v>40</v>
      </c>
      <c r="B73" s="539" t="s">
        <v>641</v>
      </c>
      <c r="C73" s="538">
        <f t="shared" si="5"/>
        <v>0</v>
      </c>
      <c r="D73" s="538">
        <f t="shared" si="5"/>
        <v>132</v>
      </c>
      <c r="E73" s="538">
        <f t="shared" si="5"/>
        <v>132</v>
      </c>
      <c r="F73" s="367"/>
      <c r="G73" s="367"/>
      <c r="H73" s="367"/>
      <c r="I73" s="367">
        <v>0</v>
      </c>
      <c r="J73" s="367">
        <v>132</v>
      </c>
      <c r="K73" s="367">
        <v>132</v>
      </c>
      <c r="L73" s="367"/>
      <c r="M73" s="367"/>
      <c r="N73" s="367"/>
      <c r="O73" s="367"/>
      <c r="P73" s="367"/>
      <c r="Q73" s="367"/>
    </row>
    <row r="74" spans="1:17" x14ac:dyDescent="0.3">
      <c r="A74" s="536">
        <v>41</v>
      </c>
      <c r="B74" s="539" t="s">
        <v>155</v>
      </c>
      <c r="C74" s="538">
        <f t="shared" si="5"/>
        <v>0</v>
      </c>
      <c r="D74" s="538">
        <f t="shared" si="5"/>
        <v>3250</v>
      </c>
      <c r="E74" s="538">
        <f t="shared" si="5"/>
        <v>3237</v>
      </c>
      <c r="F74" s="367"/>
      <c r="G74" s="367"/>
      <c r="H74" s="367"/>
      <c r="I74" s="367">
        <v>0</v>
      </c>
      <c r="J74" s="367">
        <v>3250</v>
      </c>
      <c r="K74" s="367">
        <v>3237</v>
      </c>
      <c r="L74" s="367"/>
      <c r="M74" s="367"/>
      <c r="N74" s="367"/>
      <c r="O74" s="367"/>
      <c r="P74" s="367"/>
      <c r="Q74" s="367"/>
    </row>
    <row r="75" spans="1:17" x14ac:dyDescent="0.3">
      <c r="A75" s="536">
        <v>42</v>
      </c>
      <c r="B75" s="539" t="s">
        <v>156</v>
      </c>
      <c r="C75" s="538">
        <f t="shared" si="5"/>
        <v>0</v>
      </c>
      <c r="D75" s="538">
        <f t="shared" si="5"/>
        <v>386</v>
      </c>
      <c r="E75" s="538">
        <f t="shared" si="5"/>
        <v>386</v>
      </c>
      <c r="F75" s="367"/>
      <c r="G75" s="367"/>
      <c r="H75" s="367"/>
      <c r="I75" s="367">
        <v>0</v>
      </c>
      <c r="J75" s="367">
        <v>386</v>
      </c>
      <c r="K75" s="367">
        <v>386</v>
      </c>
      <c r="L75" s="367"/>
      <c r="M75" s="367"/>
      <c r="N75" s="367"/>
      <c r="O75" s="367"/>
      <c r="P75" s="367"/>
      <c r="Q75" s="367"/>
    </row>
    <row r="76" spans="1:17" x14ac:dyDescent="0.3">
      <c r="A76" s="536">
        <v>48</v>
      </c>
      <c r="B76" s="539" t="s">
        <v>643</v>
      </c>
      <c r="C76" s="538">
        <f t="shared" si="5"/>
        <v>410311</v>
      </c>
      <c r="D76" s="538">
        <f t="shared" si="5"/>
        <v>2520</v>
      </c>
      <c r="E76" s="538">
        <f t="shared" si="5"/>
        <v>2520</v>
      </c>
      <c r="F76" s="367"/>
      <c r="G76" s="367"/>
      <c r="H76" s="367"/>
      <c r="I76" s="367">
        <v>410311</v>
      </c>
      <c r="J76" s="367">
        <v>2520</v>
      </c>
      <c r="K76" s="367">
        <v>2520</v>
      </c>
      <c r="L76" s="367"/>
      <c r="M76" s="367"/>
      <c r="N76" s="367"/>
      <c r="O76" s="367"/>
      <c r="P76" s="367"/>
      <c r="Q76" s="367"/>
    </row>
    <row r="77" spans="1:17" x14ac:dyDescent="0.3">
      <c r="A77" s="536">
        <v>51</v>
      </c>
      <c r="B77" s="539" t="s">
        <v>158</v>
      </c>
      <c r="C77" s="538">
        <f t="shared" si="5"/>
        <v>0</v>
      </c>
      <c r="D77" s="538">
        <f t="shared" si="5"/>
        <v>3580</v>
      </c>
      <c r="E77" s="538">
        <f t="shared" si="5"/>
        <v>3580</v>
      </c>
      <c r="F77" s="367"/>
      <c r="G77" s="367"/>
      <c r="H77" s="367"/>
      <c r="I77" s="367">
        <v>0</v>
      </c>
      <c r="J77" s="367">
        <v>3580</v>
      </c>
      <c r="K77" s="367">
        <v>3580</v>
      </c>
      <c r="L77" s="367"/>
      <c r="M77" s="367"/>
      <c r="N77" s="367"/>
      <c r="O77" s="367"/>
      <c r="P77" s="367"/>
      <c r="Q77" s="367"/>
    </row>
    <row r="78" spans="1:17" x14ac:dyDescent="0.3">
      <c r="A78" s="649" t="s">
        <v>645</v>
      </c>
      <c r="B78" s="650"/>
      <c r="C78" s="535">
        <f>SUM(C80:C112)</f>
        <v>0</v>
      </c>
      <c r="D78" s="535">
        <f>SUM(D80:D112)</f>
        <v>-764664</v>
      </c>
      <c r="E78" s="535">
        <f t="shared" ref="E78:Q78" si="6">SUM(E80:E112)</f>
        <v>-764965</v>
      </c>
      <c r="F78" s="535">
        <f t="shared" si="6"/>
        <v>0</v>
      </c>
      <c r="G78" s="535">
        <f t="shared" si="6"/>
        <v>-11852</v>
      </c>
      <c r="H78" s="535">
        <f t="shared" si="6"/>
        <v>-11850</v>
      </c>
      <c r="I78" s="535">
        <f t="shared" si="6"/>
        <v>0</v>
      </c>
      <c r="J78" s="535">
        <f t="shared" si="6"/>
        <v>-735070</v>
      </c>
      <c r="K78" s="535">
        <f t="shared" si="6"/>
        <v>-735373</v>
      </c>
      <c r="L78" s="535">
        <f t="shared" si="6"/>
        <v>0</v>
      </c>
      <c r="M78" s="535">
        <f t="shared" si="6"/>
        <v>-17742</v>
      </c>
      <c r="N78" s="535">
        <f t="shared" si="6"/>
        <v>-17742</v>
      </c>
      <c r="O78" s="535">
        <f t="shared" si="6"/>
        <v>0</v>
      </c>
      <c r="P78" s="535">
        <f t="shared" si="6"/>
        <v>0</v>
      </c>
      <c r="Q78" s="535">
        <f t="shared" si="6"/>
        <v>0</v>
      </c>
    </row>
    <row r="79" spans="1:17" x14ac:dyDescent="0.3">
      <c r="A79" s="647" t="s">
        <v>288</v>
      </c>
      <c r="B79" s="648"/>
      <c r="C79" s="367"/>
      <c r="D79" s="367"/>
      <c r="E79" s="367"/>
      <c r="F79" s="367"/>
      <c r="G79" s="367"/>
      <c r="H79" s="367"/>
      <c r="I79" s="367"/>
      <c r="J79" s="367"/>
      <c r="K79" s="367"/>
      <c r="L79" s="536"/>
      <c r="M79" s="536"/>
      <c r="N79" s="536"/>
      <c r="O79" s="536"/>
      <c r="P79" s="536"/>
      <c r="Q79" s="536"/>
    </row>
    <row r="80" spans="1:17" x14ac:dyDescent="0.3">
      <c r="A80" s="544">
        <v>2</v>
      </c>
      <c r="B80" s="537" t="s">
        <v>126</v>
      </c>
      <c r="C80" s="367">
        <f>C10-C45</f>
        <v>0</v>
      </c>
      <c r="D80" s="367">
        <f t="shared" ref="D80:Q80" si="7">D10-D45</f>
        <v>-5</v>
      </c>
      <c r="E80" s="367">
        <f t="shared" si="7"/>
        <v>-5</v>
      </c>
      <c r="F80" s="367">
        <f t="shared" si="7"/>
        <v>0</v>
      </c>
      <c r="G80" s="367">
        <f t="shared" si="7"/>
        <v>0</v>
      </c>
      <c r="H80" s="367">
        <f t="shared" si="7"/>
        <v>0</v>
      </c>
      <c r="I80" s="367">
        <f t="shared" si="7"/>
        <v>0</v>
      </c>
      <c r="J80" s="367">
        <f t="shared" si="7"/>
        <v>-5</v>
      </c>
      <c r="K80" s="367">
        <f t="shared" si="7"/>
        <v>-5</v>
      </c>
      <c r="L80" s="367">
        <f t="shared" si="7"/>
        <v>0</v>
      </c>
      <c r="M80" s="367">
        <f t="shared" si="7"/>
        <v>0</v>
      </c>
      <c r="N80" s="367">
        <f t="shared" si="7"/>
        <v>0</v>
      </c>
      <c r="O80" s="367">
        <f t="shared" si="7"/>
        <v>0</v>
      </c>
      <c r="P80" s="367">
        <f t="shared" si="7"/>
        <v>0</v>
      </c>
      <c r="Q80" s="367">
        <f t="shared" si="7"/>
        <v>0</v>
      </c>
    </row>
    <row r="81" spans="1:17" x14ac:dyDescent="0.3">
      <c r="A81" s="544">
        <v>3</v>
      </c>
      <c r="B81" s="539" t="s">
        <v>127</v>
      </c>
      <c r="C81" s="367">
        <f t="shared" ref="C81:Q96" si="8">C11-C46</f>
        <v>0</v>
      </c>
      <c r="D81" s="367">
        <f t="shared" si="8"/>
        <v>-24723</v>
      </c>
      <c r="E81" s="367">
        <f t="shared" si="8"/>
        <v>-24842</v>
      </c>
      <c r="F81" s="367">
        <f t="shared" si="8"/>
        <v>0</v>
      </c>
      <c r="G81" s="367">
        <f t="shared" si="8"/>
        <v>0</v>
      </c>
      <c r="H81" s="367">
        <f t="shared" si="8"/>
        <v>0</v>
      </c>
      <c r="I81" s="367">
        <f t="shared" si="8"/>
        <v>0</v>
      </c>
      <c r="J81" s="367">
        <f t="shared" si="8"/>
        <v>-24723</v>
      </c>
      <c r="K81" s="367">
        <f t="shared" si="8"/>
        <v>-24842</v>
      </c>
      <c r="L81" s="367">
        <f t="shared" si="8"/>
        <v>0</v>
      </c>
      <c r="M81" s="367">
        <f t="shared" si="8"/>
        <v>0</v>
      </c>
      <c r="N81" s="367">
        <f t="shared" si="8"/>
        <v>0</v>
      </c>
      <c r="O81" s="367">
        <f t="shared" si="8"/>
        <v>0</v>
      </c>
      <c r="P81" s="367">
        <f t="shared" si="8"/>
        <v>0</v>
      </c>
      <c r="Q81" s="367">
        <f t="shared" si="8"/>
        <v>0</v>
      </c>
    </row>
    <row r="82" spans="1:17" x14ac:dyDescent="0.3">
      <c r="A82" s="544">
        <v>4</v>
      </c>
      <c r="B82" s="537" t="s">
        <v>637</v>
      </c>
      <c r="C82" s="367">
        <f t="shared" si="8"/>
        <v>0</v>
      </c>
      <c r="D82" s="367">
        <f t="shared" si="8"/>
        <v>-22026</v>
      </c>
      <c r="E82" s="367">
        <f t="shared" si="8"/>
        <v>-22029</v>
      </c>
      <c r="F82" s="367">
        <f t="shared" si="8"/>
        <v>0</v>
      </c>
      <c r="G82" s="367">
        <f t="shared" si="8"/>
        <v>0</v>
      </c>
      <c r="H82" s="367">
        <f t="shared" si="8"/>
        <v>0</v>
      </c>
      <c r="I82" s="367">
        <f t="shared" si="8"/>
        <v>0</v>
      </c>
      <c r="J82" s="367">
        <f t="shared" si="8"/>
        <v>-22026</v>
      </c>
      <c r="K82" s="367">
        <f t="shared" si="8"/>
        <v>-22029</v>
      </c>
      <c r="L82" s="367">
        <f t="shared" si="8"/>
        <v>0</v>
      </c>
      <c r="M82" s="367">
        <f t="shared" si="8"/>
        <v>0</v>
      </c>
      <c r="N82" s="367">
        <f t="shared" si="8"/>
        <v>0</v>
      </c>
      <c r="O82" s="367">
        <f t="shared" si="8"/>
        <v>0</v>
      </c>
      <c r="P82" s="367">
        <f t="shared" si="8"/>
        <v>0</v>
      </c>
      <c r="Q82" s="367">
        <f t="shared" si="8"/>
        <v>0</v>
      </c>
    </row>
    <row r="83" spans="1:17" x14ac:dyDescent="0.3">
      <c r="A83" s="544">
        <v>5</v>
      </c>
      <c r="B83" s="539" t="s">
        <v>130</v>
      </c>
      <c r="C83" s="367">
        <f t="shared" si="8"/>
        <v>0</v>
      </c>
      <c r="D83" s="367">
        <f t="shared" si="8"/>
        <v>-462</v>
      </c>
      <c r="E83" s="367">
        <f t="shared" si="8"/>
        <v>-462</v>
      </c>
      <c r="F83" s="367">
        <f t="shared" si="8"/>
        <v>0</v>
      </c>
      <c r="G83" s="367">
        <f t="shared" si="8"/>
        <v>0</v>
      </c>
      <c r="H83" s="367">
        <f t="shared" si="8"/>
        <v>0</v>
      </c>
      <c r="I83" s="367">
        <f t="shared" si="8"/>
        <v>0</v>
      </c>
      <c r="J83" s="367">
        <f t="shared" si="8"/>
        <v>-462</v>
      </c>
      <c r="K83" s="367">
        <f t="shared" si="8"/>
        <v>-462</v>
      </c>
      <c r="L83" s="367">
        <f t="shared" si="8"/>
        <v>0</v>
      </c>
      <c r="M83" s="367">
        <f t="shared" si="8"/>
        <v>0</v>
      </c>
      <c r="N83" s="367">
        <f t="shared" si="8"/>
        <v>0</v>
      </c>
      <c r="O83" s="367">
        <f t="shared" si="8"/>
        <v>0</v>
      </c>
      <c r="P83" s="367">
        <f t="shared" si="8"/>
        <v>0</v>
      </c>
      <c r="Q83" s="367">
        <f t="shared" si="8"/>
        <v>0</v>
      </c>
    </row>
    <row r="84" spans="1:17" x14ac:dyDescent="0.3">
      <c r="A84" s="544">
        <v>6</v>
      </c>
      <c r="B84" s="539" t="s">
        <v>638</v>
      </c>
      <c r="C84" s="367">
        <f t="shared" si="8"/>
        <v>0</v>
      </c>
      <c r="D84" s="367">
        <f t="shared" si="8"/>
        <v>-580</v>
      </c>
      <c r="E84" s="367">
        <f t="shared" si="8"/>
        <v>-580</v>
      </c>
      <c r="F84" s="367">
        <f t="shared" si="8"/>
        <v>0</v>
      </c>
      <c r="G84" s="367">
        <f t="shared" si="8"/>
        <v>0</v>
      </c>
      <c r="H84" s="367">
        <f t="shared" si="8"/>
        <v>0</v>
      </c>
      <c r="I84" s="367">
        <f t="shared" si="8"/>
        <v>0</v>
      </c>
      <c r="J84" s="367">
        <f t="shared" si="8"/>
        <v>-580</v>
      </c>
      <c r="K84" s="367">
        <f t="shared" si="8"/>
        <v>-580</v>
      </c>
      <c r="L84" s="367">
        <f t="shared" si="8"/>
        <v>0</v>
      </c>
      <c r="M84" s="367">
        <f t="shared" si="8"/>
        <v>0</v>
      </c>
      <c r="N84" s="367">
        <f t="shared" si="8"/>
        <v>0</v>
      </c>
      <c r="O84" s="367">
        <f t="shared" si="8"/>
        <v>0</v>
      </c>
      <c r="P84" s="367">
        <f t="shared" si="8"/>
        <v>0</v>
      </c>
      <c r="Q84" s="367">
        <f t="shared" si="8"/>
        <v>0</v>
      </c>
    </row>
    <row r="85" spans="1:17" x14ac:dyDescent="0.3">
      <c r="A85" s="544">
        <v>7</v>
      </c>
      <c r="B85" s="539" t="s">
        <v>132</v>
      </c>
      <c r="C85" s="367">
        <f t="shared" si="8"/>
        <v>0</v>
      </c>
      <c r="D85" s="367">
        <f t="shared" si="8"/>
        <v>0</v>
      </c>
      <c r="E85" s="367">
        <f t="shared" si="8"/>
        <v>0</v>
      </c>
      <c r="F85" s="367">
        <f t="shared" si="8"/>
        <v>0</v>
      </c>
      <c r="G85" s="367">
        <f t="shared" si="8"/>
        <v>0</v>
      </c>
      <c r="H85" s="367">
        <f t="shared" si="8"/>
        <v>0</v>
      </c>
      <c r="I85" s="367">
        <f t="shared" si="8"/>
        <v>0</v>
      </c>
      <c r="J85" s="367">
        <f t="shared" si="8"/>
        <v>0</v>
      </c>
      <c r="K85" s="367">
        <f t="shared" si="8"/>
        <v>0</v>
      </c>
      <c r="L85" s="367">
        <f t="shared" si="8"/>
        <v>0</v>
      </c>
      <c r="M85" s="367">
        <f t="shared" si="8"/>
        <v>0</v>
      </c>
      <c r="N85" s="367">
        <f t="shared" si="8"/>
        <v>0</v>
      </c>
      <c r="O85" s="367">
        <f t="shared" si="8"/>
        <v>0</v>
      </c>
      <c r="P85" s="367">
        <f t="shared" si="8"/>
        <v>0</v>
      </c>
      <c r="Q85" s="367">
        <f t="shared" si="8"/>
        <v>0</v>
      </c>
    </row>
    <row r="86" spans="1:17" x14ac:dyDescent="0.3">
      <c r="A86" s="544">
        <v>8</v>
      </c>
      <c r="B86" s="539" t="s">
        <v>133</v>
      </c>
      <c r="C86" s="367">
        <f t="shared" si="8"/>
        <v>0</v>
      </c>
      <c r="D86" s="367">
        <f t="shared" si="8"/>
        <v>-648</v>
      </c>
      <c r="E86" s="367">
        <f t="shared" si="8"/>
        <v>-648</v>
      </c>
      <c r="F86" s="367">
        <f t="shared" si="8"/>
        <v>0</v>
      </c>
      <c r="G86" s="367">
        <f t="shared" si="8"/>
        <v>0</v>
      </c>
      <c r="H86" s="367">
        <f t="shared" si="8"/>
        <v>0</v>
      </c>
      <c r="I86" s="367">
        <f t="shared" si="8"/>
        <v>0</v>
      </c>
      <c r="J86" s="367">
        <f t="shared" si="8"/>
        <v>-648</v>
      </c>
      <c r="K86" s="367">
        <f t="shared" si="8"/>
        <v>-648</v>
      </c>
      <c r="L86" s="367">
        <f t="shared" si="8"/>
        <v>0</v>
      </c>
      <c r="M86" s="367">
        <f t="shared" si="8"/>
        <v>0</v>
      </c>
      <c r="N86" s="367">
        <f t="shared" si="8"/>
        <v>0</v>
      </c>
      <c r="O86" s="367">
        <f t="shared" si="8"/>
        <v>0</v>
      </c>
      <c r="P86" s="367">
        <f t="shared" si="8"/>
        <v>0</v>
      </c>
      <c r="Q86" s="367">
        <f t="shared" si="8"/>
        <v>0</v>
      </c>
    </row>
    <row r="87" spans="1:17" x14ac:dyDescent="0.3">
      <c r="A87" s="544">
        <v>9</v>
      </c>
      <c r="B87" s="539" t="s">
        <v>134</v>
      </c>
      <c r="C87" s="367">
        <f t="shared" si="8"/>
        <v>0</v>
      </c>
      <c r="D87" s="367">
        <f t="shared" si="8"/>
        <v>0</v>
      </c>
      <c r="E87" s="367">
        <f t="shared" si="8"/>
        <v>0</v>
      </c>
      <c r="F87" s="367">
        <f t="shared" si="8"/>
        <v>0</v>
      </c>
      <c r="G87" s="367">
        <f t="shared" si="8"/>
        <v>0</v>
      </c>
      <c r="H87" s="367">
        <f t="shared" si="8"/>
        <v>0</v>
      </c>
      <c r="I87" s="367">
        <f t="shared" si="8"/>
        <v>0</v>
      </c>
      <c r="J87" s="367">
        <f t="shared" si="8"/>
        <v>0</v>
      </c>
      <c r="K87" s="367">
        <f t="shared" si="8"/>
        <v>0</v>
      </c>
      <c r="L87" s="367">
        <f t="shared" si="8"/>
        <v>0</v>
      </c>
      <c r="M87" s="367">
        <f t="shared" si="8"/>
        <v>0</v>
      </c>
      <c r="N87" s="367">
        <f t="shared" si="8"/>
        <v>0</v>
      </c>
      <c r="O87" s="367">
        <f t="shared" si="8"/>
        <v>0</v>
      </c>
      <c r="P87" s="367">
        <f t="shared" si="8"/>
        <v>0</v>
      </c>
      <c r="Q87" s="367">
        <f t="shared" si="8"/>
        <v>0</v>
      </c>
    </row>
    <row r="88" spans="1:17" x14ac:dyDescent="0.3">
      <c r="A88" s="544">
        <v>10</v>
      </c>
      <c r="B88" s="539" t="s">
        <v>646</v>
      </c>
      <c r="C88" s="367">
        <f t="shared" si="8"/>
        <v>0</v>
      </c>
      <c r="D88" s="367">
        <f t="shared" si="8"/>
        <v>-3637</v>
      </c>
      <c r="E88" s="367">
        <f t="shared" si="8"/>
        <v>-3637</v>
      </c>
      <c r="F88" s="367">
        <f t="shared" si="8"/>
        <v>0</v>
      </c>
      <c r="G88" s="367">
        <f t="shared" si="8"/>
        <v>0</v>
      </c>
      <c r="H88" s="367">
        <f t="shared" si="8"/>
        <v>0</v>
      </c>
      <c r="I88" s="367">
        <f t="shared" si="8"/>
        <v>0</v>
      </c>
      <c r="J88" s="367">
        <f t="shared" si="8"/>
        <v>-3637</v>
      </c>
      <c r="K88" s="367">
        <f t="shared" si="8"/>
        <v>-3637</v>
      </c>
      <c r="L88" s="367">
        <f t="shared" si="8"/>
        <v>0</v>
      </c>
      <c r="M88" s="367">
        <f t="shared" si="8"/>
        <v>0</v>
      </c>
      <c r="N88" s="367">
        <f t="shared" si="8"/>
        <v>0</v>
      </c>
      <c r="O88" s="367">
        <f t="shared" si="8"/>
        <v>0</v>
      </c>
      <c r="P88" s="367">
        <f t="shared" si="8"/>
        <v>0</v>
      </c>
      <c r="Q88" s="367">
        <f t="shared" si="8"/>
        <v>0</v>
      </c>
    </row>
    <row r="89" spans="1:17" x14ac:dyDescent="0.3">
      <c r="A89" s="544">
        <v>11</v>
      </c>
      <c r="B89" s="539" t="s">
        <v>136</v>
      </c>
      <c r="C89" s="367">
        <f t="shared" si="8"/>
        <v>0</v>
      </c>
      <c r="D89" s="367">
        <f t="shared" si="8"/>
        <v>-13050</v>
      </c>
      <c r="E89" s="367">
        <f t="shared" si="8"/>
        <v>-13036</v>
      </c>
      <c r="F89" s="367">
        <f t="shared" si="8"/>
        <v>0</v>
      </c>
      <c r="G89" s="367">
        <f t="shared" si="8"/>
        <v>0</v>
      </c>
      <c r="H89" s="367">
        <f t="shared" si="8"/>
        <v>0</v>
      </c>
      <c r="I89" s="367">
        <f t="shared" si="8"/>
        <v>0</v>
      </c>
      <c r="J89" s="367">
        <f t="shared" si="8"/>
        <v>-13050</v>
      </c>
      <c r="K89" s="367">
        <f t="shared" si="8"/>
        <v>-13036</v>
      </c>
      <c r="L89" s="367">
        <f t="shared" si="8"/>
        <v>0</v>
      </c>
      <c r="M89" s="367">
        <f t="shared" si="8"/>
        <v>0</v>
      </c>
      <c r="N89" s="367">
        <f t="shared" si="8"/>
        <v>0</v>
      </c>
      <c r="O89" s="367">
        <f t="shared" si="8"/>
        <v>0</v>
      </c>
      <c r="P89" s="367">
        <f t="shared" si="8"/>
        <v>0</v>
      </c>
      <c r="Q89" s="367">
        <f t="shared" si="8"/>
        <v>0</v>
      </c>
    </row>
    <row r="90" spans="1:17" x14ac:dyDescent="0.3">
      <c r="A90" s="544">
        <v>12</v>
      </c>
      <c r="B90" s="539" t="s">
        <v>137</v>
      </c>
      <c r="C90" s="367">
        <f t="shared" si="8"/>
        <v>0</v>
      </c>
      <c r="D90" s="367">
        <f t="shared" si="8"/>
        <v>-158536</v>
      </c>
      <c r="E90" s="367">
        <f t="shared" si="8"/>
        <v>-158535</v>
      </c>
      <c r="F90" s="367">
        <f t="shared" si="8"/>
        <v>0</v>
      </c>
      <c r="G90" s="367">
        <f t="shared" si="8"/>
        <v>0</v>
      </c>
      <c r="H90" s="367">
        <f t="shared" si="8"/>
        <v>0</v>
      </c>
      <c r="I90" s="367">
        <f t="shared" si="8"/>
        <v>0</v>
      </c>
      <c r="J90" s="367">
        <f t="shared" si="8"/>
        <v>-158536</v>
      </c>
      <c r="K90" s="367">
        <f t="shared" si="8"/>
        <v>-158535</v>
      </c>
      <c r="L90" s="367">
        <f t="shared" si="8"/>
        <v>0</v>
      </c>
      <c r="M90" s="367">
        <f t="shared" si="8"/>
        <v>0</v>
      </c>
      <c r="N90" s="367">
        <f t="shared" si="8"/>
        <v>0</v>
      </c>
      <c r="O90" s="367">
        <f t="shared" si="8"/>
        <v>0</v>
      </c>
      <c r="P90" s="367">
        <f t="shared" si="8"/>
        <v>0</v>
      </c>
      <c r="Q90" s="367">
        <f t="shared" si="8"/>
        <v>0</v>
      </c>
    </row>
    <row r="91" spans="1:17" x14ac:dyDescent="0.3">
      <c r="A91" s="544">
        <v>13</v>
      </c>
      <c r="B91" s="539" t="s">
        <v>138</v>
      </c>
      <c r="C91" s="367">
        <f t="shared" si="8"/>
        <v>0</v>
      </c>
      <c r="D91" s="367">
        <f t="shared" si="8"/>
        <v>-11120</v>
      </c>
      <c r="E91" s="367">
        <f t="shared" si="8"/>
        <v>-11120</v>
      </c>
      <c r="F91" s="367">
        <f t="shared" si="8"/>
        <v>0</v>
      </c>
      <c r="G91" s="367">
        <f t="shared" si="8"/>
        <v>-22</v>
      </c>
      <c r="H91" s="367">
        <f t="shared" si="8"/>
        <v>-22</v>
      </c>
      <c r="I91" s="367">
        <f t="shared" si="8"/>
        <v>0</v>
      </c>
      <c r="J91" s="367">
        <f t="shared" si="8"/>
        <v>-11098</v>
      </c>
      <c r="K91" s="367">
        <f t="shared" si="8"/>
        <v>-11098</v>
      </c>
      <c r="L91" s="367">
        <f t="shared" si="8"/>
        <v>0</v>
      </c>
      <c r="M91" s="367">
        <f t="shared" si="8"/>
        <v>0</v>
      </c>
      <c r="N91" s="367">
        <f t="shared" si="8"/>
        <v>0</v>
      </c>
      <c r="O91" s="367">
        <f t="shared" si="8"/>
        <v>0</v>
      </c>
      <c r="P91" s="367">
        <f t="shared" si="8"/>
        <v>0</v>
      </c>
      <c r="Q91" s="367">
        <f t="shared" si="8"/>
        <v>0</v>
      </c>
    </row>
    <row r="92" spans="1:17" x14ac:dyDescent="0.3">
      <c r="A92" s="544">
        <v>15</v>
      </c>
      <c r="B92" s="539" t="s">
        <v>139</v>
      </c>
      <c r="C92" s="367">
        <f t="shared" si="8"/>
        <v>0</v>
      </c>
      <c r="D92" s="367">
        <f t="shared" si="8"/>
        <v>-44057</v>
      </c>
      <c r="E92" s="367">
        <f t="shared" si="8"/>
        <v>-44057</v>
      </c>
      <c r="F92" s="367">
        <f t="shared" si="8"/>
        <v>0</v>
      </c>
      <c r="G92" s="367">
        <f t="shared" si="8"/>
        <v>0</v>
      </c>
      <c r="H92" s="367">
        <f t="shared" si="8"/>
        <v>0</v>
      </c>
      <c r="I92" s="367">
        <f t="shared" si="8"/>
        <v>0</v>
      </c>
      <c r="J92" s="367">
        <f t="shared" si="8"/>
        <v>-44057</v>
      </c>
      <c r="K92" s="367">
        <f t="shared" si="8"/>
        <v>-44057</v>
      </c>
      <c r="L92" s="367">
        <f t="shared" si="8"/>
        <v>0</v>
      </c>
      <c r="M92" s="367">
        <f t="shared" si="8"/>
        <v>0</v>
      </c>
      <c r="N92" s="367">
        <f t="shared" si="8"/>
        <v>0</v>
      </c>
      <c r="O92" s="367">
        <f t="shared" si="8"/>
        <v>0</v>
      </c>
      <c r="P92" s="367">
        <f t="shared" si="8"/>
        <v>0</v>
      </c>
      <c r="Q92" s="367">
        <f t="shared" si="8"/>
        <v>0</v>
      </c>
    </row>
    <row r="93" spans="1:17" x14ac:dyDescent="0.3">
      <c r="A93" s="544">
        <v>18</v>
      </c>
      <c r="B93" s="539" t="s">
        <v>140</v>
      </c>
      <c r="C93" s="367">
        <f t="shared" si="8"/>
        <v>0</v>
      </c>
      <c r="D93" s="367">
        <f t="shared" si="8"/>
        <v>-90155</v>
      </c>
      <c r="E93" s="367">
        <f t="shared" si="8"/>
        <v>-90154</v>
      </c>
      <c r="F93" s="367">
        <f t="shared" si="8"/>
        <v>0</v>
      </c>
      <c r="G93" s="367">
        <f t="shared" si="8"/>
        <v>0</v>
      </c>
      <c r="H93" s="367">
        <f t="shared" si="8"/>
        <v>0</v>
      </c>
      <c r="I93" s="367">
        <f t="shared" si="8"/>
        <v>0</v>
      </c>
      <c r="J93" s="367">
        <f t="shared" si="8"/>
        <v>-90155</v>
      </c>
      <c r="K93" s="367">
        <f t="shared" si="8"/>
        <v>-90154</v>
      </c>
      <c r="L93" s="367">
        <f t="shared" si="8"/>
        <v>0</v>
      </c>
      <c r="M93" s="367">
        <f t="shared" si="8"/>
        <v>0</v>
      </c>
      <c r="N93" s="367">
        <f t="shared" si="8"/>
        <v>0</v>
      </c>
      <c r="O93" s="367">
        <f t="shared" si="8"/>
        <v>0</v>
      </c>
      <c r="P93" s="367">
        <f t="shared" si="8"/>
        <v>0</v>
      </c>
      <c r="Q93" s="367">
        <f t="shared" si="8"/>
        <v>0</v>
      </c>
    </row>
    <row r="94" spans="1:17" x14ac:dyDescent="0.3">
      <c r="A94" s="544">
        <v>20</v>
      </c>
      <c r="B94" s="539" t="s">
        <v>141</v>
      </c>
      <c r="C94" s="367">
        <f t="shared" si="8"/>
        <v>0</v>
      </c>
      <c r="D94" s="367">
        <f t="shared" si="8"/>
        <v>-41681</v>
      </c>
      <c r="E94" s="367">
        <f t="shared" si="8"/>
        <v>-41681</v>
      </c>
      <c r="F94" s="367">
        <f t="shared" si="8"/>
        <v>0</v>
      </c>
      <c r="G94" s="367">
        <f t="shared" si="8"/>
        <v>0</v>
      </c>
      <c r="H94" s="367">
        <f t="shared" si="8"/>
        <v>0</v>
      </c>
      <c r="I94" s="367">
        <f t="shared" si="8"/>
        <v>0</v>
      </c>
      <c r="J94" s="367">
        <f t="shared" si="8"/>
        <v>-41681</v>
      </c>
      <c r="K94" s="367">
        <f t="shared" si="8"/>
        <v>-41681</v>
      </c>
      <c r="L94" s="367">
        <f t="shared" si="8"/>
        <v>0</v>
      </c>
      <c r="M94" s="367">
        <f t="shared" si="8"/>
        <v>0</v>
      </c>
      <c r="N94" s="367">
        <f t="shared" si="8"/>
        <v>0</v>
      </c>
      <c r="O94" s="367">
        <f t="shared" si="8"/>
        <v>0</v>
      </c>
      <c r="P94" s="367">
        <f t="shared" si="8"/>
        <v>0</v>
      </c>
      <c r="Q94" s="367">
        <f t="shared" si="8"/>
        <v>0</v>
      </c>
    </row>
    <row r="95" spans="1:17" x14ac:dyDescent="0.3">
      <c r="A95" s="544">
        <v>21</v>
      </c>
      <c r="B95" s="539" t="s">
        <v>142</v>
      </c>
      <c r="C95" s="367">
        <f t="shared" si="8"/>
        <v>0</v>
      </c>
      <c r="D95" s="367">
        <f t="shared" si="8"/>
        <v>-13908</v>
      </c>
      <c r="E95" s="367">
        <f t="shared" si="8"/>
        <v>-13908</v>
      </c>
      <c r="F95" s="367">
        <f t="shared" si="8"/>
        <v>0</v>
      </c>
      <c r="G95" s="367">
        <f t="shared" si="8"/>
        <v>0</v>
      </c>
      <c r="H95" s="367">
        <f t="shared" si="8"/>
        <v>0</v>
      </c>
      <c r="I95" s="367">
        <f t="shared" si="8"/>
        <v>0</v>
      </c>
      <c r="J95" s="367">
        <f t="shared" si="8"/>
        <v>-13908</v>
      </c>
      <c r="K95" s="367">
        <f t="shared" si="8"/>
        <v>-13908</v>
      </c>
      <c r="L95" s="367">
        <f t="shared" si="8"/>
        <v>0</v>
      </c>
      <c r="M95" s="367">
        <f t="shared" si="8"/>
        <v>0</v>
      </c>
      <c r="N95" s="367">
        <f t="shared" si="8"/>
        <v>0</v>
      </c>
      <c r="O95" s="367">
        <f t="shared" si="8"/>
        <v>0</v>
      </c>
      <c r="P95" s="367">
        <f t="shared" si="8"/>
        <v>0</v>
      </c>
      <c r="Q95" s="367">
        <f t="shared" si="8"/>
        <v>0</v>
      </c>
    </row>
    <row r="96" spans="1:17" x14ac:dyDescent="0.3">
      <c r="A96" s="544">
        <v>22</v>
      </c>
      <c r="B96" s="539" t="s">
        <v>143</v>
      </c>
      <c r="C96" s="367">
        <f t="shared" si="8"/>
        <v>0</v>
      </c>
      <c r="D96" s="367">
        <f t="shared" si="8"/>
        <v>-62228</v>
      </c>
      <c r="E96" s="367">
        <f t="shared" si="8"/>
        <v>-62135</v>
      </c>
      <c r="F96" s="367">
        <f t="shared" si="8"/>
        <v>0</v>
      </c>
      <c r="G96" s="367">
        <f t="shared" si="8"/>
        <v>0</v>
      </c>
      <c r="H96" s="367">
        <f t="shared" si="8"/>
        <v>0</v>
      </c>
      <c r="I96" s="367">
        <f t="shared" si="8"/>
        <v>0</v>
      </c>
      <c r="J96" s="367">
        <f t="shared" si="8"/>
        <v>-44486</v>
      </c>
      <c r="K96" s="367">
        <f t="shared" si="8"/>
        <v>-44393</v>
      </c>
      <c r="L96" s="367">
        <f t="shared" si="8"/>
        <v>0</v>
      </c>
      <c r="M96" s="367">
        <f t="shared" si="8"/>
        <v>-17742</v>
      </c>
      <c r="N96" s="367">
        <f t="shared" si="8"/>
        <v>-17742</v>
      </c>
      <c r="O96" s="367">
        <f t="shared" si="8"/>
        <v>0</v>
      </c>
      <c r="P96" s="367">
        <f t="shared" si="8"/>
        <v>0</v>
      </c>
      <c r="Q96" s="367">
        <f t="shared" si="8"/>
        <v>0</v>
      </c>
    </row>
    <row r="97" spans="1:17" x14ac:dyDescent="0.3">
      <c r="A97" s="544">
        <v>24</v>
      </c>
      <c r="B97" s="539" t="s">
        <v>144</v>
      </c>
      <c r="C97" s="367">
        <f t="shared" ref="C97:Q112" si="9">C27-C62</f>
        <v>0</v>
      </c>
      <c r="D97" s="367">
        <f t="shared" si="9"/>
        <v>-9431</v>
      </c>
      <c r="E97" s="367">
        <f t="shared" si="9"/>
        <v>-9431</v>
      </c>
      <c r="F97" s="367">
        <f t="shared" si="9"/>
        <v>0</v>
      </c>
      <c r="G97" s="367">
        <f t="shared" si="9"/>
        <v>0</v>
      </c>
      <c r="H97" s="367">
        <f t="shared" si="9"/>
        <v>0</v>
      </c>
      <c r="I97" s="367">
        <f t="shared" si="9"/>
        <v>0</v>
      </c>
      <c r="J97" s="367">
        <f t="shared" si="9"/>
        <v>-9431</v>
      </c>
      <c r="K97" s="367">
        <f t="shared" si="9"/>
        <v>-9431</v>
      </c>
      <c r="L97" s="367">
        <f t="shared" si="9"/>
        <v>0</v>
      </c>
      <c r="M97" s="367">
        <f t="shared" si="9"/>
        <v>0</v>
      </c>
      <c r="N97" s="367">
        <f t="shared" si="9"/>
        <v>0</v>
      </c>
      <c r="O97" s="367">
        <f t="shared" si="9"/>
        <v>0</v>
      </c>
      <c r="P97" s="367">
        <f t="shared" si="9"/>
        <v>0</v>
      </c>
      <c r="Q97" s="367">
        <f t="shared" si="9"/>
        <v>0</v>
      </c>
    </row>
    <row r="98" spans="1:17" x14ac:dyDescent="0.3">
      <c r="A98" s="544">
        <v>26</v>
      </c>
      <c r="B98" s="539" t="s">
        <v>145</v>
      </c>
      <c r="C98" s="367">
        <f t="shared" si="9"/>
        <v>0</v>
      </c>
      <c r="D98" s="367">
        <f t="shared" si="9"/>
        <v>-537841</v>
      </c>
      <c r="E98" s="367">
        <f t="shared" si="9"/>
        <v>-537786</v>
      </c>
      <c r="F98" s="367">
        <f t="shared" si="9"/>
        <v>0</v>
      </c>
      <c r="G98" s="367">
        <f t="shared" si="9"/>
        <v>0</v>
      </c>
      <c r="H98" s="367">
        <f t="shared" si="9"/>
        <v>0</v>
      </c>
      <c r="I98" s="367">
        <f t="shared" si="9"/>
        <v>0</v>
      </c>
      <c r="J98" s="367">
        <f t="shared" si="9"/>
        <v>-537841</v>
      </c>
      <c r="K98" s="367">
        <f t="shared" si="9"/>
        <v>-537786</v>
      </c>
      <c r="L98" s="367">
        <f t="shared" si="9"/>
        <v>0</v>
      </c>
      <c r="M98" s="367">
        <f t="shared" si="9"/>
        <v>0</v>
      </c>
      <c r="N98" s="367">
        <f t="shared" si="9"/>
        <v>0</v>
      </c>
      <c r="O98" s="367">
        <f t="shared" si="9"/>
        <v>0</v>
      </c>
      <c r="P98" s="367">
        <f t="shared" si="9"/>
        <v>0</v>
      </c>
      <c r="Q98" s="367">
        <f t="shared" si="9"/>
        <v>0</v>
      </c>
    </row>
    <row r="99" spans="1:17" x14ac:dyDescent="0.3">
      <c r="A99" s="544">
        <v>27</v>
      </c>
      <c r="B99" s="539" t="s">
        <v>146</v>
      </c>
      <c r="C99" s="367">
        <f t="shared" si="9"/>
        <v>0</v>
      </c>
      <c r="D99" s="367">
        <f t="shared" si="9"/>
        <v>-16875</v>
      </c>
      <c r="E99" s="367">
        <f t="shared" si="9"/>
        <v>-16873</v>
      </c>
      <c r="F99" s="367">
        <f t="shared" si="9"/>
        <v>0</v>
      </c>
      <c r="G99" s="367">
        <f t="shared" si="9"/>
        <v>-11830</v>
      </c>
      <c r="H99" s="367">
        <f t="shared" si="9"/>
        <v>-11828</v>
      </c>
      <c r="I99" s="367">
        <f t="shared" si="9"/>
        <v>0</v>
      </c>
      <c r="J99" s="367">
        <f t="shared" si="9"/>
        <v>-5045</v>
      </c>
      <c r="K99" s="367">
        <f t="shared" si="9"/>
        <v>-5045</v>
      </c>
      <c r="L99" s="367">
        <f t="shared" si="9"/>
        <v>0</v>
      </c>
      <c r="M99" s="367">
        <f t="shared" si="9"/>
        <v>0</v>
      </c>
      <c r="N99" s="367">
        <f t="shared" si="9"/>
        <v>0</v>
      </c>
      <c r="O99" s="367">
        <f t="shared" si="9"/>
        <v>0</v>
      </c>
      <c r="P99" s="367">
        <f t="shared" si="9"/>
        <v>0</v>
      </c>
      <c r="Q99" s="367">
        <f t="shared" si="9"/>
        <v>0</v>
      </c>
    </row>
    <row r="100" spans="1:17" x14ac:dyDescent="0.3">
      <c r="A100" s="544">
        <v>29</v>
      </c>
      <c r="B100" s="539" t="s">
        <v>639</v>
      </c>
      <c r="C100" s="367">
        <f t="shared" si="9"/>
        <v>0</v>
      </c>
      <c r="D100" s="367">
        <f t="shared" si="9"/>
        <v>310177</v>
      </c>
      <c r="E100" s="367">
        <f t="shared" si="9"/>
        <v>310177</v>
      </c>
      <c r="F100" s="367">
        <f t="shared" si="9"/>
        <v>0</v>
      </c>
      <c r="G100" s="367">
        <f t="shared" si="9"/>
        <v>0</v>
      </c>
      <c r="H100" s="367">
        <f t="shared" si="9"/>
        <v>0</v>
      </c>
      <c r="I100" s="367">
        <f t="shared" si="9"/>
        <v>0</v>
      </c>
      <c r="J100" s="367">
        <f t="shared" si="9"/>
        <v>310177</v>
      </c>
      <c r="K100" s="367">
        <f t="shared" si="9"/>
        <v>310177</v>
      </c>
      <c r="L100" s="367">
        <f t="shared" si="9"/>
        <v>0</v>
      </c>
      <c r="M100" s="367">
        <f t="shared" si="9"/>
        <v>0</v>
      </c>
      <c r="N100" s="367">
        <f t="shared" si="9"/>
        <v>0</v>
      </c>
      <c r="O100" s="367">
        <f t="shared" si="9"/>
        <v>0</v>
      </c>
      <c r="P100" s="367">
        <f t="shared" si="9"/>
        <v>0</v>
      </c>
      <c r="Q100" s="367">
        <f t="shared" si="9"/>
        <v>0</v>
      </c>
    </row>
    <row r="101" spans="1:17" x14ac:dyDescent="0.3">
      <c r="A101" s="544">
        <v>31</v>
      </c>
      <c r="B101" s="539" t="s">
        <v>147</v>
      </c>
      <c r="C101" s="367">
        <f t="shared" si="9"/>
        <v>0</v>
      </c>
      <c r="D101" s="367">
        <f t="shared" si="9"/>
        <v>-637</v>
      </c>
      <c r="E101" s="367">
        <f t="shared" si="9"/>
        <v>-637</v>
      </c>
      <c r="F101" s="367">
        <f t="shared" si="9"/>
        <v>0</v>
      </c>
      <c r="G101" s="367">
        <f t="shared" si="9"/>
        <v>0</v>
      </c>
      <c r="H101" s="367">
        <f t="shared" si="9"/>
        <v>0</v>
      </c>
      <c r="I101" s="367">
        <f t="shared" si="9"/>
        <v>0</v>
      </c>
      <c r="J101" s="367">
        <f t="shared" si="9"/>
        <v>-637</v>
      </c>
      <c r="K101" s="367">
        <f t="shared" si="9"/>
        <v>-637</v>
      </c>
      <c r="L101" s="367">
        <f t="shared" si="9"/>
        <v>0</v>
      </c>
      <c r="M101" s="367">
        <f t="shared" si="9"/>
        <v>0</v>
      </c>
      <c r="N101" s="367">
        <f t="shared" si="9"/>
        <v>0</v>
      </c>
      <c r="O101" s="367">
        <f t="shared" si="9"/>
        <v>0</v>
      </c>
      <c r="P101" s="367">
        <f t="shared" si="9"/>
        <v>0</v>
      </c>
      <c r="Q101" s="367">
        <f t="shared" si="9"/>
        <v>0</v>
      </c>
    </row>
    <row r="102" spans="1:17" x14ac:dyDescent="0.3">
      <c r="A102" s="544">
        <v>32</v>
      </c>
      <c r="B102" s="539" t="s">
        <v>148</v>
      </c>
      <c r="C102" s="367">
        <f t="shared" si="9"/>
        <v>0</v>
      </c>
      <c r="D102" s="367">
        <f t="shared" si="9"/>
        <v>-8694</v>
      </c>
      <c r="E102" s="367">
        <f t="shared" si="9"/>
        <v>-8694</v>
      </c>
      <c r="F102" s="367">
        <f t="shared" si="9"/>
        <v>0</v>
      </c>
      <c r="G102" s="367">
        <f t="shared" si="9"/>
        <v>0</v>
      </c>
      <c r="H102" s="367">
        <f t="shared" si="9"/>
        <v>0</v>
      </c>
      <c r="I102" s="367">
        <f t="shared" si="9"/>
        <v>0</v>
      </c>
      <c r="J102" s="367">
        <f t="shared" si="9"/>
        <v>-8694</v>
      </c>
      <c r="K102" s="367">
        <f t="shared" si="9"/>
        <v>-8694</v>
      </c>
      <c r="L102" s="367">
        <f t="shared" si="9"/>
        <v>0</v>
      </c>
      <c r="M102" s="367">
        <f t="shared" si="9"/>
        <v>0</v>
      </c>
      <c r="N102" s="367">
        <f t="shared" si="9"/>
        <v>0</v>
      </c>
      <c r="O102" s="367">
        <f t="shared" si="9"/>
        <v>0</v>
      </c>
      <c r="P102" s="367">
        <f t="shared" si="9"/>
        <v>0</v>
      </c>
      <c r="Q102" s="367">
        <f t="shared" si="9"/>
        <v>0</v>
      </c>
    </row>
    <row r="103" spans="1:17" x14ac:dyDescent="0.3">
      <c r="A103" s="544">
        <v>33</v>
      </c>
      <c r="B103" s="539" t="s">
        <v>149</v>
      </c>
      <c r="C103" s="367">
        <f t="shared" si="9"/>
        <v>0</v>
      </c>
      <c r="D103" s="367">
        <f t="shared" si="9"/>
        <v>-1815</v>
      </c>
      <c r="E103" s="367">
        <f t="shared" si="9"/>
        <v>-1803</v>
      </c>
      <c r="F103" s="367">
        <f t="shared" si="9"/>
        <v>0</v>
      </c>
      <c r="G103" s="367">
        <f t="shared" si="9"/>
        <v>0</v>
      </c>
      <c r="H103" s="367">
        <f t="shared" si="9"/>
        <v>0</v>
      </c>
      <c r="I103" s="367">
        <f t="shared" si="9"/>
        <v>0</v>
      </c>
      <c r="J103" s="367">
        <f t="shared" si="9"/>
        <v>-1815</v>
      </c>
      <c r="K103" s="367">
        <f t="shared" si="9"/>
        <v>-1803</v>
      </c>
      <c r="L103" s="367">
        <f t="shared" si="9"/>
        <v>0</v>
      </c>
      <c r="M103" s="367">
        <f t="shared" si="9"/>
        <v>0</v>
      </c>
      <c r="N103" s="367">
        <f t="shared" si="9"/>
        <v>0</v>
      </c>
      <c r="O103" s="367">
        <f t="shared" si="9"/>
        <v>0</v>
      </c>
      <c r="P103" s="367">
        <f t="shared" si="9"/>
        <v>0</v>
      </c>
      <c r="Q103" s="367">
        <f t="shared" si="9"/>
        <v>0</v>
      </c>
    </row>
    <row r="104" spans="1:17" x14ac:dyDescent="0.3">
      <c r="A104" s="544">
        <v>34</v>
      </c>
      <c r="B104" s="539" t="s">
        <v>150</v>
      </c>
      <c r="C104" s="367">
        <f t="shared" si="9"/>
        <v>0</v>
      </c>
      <c r="D104" s="367">
        <f t="shared" si="9"/>
        <v>-13</v>
      </c>
      <c r="E104" s="367">
        <f t="shared" si="9"/>
        <v>-384</v>
      </c>
      <c r="F104" s="367">
        <f t="shared" si="9"/>
        <v>0</v>
      </c>
      <c r="G104" s="367">
        <f t="shared" si="9"/>
        <v>0</v>
      </c>
      <c r="H104" s="367">
        <f t="shared" si="9"/>
        <v>0</v>
      </c>
      <c r="I104" s="367">
        <f t="shared" si="9"/>
        <v>0</v>
      </c>
      <c r="J104" s="367">
        <f t="shared" si="9"/>
        <v>-13</v>
      </c>
      <c r="K104" s="367">
        <f t="shared" si="9"/>
        <v>-384</v>
      </c>
      <c r="L104" s="367">
        <f t="shared" si="9"/>
        <v>0</v>
      </c>
      <c r="M104" s="367">
        <f t="shared" si="9"/>
        <v>0</v>
      </c>
      <c r="N104" s="367">
        <f t="shared" si="9"/>
        <v>0</v>
      </c>
      <c r="O104" s="367">
        <f t="shared" si="9"/>
        <v>0</v>
      </c>
      <c r="P104" s="367">
        <f t="shared" si="9"/>
        <v>0</v>
      </c>
      <c r="Q104" s="367">
        <f t="shared" si="9"/>
        <v>0</v>
      </c>
    </row>
    <row r="105" spans="1:17" x14ac:dyDescent="0.3">
      <c r="A105" s="544">
        <v>36</v>
      </c>
      <c r="B105" s="539" t="s">
        <v>151</v>
      </c>
      <c r="C105" s="367">
        <f t="shared" si="9"/>
        <v>0</v>
      </c>
      <c r="D105" s="367">
        <f t="shared" si="9"/>
        <v>-1437</v>
      </c>
      <c r="E105" s="367">
        <f t="shared" si="9"/>
        <v>-1437</v>
      </c>
      <c r="F105" s="367">
        <f t="shared" si="9"/>
        <v>0</v>
      </c>
      <c r="G105" s="367">
        <f t="shared" si="9"/>
        <v>0</v>
      </c>
      <c r="H105" s="367">
        <f t="shared" si="9"/>
        <v>0</v>
      </c>
      <c r="I105" s="367">
        <f t="shared" si="9"/>
        <v>0</v>
      </c>
      <c r="J105" s="367">
        <f t="shared" si="9"/>
        <v>-1437</v>
      </c>
      <c r="K105" s="367">
        <f t="shared" si="9"/>
        <v>-1437</v>
      </c>
      <c r="L105" s="367">
        <f t="shared" si="9"/>
        <v>0</v>
      </c>
      <c r="M105" s="367">
        <f t="shared" si="9"/>
        <v>0</v>
      </c>
      <c r="N105" s="367">
        <f t="shared" si="9"/>
        <v>0</v>
      </c>
      <c r="O105" s="367">
        <f t="shared" si="9"/>
        <v>0</v>
      </c>
      <c r="P105" s="367">
        <f t="shared" si="9"/>
        <v>0</v>
      </c>
      <c r="Q105" s="367">
        <f t="shared" si="9"/>
        <v>0</v>
      </c>
    </row>
    <row r="106" spans="1:17" x14ac:dyDescent="0.3">
      <c r="A106" s="544">
        <v>37</v>
      </c>
      <c r="B106" s="539" t="s">
        <v>152</v>
      </c>
      <c r="C106" s="367">
        <f t="shared" si="9"/>
        <v>0</v>
      </c>
      <c r="D106" s="367">
        <f t="shared" si="9"/>
        <v>-880</v>
      </c>
      <c r="E106" s="367">
        <f t="shared" si="9"/>
        <v>-879</v>
      </c>
      <c r="F106" s="367">
        <f t="shared" si="9"/>
        <v>0</v>
      </c>
      <c r="G106" s="367">
        <f t="shared" si="9"/>
        <v>0</v>
      </c>
      <c r="H106" s="367">
        <f t="shared" si="9"/>
        <v>0</v>
      </c>
      <c r="I106" s="367">
        <f t="shared" si="9"/>
        <v>0</v>
      </c>
      <c r="J106" s="367">
        <f t="shared" si="9"/>
        <v>-880</v>
      </c>
      <c r="K106" s="367">
        <f t="shared" si="9"/>
        <v>-879</v>
      </c>
      <c r="L106" s="367">
        <f t="shared" si="9"/>
        <v>0</v>
      </c>
      <c r="M106" s="367">
        <f t="shared" si="9"/>
        <v>0</v>
      </c>
      <c r="N106" s="367">
        <f t="shared" si="9"/>
        <v>0</v>
      </c>
      <c r="O106" s="367">
        <f t="shared" si="9"/>
        <v>0</v>
      </c>
      <c r="P106" s="367">
        <f t="shared" si="9"/>
        <v>0</v>
      </c>
      <c r="Q106" s="367">
        <f t="shared" si="9"/>
        <v>0</v>
      </c>
    </row>
    <row r="107" spans="1:17" x14ac:dyDescent="0.3">
      <c r="A107" s="544">
        <v>38</v>
      </c>
      <c r="B107" s="539" t="s">
        <v>640</v>
      </c>
      <c r="C107" s="367">
        <f t="shared" si="9"/>
        <v>0</v>
      </c>
      <c r="D107" s="367">
        <f t="shared" si="9"/>
        <v>-534</v>
      </c>
      <c r="E107" s="367">
        <f t="shared" si="9"/>
        <v>-534</v>
      </c>
      <c r="F107" s="367">
        <f t="shared" si="9"/>
        <v>0</v>
      </c>
      <c r="G107" s="367">
        <f t="shared" si="9"/>
        <v>0</v>
      </c>
      <c r="H107" s="367">
        <f t="shared" si="9"/>
        <v>0</v>
      </c>
      <c r="I107" s="367">
        <f t="shared" si="9"/>
        <v>0</v>
      </c>
      <c r="J107" s="367">
        <f t="shared" si="9"/>
        <v>-534</v>
      </c>
      <c r="K107" s="367">
        <f t="shared" si="9"/>
        <v>-534</v>
      </c>
      <c r="L107" s="367">
        <f t="shared" si="9"/>
        <v>0</v>
      </c>
      <c r="M107" s="367">
        <f t="shared" si="9"/>
        <v>0</v>
      </c>
      <c r="N107" s="367">
        <f t="shared" si="9"/>
        <v>0</v>
      </c>
      <c r="O107" s="367">
        <f t="shared" si="9"/>
        <v>0</v>
      </c>
      <c r="P107" s="367">
        <f t="shared" si="9"/>
        <v>0</v>
      </c>
      <c r="Q107" s="367">
        <f t="shared" si="9"/>
        <v>0</v>
      </c>
    </row>
    <row r="108" spans="1:17" x14ac:dyDescent="0.3">
      <c r="A108" s="544">
        <v>40</v>
      </c>
      <c r="B108" s="539" t="s">
        <v>641</v>
      </c>
      <c r="C108" s="367">
        <f t="shared" si="9"/>
        <v>0</v>
      </c>
      <c r="D108" s="367">
        <f t="shared" si="9"/>
        <v>-132</v>
      </c>
      <c r="E108" s="367">
        <f t="shared" si="9"/>
        <v>-132</v>
      </c>
      <c r="F108" s="367">
        <f t="shared" si="9"/>
        <v>0</v>
      </c>
      <c r="G108" s="367">
        <f t="shared" si="9"/>
        <v>0</v>
      </c>
      <c r="H108" s="367">
        <f t="shared" si="9"/>
        <v>0</v>
      </c>
      <c r="I108" s="367">
        <f t="shared" si="9"/>
        <v>0</v>
      </c>
      <c r="J108" s="367">
        <f t="shared" si="9"/>
        <v>-132</v>
      </c>
      <c r="K108" s="367">
        <f t="shared" si="9"/>
        <v>-132</v>
      </c>
      <c r="L108" s="367">
        <f t="shared" si="9"/>
        <v>0</v>
      </c>
      <c r="M108" s="367">
        <f t="shared" si="9"/>
        <v>0</v>
      </c>
      <c r="N108" s="367">
        <f t="shared" si="9"/>
        <v>0</v>
      </c>
      <c r="O108" s="367">
        <f t="shared" si="9"/>
        <v>0</v>
      </c>
      <c r="P108" s="367">
        <f t="shared" si="9"/>
        <v>0</v>
      </c>
      <c r="Q108" s="367">
        <f t="shared" si="9"/>
        <v>0</v>
      </c>
    </row>
    <row r="109" spans="1:17" x14ac:dyDescent="0.3">
      <c r="A109" s="544">
        <v>41</v>
      </c>
      <c r="B109" s="539" t="s">
        <v>155</v>
      </c>
      <c r="C109" s="367">
        <f t="shared" si="9"/>
        <v>0</v>
      </c>
      <c r="D109" s="367">
        <f t="shared" si="9"/>
        <v>-3250</v>
      </c>
      <c r="E109" s="367">
        <f t="shared" si="9"/>
        <v>-3237</v>
      </c>
      <c r="F109" s="367">
        <f t="shared" si="9"/>
        <v>0</v>
      </c>
      <c r="G109" s="367">
        <f t="shared" si="9"/>
        <v>0</v>
      </c>
      <c r="H109" s="367">
        <f t="shared" si="9"/>
        <v>0</v>
      </c>
      <c r="I109" s="367">
        <f t="shared" si="9"/>
        <v>0</v>
      </c>
      <c r="J109" s="367">
        <f t="shared" si="9"/>
        <v>-3250</v>
      </c>
      <c r="K109" s="367">
        <f t="shared" si="9"/>
        <v>-3237</v>
      </c>
      <c r="L109" s="367">
        <f t="shared" si="9"/>
        <v>0</v>
      </c>
      <c r="M109" s="367">
        <f t="shared" si="9"/>
        <v>0</v>
      </c>
      <c r="N109" s="367">
        <f t="shared" si="9"/>
        <v>0</v>
      </c>
      <c r="O109" s="367">
        <f t="shared" si="9"/>
        <v>0</v>
      </c>
      <c r="P109" s="367">
        <f t="shared" si="9"/>
        <v>0</v>
      </c>
      <c r="Q109" s="367">
        <f t="shared" si="9"/>
        <v>0</v>
      </c>
    </row>
    <row r="110" spans="1:17" x14ac:dyDescent="0.3">
      <c r="A110" s="544">
        <v>42</v>
      </c>
      <c r="B110" s="539" t="s">
        <v>642</v>
      </c>
      <c r="C110" s="367">
        <f t="shared" si="9"/>
        <v>0</v>
      </c>
      <c r="D110" s="367">
        <f t="shared" si="9"/>
        <v>-386</v>
      </c>
      <c r="E110" s="367">
        <f t="shared" si="9"/>
        <v>-386</v>
      </c>
      <c r="F110" s="367">
        <f t="shared" si="9"/>
        <v>0</v>
      </c>
      <c r="G110" s="367">
        <f t="shared" si="9"/>
        <v>0</v>
      </c>
      <c r="H110" s="367">
        <f t="shared" si="9"/>
        <v>0</v>
      </c>
      <c r="I110" s="367">
        <f t="shared" si="9"/>
        <v>0</v>
      </c>
      <c r="J110" s="367">
        <f t="shared" si="9"/>
        <v>-386</v>
      </c>
      <c r="K110" s="367">
        <f t="shared" si="9"/>
        <v>-386</v>
      </c>
      <c r="L110" s="367">
        <f t="shared" si="9"/>
        <v>0</v>
      </c>
      <c r="M110" s="367">
        <f t="shared" si="9"/>
        <v>0</v>
      </c>
      <c r="N110" s="367">
        <f t="shared" si="9"/>
        <v>0</v>
      </c>
      <c r="O110" s="367">
        <f t="shared" si="9"/>
        <v>0</v>
      </c>
      <c r="P110" s="367">
        <f t="shared" si="9"/>
        <v>0</v>
      </c>
      <c r="Q110" s="367">
        <f t="shared" si="9"/>
        <v>0</v>
      </c>
    </row>
    <row r="111" spans="1:17" x14ac:dyDescent="0.3">
      <c r="A111" s="544">
        <v>48</v>
      </c>
      <c r="B111" s="539" t="s">
        <v>643</v>
      </c>
      <c r="C111" s="367">
        <f t="shared" si="9"/>
        <v>0</v>
      </c>
      <c r="D111" s="367">
        <f t="shared" si="9"/>
        <v>-2520</v>
      </c>
      <c r="E111" s="367">
        <f t="shared" si="9"/>
        <v>-2520</v>
      </c>
      <c r="F111" s="367">
        <f t="shared" si="9"/>
        <v>0</v>
      </c>
      <c r="G111" s="367">
        <f t="shared" si="9"/>
        <v>0</v>
      </c>
      <c r="H111" s="367">
        <f t="shared" si="9"/>
        <v>0</v>
      </c>
      <c r="I111" s="367">
        <f t="shared" si="9"/>
        <v>0</v>
      </c>
      <c r="J111" s="367">
        <f t="shared" si="9"/>
        <v>-2520</v>
      </c>
      <c r="K111" s="367">
        <f t="shared" si="9"/>
        <v>-2520</v>
      </c>
      <c r="L111" s="367">
        <f t="shared" si="9"/>
        <v>0</v>
      </c>
      <c r="M111" s="367">
        <f t="shared" si="9"/>
        <v>0</v>
      </c>
      <c r="N111" s="367">
        <f t="shared" si="9"/>
        <v>0</v>
      </c>
      <c r="O111" s="367">
        <f t="shared" si="9"/>
        <v>0</v>
      </c>
      <c r="P111" s="367">
        <f t="shared" si="9"/>
        <v>0</v>
      </c>
      <c r="Q111" s="367">
        <f t="shared" si="9"/>
        <v>0</v>
      </c>
    </row>
    <row r="112" spans="1:17" x14ac:dyDescent="0.3">
      <c r="A112" s="544">
        <v>51</v>
      </c>
      <c r="B112" s="539" t="s">
        <v>158</v>
      </c>
      <c r="C112" s="367">
        <f t="shared" si="9"/>
        <v>0</v>
      </c>
      <c r="D112" s="367">
        <f>D42-D77</f>
        <v>-3580</v>
      </c>
      <c r="E112" s="367">
        <f t="shared" si="9"/>
        <v>-3580</v>
      </c>
      <c r="F112" s="367">
        <f t="shared" si="9"/>
        <v>0</v>
      </c>
      <c r="G112" s="367">
        <f t="shared" si="9"/>
        <v>0</v>
      </c>
      <c r="H112" s="367">
        <f t="shared" si="9"/>
        <v>0</v>
      </c>
      <c r="I112" s="367">
        <f t="shared" si="9"/>
        <v>0</v>
      </c>
      <c r="J112" s="367">
        <f t="shared" si="9"/>
        <v>-3580</v>
      </c>
      <c r="K112" s="367">
        <f t="shared" si="9"/>
        <v>-3580</v>
      </c>
      <c r="L112" s="367">
        <f t="shared" si="9"/>
        <v>0</v>
      </c>
      <c r="M112" s="367">
        <f t="shared" si="9"/>
        <v>0</v>
      </c>
      <c r="N112" s="367">
        <f t="shared" si="9"/>
        <v>0</v>
      </c>
      <c r="O112" s="367">
        <f t="shared" si="9"/>
        <v>0</v>
      </c>
      <c r="P112" s="367">
        <f t="shared" si="9"/>
        <v>0</v>
      </c>
      <c r="Q112" s="367">
        <f t="shared" si="9"/>
        <v>0</v>
      </c>
    </row>
  </sheetData>
  <mergeCells count="23">
    <mergeCell ref="I5:K5"/>
    <mergeCell ref="L5:N5"/>
    <mergeCell ref="A43:B43"/>
    <mergeCell ref="A5:B7"/>
    <mergeCell ref="C5:D6"/>
    <mergeCell ref="E5:E7"/>
    <mergeCell ref="F5:H5"/>
    <mergeCell ref="A44:B44"/>
    <mergeCell ref="A78:B78"/>
    <mergeCell ref="A79:B79"/>
    <mergeCell ref="B2:Q2"/>
    <mergeCell ref="B3:Q3"/>
    <mergeCell ref="O5:Q5"/>
    <mergeCell ref="F6:G6"/>
    <mergeCell ref="H6:H7"/>
    <mergeCell ref="I6:J6"/>
    <mergeCell ref="K6:K7"/>
    <mergeCell ref="L6:M6"/>
    <mergeCell ref="N6:N7"/>
    <mergeCell ref="O6:P6"/>
    <mergeCell ref="Q6:Q7"/>
    <mergeCell ref="A8:B8"/>
    <mergeCell ref="A9:B9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50"/>
  <sheetViews>
    <sheetView workbookViewId="0"/>
  </sheetViews>
  <sheetFormatPr defaultColWidth="8.140625" defaultRowHeight="15" x14ac:dyDescent="0.25"/>
  <cols>
    <col min="1" max="1" width="3.7109375" style="29" customWidth="1"/>
    <col min="2" max="2" width="48.5703125" style="29" bestFit="1" customWidth="1"/>
    <col min="3" max="4" width="9.42578125" style="29" customWidth="1"/>
    <col min="5" max="5" width="11" style="29" customWidth="1"/>
    <col min="6" max="6" width="9.42578125" style="29" customWidth="1"/>
    <col min="7" max="7" width="8.7109375" style="29" customWidth="1"/>
    <col min="8" max="8" width="12.28515625" style="29" customWidth="1"/>
    <col min="9" max="9" width="9.85546875" style="29" customWidth="1"/>
    <col min="10" max="10" width="10" style="29" customWidth="1"/>
    <col min="11" max="11" width="11.42578125" style="29" customWidth="1"/>
    <col min="12" max="13" width="10.7109375" style="29" customWidth="1"/>
    <col min="14" max="17" width="11.85546875" style="29" customWidth="1"/>
    <col min="18" max="19" width="10.7109375" style="29" customWidth="1"/>
    <col min="20" max="20" width="11.28515625" style="29" customWidth="1"/>
    <col min="21" max="16384" width="8.140625" style="29"/>
  </cols>
  <sheetData>
    <row r="2" spans="1:21" x14ac:dyDescent="0.25">
      <c r="A2" s="166"/>
      <c r="B2" s="682" t="s">
        <v>647</v>
      </c>
      <c r="C2" s="682"/>
      <c r="D2" s="682"/>
      <c r="E2" s="682"/>
      <c r="F2" s="682"/>
      <c r="G2" s="682"/>
      <c r="H2" s="682"/>
      <c r="I2" s="682"/>
      <c r="J2" s="682"/>
      <c r="K2" s="682"/>
      <c r="L2" s="682"/>
      <c r="M2" s="682"/>
      <c r="N2" s="682"/>
      <c r="O2" s="682"/>
      <c r="P2" s="682"/>
      <c r="Q2" s="682"/>
      <c r="R2" s="682"/>
      <c r="S2" s="682"/>
      <c r="T2" s="682"/>
    </row>
    <row r="3" spans="1:21" x14ac:dyDescent="0.25">
      <c r="A3" s="496"/>
      <c r="B3" s="682" t="s">
        <v>2</v>
      </c>
      <c r="C3" s="682"/>
      <c r="D3" s="682"/>
      <c r="E3" s="682"/>
      <c r="F3" s="682"/>
      <c r="G3" s="682"/>
      <c r="H3" s="682"/>
      <c r="I3" s="682"/>
      <c r="J3" s="682"/>
      <c r="K3" s="682"/>
      <c r="L3" s="682"/>
      <c r="M3" s="682"/>
      <c r="N3" s="682"/>
      <c r="O3" s="682"/>
      <c r="P3" s="682"/>
      <c r="Q3" s="682"/>
      <c r="R3" s="682"/>
      <c r="S3" s="682"/>
      <c r="T3" s="682"/>
    </row>
    <row r="4" spans="1:21" x14ac:dyDescent="0.25">
      <c r="A4" s="166"/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  <c r="Q4" s="167"/>
      <c r="R4" s="166"/>
      <c r="S4" s="166"/>
      <c r="T4" s="166"/>
    </row>
    <row r="5" spans="1:21" ht="95.25" customHeight="1" x14ac:dyDescent="0.25">
      <c r="A5" s="683" t="s">
        <v>118</v>
      </c>
      <c r="B5" s="683"/>
      <c r="C5" s="680" t="s">
        <v>1447</v>
      </c>
      <c r="D5" s="680"/>
      <c r="E5" s="681" t="s">
        <v>761</v>
      </c>
      <c r="F5" s="684" t="s">
        <v>630</v>
      </c>
      <c r="G5" s="684"/>
      <c r="H5" s="684"/>
      <c r="I5" s="684" t="s">
        <v>631</v>
      </c>
      <c r="J5" s="684"/>
      <c r="K5" s="684"/>
      <c r="L5" s="684" t="s">
        <v>632</v>
      </c>
      <c r="M5" s="684"/>
      <c r="N5" s="684"/>
      <c r="O5" s="684" t="s">
        <v>633</v>
      </c>
      <c r="P5" s="684"/>
      <c r="Q5" s="684"/>
      <c r="R5" s="681" t="s">
        <v>648</v>
      </c>
      <c r="S5" s="681"/>
      <c r="T5" s="681"/>
    </row>
    <row r="6" spans="1:21" ht="26.25" customHeight="1" x14ac:dyDescent="0.25">
      <c r="A6" s="683"/>
      <c r="B6" s="683"/>
      <c r="C6" s="680"/>
      <c r="D6" s="680"/>
      <c r="E6" s="681"/>
      <c r="F6" s="680" t="s">
        <v>1447</v>
      </c>
      <c r="G6" s="680"/>
      <c r="H6" s="681" t="s">
        <v>761</v>
      </c>
      <c r="I6" s="680" t="s">
        <v>1447</v>
      </c>
      <c r="J6" s="680"/>
      <c r="K6" s="681" t="s">
        <v>761</v>
      </c>
      <c r="L6" s="680" t="s">
        <v>1447</v>
      </c>
      <c r="M6" s="680"/>
      <c r="N6" s="681" t="s">
        <v>761</v>
      </c>
      <c r="O6" s="680" t="s">
        <v>1447</v>
      </c>
      <c r="P6" s="680"/>
      <c r="Q6" s="681" t="s">
        <v>761</v>
      </c>
      <c r="R6" s="680" t="s">
        <v>1447</v>
      </c>
      <c r="S6" s="680"/>
      <c r="T6" s="681" t="s">
        <v>761</v>
      </c>
    </row>
    <row r="7" spans="1:21" x14ac:dyDescent="0.25">
      <c r="A7" s="683"/>
      <c r="B7" s="683"/>
      <c r="C7" s="545" t="s">
        <v>634</v>
      </c>
      <c r="D7" s="545" t="s">
        <v>635</v>
      </c>
      <c r="E7" s="681"/>
      <c r="F7" s="545" t="s">
        <v>634</v>
      </c>
      <c r="G7" s="545" t="s">
        <v>635</v>
      </c>
      <c r="H7" s="681"/>
      <c r="I7" s="545" t="s">
        <v>634</v>
      </c>
      <c r="J7" s="545" t="s">
        <v>635</v>
      </c>
      <c r="K7" s="681"/>
      <c r="L7" s="545" t="s">
        <v>634</v>
      </c>
      <c r="M7" s="545" t="s">
        <v>635</v>
      </c>
      <c r="N7" s="681"/>
      <c r="O7" s="545" t="s">
        <v>634</v>
      </c>
      <c r="P7" s="545" t="s">
        <v>635</v>
      </c>
      <c r="Q7" s="681"/>
      <c r="R7" s="545" t="s">
        <v>634</v>
      </c>
      <c r="S7" s="545" t="s">
        <v>635</v>
      </c>
      <c r="T7" s="681"/>
    </row>
    <row r="8" spans="1:21" x14ac:dyDescent="0.25">
      <c r="A8" s="536">
        <v>2</v>
      </c>
      <c r="B8" s="546" t="s">
        <v>126</v>
      </c>
      <c r="C8" s="547">
        <f>F8+I8+L8+O8+R8</f>
        <v>0</v>
      </c>
      <c r="D8" s="547">
        <f t="shared" ref="D8:E40" si="0">G8+J8+M8+P8+S8</f>
        <v>2</v>
      </c>
      <c r="E8" s="547">
        <f t="shared" si="0"/>
        <v>2</v>
      </c>
      <c r="F8" s="545"/>
      <c r="G8" s="545"/>
      <c r="H8" s="548"/>
      <c r="I8" s="547"/>
      <c r="J8" s="547">
        <v>2</v>
      </c>
      <c r="K8" s="547">
        <v>2</v>
      </c>
      <c r="L8" s="547"/>
      <c r="M8" s="547"/>
      <c r="N8" s="547"/>
      <c r="O8" s="547"/>
      <c r="P8" s="547"/>
      <c r="Q8" s="547"/>
      <c r="R8" s="549"/>
      <c r="S8" s="549"/>
      <c r="T8" s="550"/>
      <c r="U8" s="168"/>
    </row>
    <row r="9" spans="1:21" x14ac:dyDescent="0.25">
      <c r="A9" s="536">
        <v>3</v>
      </c>
      <c r="B9" s="546" t="s">
        <v>127</v>
      </c>
      <c r="C9" s="547">
        <f t="shared" ref="C9:C40" si="1">F9+I9+L9+O9+R9</f>
        <v>0</v>
      </c>
      <c r="D9" s="547">
        <f t="shared" si="0"/>
        <v>5589</v>
      </c>
      <c r="E9" s="547">
        <f t="shared" si="0"/>
        <v>5622</v>
      </c>
      <c r="F9" s="547"/>
      <c r="G9" s="547"/>
      <c r="H9" s="547"/>
      <c r="I9" s="551">
        <v>0</v>
      </c>
      <c r="J9" s="551">
        <v>5589</v>
      </c>
      <c r="K9" s="551">
        <v>5622</v>
      </c>
      <c r="L9" s="547"/>
      <c r="M9" s="547"/>
      <c r="N9" s="547"/>
      <c r="O9" s="547"/>
      <c r="P9" s="547"/>
      <c r="Q9" s="547"/>
      <c r="R9" s="552"/>
      <c r="S9" s="552"/>
      <c r="T9" s="552"/>
      <c r="U9" s="168"/>
    </row>
    <row r="10" spans="1:21" ht="16.5" x14ac:dyDescent="0.3">
      <c r="A10" s="536">
        <v>4</v>
      </c>
      <c r="B10" s="553" t="s">
        <v>637</v>
      </c>
      <c r="C10" s="547">
        <f>F10+I10+L10+O10+R10</f>
        <v>313864</v>
      </c>
      <c r="D10" s="547">
        <f>G10+J10+M10+P10+S10</f>
        <v>168602</v>
      </c>
      <c r="E10" s="547">
        <f t="shared" si="0"/>
        <v>168599</v>
      </c>
      <c r="F10" s="547"/>
      <c r="G10" s="547"/>
      <c r="H10" s="547"/>
      <c r="I10" s="551">
        <f>1781+3125+17491+8560+186362+86296</f>
        <v>303615</v>
      </c>
      <c r="J10" s="551">
        <f>1822+163767</f>
        <v>165589</v>
      </c>
      <c r="K10" s="551">
        <f>1822+163764</f>
        <v>165586</v>
      </c>
      <c r="L10" s="547"/>
      <c r="M10" s="547"/>
      <c r="N10" s="547"/>
      <c r="O10" s="547"/>
      <c r="P10" s="547"/>
      <c r="Q10" s="547"/>
      <c r="R10" s="552">
        <f>5715+4534</f>
        <v>10249</v>
      </c>
      <c r="S10" s="552">
        <f>2854+159</f>
        <v>3013</v>
      </c>
      <c r="T10" s="552">
        <f>2854+159</f>
        <v>3013</v>
      </c>
      <c r="U10" s="169"/>
    </row>
    <row r="11" spans="1:21" x14ac:dyDescent="0.25">
      <c r="A11" s="536">
        <v>5</v>
      </c>
      <c r="B11" s="546" t="s">
        <v>130</v>
      </c>
      <c r="C11" s="547">
        <f t="shared" si="1"/>
        <v>0</v>
      </c>
      <c r="D11" s="547">
        <f t="shared" si="0"/>
        <v>183</v>
      </c>
      <c r="E11" s="547">
        <f t="shared" si="0"/>
        <v>183</v>
      </c>
      <c r="F11" s="547"/>
      <c r="G11" s="547"/>
      <c r="H11" s="547"/>
      <c r="I11" s="551">
        <v>0</v>
      </c>
      <c r="J11" s="551">
        <v>183</v>
      </c>
      <c r="K11" s="551">
        <v>183</v>
      </c>
      <c r="L11" s="547"/>
      <c r="M11" s="547"/>
      <c r="N11" s="547"/>
      <c r="O11" s="547"/>
      <c r="P11" s="547"/>
      <c r="Q11" s="547"/>
      <c r="R11" s="554"/>
      <c r="S11" s="554"/>
      <c r="T11" s="554"/>
      <c r="U11" s="168"/>
    </row>
    <row r="12" spans="1:21" x14ac:dyDescent="0.25">
      <c r="A12" s="536">
        <v>6</v>
      </c>
      <c r="B12" s="546" t="s">
        <v>638</v>
      </c>
      <c r="C12" s="547">
        <f t="shared" si="1"/>
        <v>0</v>
      </c>
      <c r="D12" s="547">
        <f t="shared" si="0"/>
        <v>249</v>
      </c>
      <c r="E12" s="547">
        <f t="shared" si="0"/>
        <v>249</v>
      </c>
      <c r="F12" s="547"/>
      <c r="G12" s="547"/>
      <c r="H12" s="547"/>
      <c r="I12" s="551">
        <v>0</v>
      </c>
      <c r="J12" s="551">
        <v>249</v>
      </c>
      <c r="K12" s="551">
        <v>249</v>
      </c>
      <c r="L12" s="547"/>
      <c r="M12" s="547"/>
      <c r="N12" s="547"/>
      <c r="O12" s="547"/>
      <c r="P12" s="547"/>
      <c r="Q12" s="547"/>
      <c r="R12" s="554"/>
      <c r="S12" s="554"/>
      <c r="T12" s="554"/>
      <c r="U12" s="168"/>
    </row>
    <row r="13" spans="1:21" x14ac:dyDescent="0.25">
      <c r="A13" s="536">
        <v>7</v>
      </c>
      <c r="B13" s="546" t="s">
        <v>132</v>
      </c>
      <c r="C13" s="547">
        <f t="shared" si="1"/>
        <v>0</v>
      </c>
      <c r="D13" s="547">
        <f t="shared" si="0"/>
        <v>0</v>
      </c>
      <c r="E13" s="547">
        <f t="shared" si="0"/>
        <v>0</v>
      </c>
      <c r="F13" s="547"/>
      <c r="G13" s="547"/>
      <c r="H13" s="547"/>
      <c r="I13" s="555"/>
      <c r="J13" s="555"/>
      <c r="K13" s="555"/>
      <c r="L13" s="547"/>
      <c r="M13" s="547"/>
      <c r="N13" s="547"/>
      <c r="O13" s="547"/>
      <c r="P13" s="547"/>
      <c r="Q13" s="547"/>
      <c r="R13" s="554"/>
      <c r="S13" s="554"/>
      <c r="T13" s="554"/>
      <c r="U13" s="168"/>
    </row>
    <row r="14" spans="1:21" x14ac:dyDescent="0.25">
      <c r="A14" s="536">
        <v>8</v>
      </c>
      <c r="B14" s="546" t="s">
        <v>133</v>
      </c>
      <c r="C14" s="547">
        <f t="shared" si="1"/>
        <v>0</v>
      </c>
      <c r="D14" s="547">
        <f t="shared" si="0"/>
        <v>208</v>
      </c>
      <c r="E14" s="547">
        <f t="shared" si="0"/>
        <v>208</v>
      </c>
      <c r="F14" s="547"/>
      <c r="G14" s="547"/>
      <c r="H14" s="547"/>
      <c r="I14" s="551">
        <v>0</v>
      </c>
      <c r="J14" s="551">
        <v>208</v>
      </c>
      <c r="K14" s="551">
        <v>208</v>
      </c>
      <c r="L14" s="547"/>
      <c r="M14" s="547"/>
      <c r="N14" s="547"/>
      <c r="O14" s="547"/>
      <c r="P14" s="547"/>
      <c r="Q14" s="547"/>
      <c r="R14" s="554"/>
      <c r="S14" s="554"/>
      <c r="T14" s="554"/>
      <c r="U14" s="168"/>
    </row>
    <row r="15" spans="1:21" x14ac:dyDescent="0.25">
      <c r="A15" s="536">
        <v>9</v>
      </c>
      <c r="B15" s="546" t="s">
        <v>134</v>
      </c>
      <c r="C15" s="547">
        <f t="shared" si="1"/>
        <v>0</v>
      </c>
      <c r="D15" s="547">
        <f t="shared" si="0"/>
        <v>0</v>
      </c>
      <c r="E15" s="547">
        <f t="shared" si="0"/>
        <v>0</v>
      </c>
      <c r="F15" s="547"/>
      <c r="G15" s="547"/>
      <c r="H15" s="547"/>
      <c r="I15" s="555"/>
      <c r="J15" s="555"/>
      <c r="K15" s="555"/>
      <c r="L15" s="547"/>
      <c r="M15" s="547"/>
      <c r="N15" s="547"/>
      <c r="O15" s="547"/>
      <c r="P15" s="547"/>
      <c r="Q15" s="547"/>
      <c r="R15" s="554"/>
      <c r="S15" s="554"/>
      <c r="T15" s="554"/>
      <c r="U15" s="168"/>
    </row>
    <row r="16" spans="1:21" x14ac:dyDescent="0.25">
      <c r="A16" s="536">
        <v>10</v>
      </c>
      <c r="B16" s="553" t="s">
        <v>135</v>
      </c>
      <c r="C16" s="547">
        <f t="shared" si="1"/>
        <v>0</v>
      </c>
      <c r="D16" s="547">
        <f t="shared" si="0"/>
        <v>1208</v>
      </c>
      <c r="E16" s="547">
        <f t="shared" si="0"/>
        <v>1208</v>
      </c>
      <c r="F16" s="547"/>
      <c r="G16" s="547"/>
      <c r="H16" s="547"/>
      <c r="I16" s="551">
        <v>0</v>
      </c>
      <c r="J16" s="551">
        <v>1208</v>
      </c>
      <c r="K16" s="551">
        <v>1208</v>
      </c>
      <c r="L16" s="547"/>
      <c r="M16" s="547"/>
      <c r="N16" s="547"/>
      <c r="O16" s="547"/>
      <c r="P16" s="547"/>
      <c r="Q16" s="547"/>
      <c r="R16" s="554"/>
      <c r="S16" s="554"/>
      <c r="T16" s="554"/>
      <c r="U16" s="168"/>
    </row>
    <row r="17" spans="1:21" x14ac:dyDescent="0.25">
      <c r="A17" s="536">
        <v>11</v>
      </c>
      <c r="B17" s="546" t="s">
        <v>136</v>
      </c>
      <c r="C17" s="547">
        <f t="shared" si="1"/>
        <v>0</v>
      </c>
      <c r="D17" s="547">
        <f t="shared" si="0"/>
        <v>3216</v>
      </c>
      <c r="E17" s="547">
        <f t="shared" si="0"/>
        <v>3210</v>
      </c>
      <c r="F17" s="547"/>
      <c r="G17" s="547">
        <v>376</v>
      </c>
      <c r="H17" s="547">
        <v>376</v>
      </c>
      <c r="I17" s="551">
        <v>0</v>
      </c>
      <c r="J17" s="551">
        <v>2840</v>
      </c>
      <c r="K17" s="551">
        <v>2834</v>
      </c>
      <c r="L17" s="547"/>
      <c r="M17" s="547"/>
      <c r="N17" s="547"/>
      <c r="O17" s="547"/>
      <c r="P17" s="547"/>
      <c r="Q17" s="547"/>
      <c r="R17" s="554"/>
      <c r="S17" s="554"/>
      <c r="T17" s="554"/>
      <c r="U17" s="168"/>
    </row>
    <row r="18" spans="1:21" x14ac:dyDescent="0.25">
      <c r="A18" s="536">
        <v>12</v>
      </c>
      <c r="B18" s="546" t="s">
        <v>137</v>
      </c>
      <c r="C18" s="547">
        <f>F18+I18+L18+O18+R18</f>
        <v>39558</v>
      </c>
      <c r="D18" s="547">
        <f t="shared" si="0"/>
        <v>41312</v>
      </c>
      <c r="E18" s="547">
        <f t="shared" si="0"/>
        <v>41312</v>
      </c>
      <c r="F18" s="547"/>
      <c r="G18" s="547"/>
      <c r="H18" s="547"/>
      <c r="I18" s="551">
        <f>38555+824</f>
        <v>39379</v>
      </c>
      <c r="J18" s="551">
        <f>41312</f>
        <v>41312</v>
      </c>
      <c r="K18" s="551">
        <v>41312</v>
      </c>
      <c r="L18" s="547"/>
      <c r="M18" s="547"/>
      <c r="N18" s="547"/>
      <c r="O18" s="547">
        <v>179</v>
      </c>
      <c r="P18" s="547">
        <v>0</v>
      </c>
      <c r="Q18" s="547">
        <v>0</v>
      </c>
      <c r="R18" s="554"/>
      <c r="S18" s="554"/>
      <c r="T18" s="554"/>
      <c r="U18" s="168"/>
    </row>
    <row r="19" spans="1:21" x14ac:dyDescent="0.25">
      <c r="A19" s="536">
        <v>13</v>
      </c>
      <c r="B19" s="546" t="s">
        <v>138</v>
      </c>
      <c r="C19" s="547">
        <f t="shared" si="1"/>
        <v>0</v>
      </c>
      <c r="D19" s="547">
        <f t="shared" si="0"/>
        <v>3595</v>
      </c>
      <c r="E19" s="547">
        <f t="shared" si="0"/>
        <v>3595</v>
      </c>
      <c r="F19" s="551"/>
      <c r="G19" s="556"/>
      <c r="H19" s="556"/>
      <c r="I19" s="551">
        <v>0</v>
      </c>
      <c r="J19" s="551">
        <v>3595</v>
      </c>
      <c r="K19" s="551">
        <v>3595</v>
      </c>
      <c r="L19" s="547"/>
      <c r="M19" s="547"/>
      <c r="N19" s="547"/>
      <c r="O19" s="547"/>
      <c r="P19" s="547"/>
      <c r="Q19" s="547"/>
      <c r="R19" s="554"/>
      <c r="S19" s="554"/>
      <c r="T19" s="554"/>
      <c r="U19" s="168"/>
    </row>
    <row r="20" spans="1:21" x14ac:dyDescent="0.25">
      <c r="A20" s="536">
        <v>15</v>
      </c>
      <c r="B20" s="546" t="s">
        <v>139</v>
      </c>
      <c r="C20" s="547">
        <f t="shared" si="1"/>
        <v>0</v>
      </c>
      <c r="D20" s="547">
        <f t="shared" si="0"/>
        <v>15078</v>
      </c>
      <c r="E20" s="547">
        <f t="shared" si="0"/>
        <v>15078</v>
      </c>
      <c r="F20" s="555"/>
      <c r="G20" s="555"/>
      <c r="H20" s="555"/>
      <c r="I20" s="551">
        <v>0</v>
      </c>
      <c r="J20" s="551">
        <v>15078</v>
      </c>
      <c r="K20" s="551">
        <v>15078</v>
      </c>
      <c r="L20" s="547"/>
      <c r="M20" s="547"/>
      <c r="N20" s="547"/>
      <c r="O20" s="547"/>
      <c r="P20" s="547"/>
      <c r="Q20" s="547"/>
      <c r="R20" s="554"/>
      <c r="S20" s="554"/>
      <c r="T20" s="554"/>
      <c r="U20" s="168"/>
    </row>
    <row r="21" spans="1:21" x14ac:dyDescent="0.25">
      <c r="A21" s="536">
        <v>18</v>
      </c>
      <c r="B21" s="546" t="s">
        <v>140</v>
      </c>
      <c r="C21" s="547">
        <f t="shared" si="1"/>
        <v>104966</v>
      </c>
      <c r="D21" s="547">
        <f t="shared" si="0"/>
        <v>59255</v>
      </c>
      <c r="E21" s="547">
        <f t="shared" si="0"/>
        <v>59255</v>
      </c>
      <c r="F21" s="555"/>
      <c r="G21" s="555"/>
      <c r="H21" s="555"/>
      <c r="I21" s="551">
        <f>68890+310+31862+404</f>
        <v>101466</v>
      </c>
      <c r="J21" s="551">
        <f>39053+0+17603+0</f>
        <v>56656</v>
      </c>
      <c r="K21" s="551">
        <f>39053+17603</f>
        <v>56656</v>
      </c>
      <c r="L21" s="547"/>
      <c r="M21" s="547"/>
      <c r="N21" s="547"/>
      <c r="O21" s="547"/>
      <c r="P21" s="547"/>
      <c r="Q21" s="547"/>
      <c r="R21" s="552">
        <v>3500</v>
      </c>
      <c r="S21" s="552">
        <v>2599</v>
      </c>
      <c r="T21" s="552">
        <v>2599</v>
      </c>
      <c r="U21" s="170"/>
    </row>
    <row r="22" spans="1:21" x14ac:dyDescent="0.25">
      <c r="A22" s="536">
        <v>20</v>
      </c>
      <c r="B22" s="546" t="s">
        <v>141</v>
      </c>
      <c r="C22" s="547">
        <f t="shared" si="1"/>
        <v>57768</v>
      </c>
      <c r="D22" s="547">
        <f t="shared" si="0"/>
        <v>94058</v>
      </c>
      <c r="E22" s="547">
        <f t="shared" si="0"/>
        <v>94058</v>
      </c>
      <c r="F22" s="555"/>
      <c r="G22" s="555"/>
      <c r="H22" s="555"/>
      <c r="I22" s="551">
        <v>57768</v>
      </c>
      <c r="J22" s="551">
        <v>94058</v>
      </c>
      <c r="K22" s="551">
        <v>94058</v>
      </c>
      <c r="L22" s="547"/>
      <c r="M22" s="547"/>
      <c r="N22" s="547"/>
      <c r="O22" s="547"/>
      <c r="P22" s="547"/>
      <c r="Q22" s="547"/>
      <c r="R22" s="557"/>
      <c r="S22" s="557"/>
      <c r="T22" s="557"/>
      <c r="U22" s="168"/>
    </row>
    <row r="23" spans="1:21" x14ac:dyDescent="0.25">
      <c r="A23" s="536">
        <v>21</v>
      </c>
      <c r="B23" s="546" t="s">
        <v>142</v>
      </c>
      <c r="C23" s="547">
        <f t="shared" si="1"/>
        <v>0</v>
      </c>
      <c r="D23" s="547">
        <f t="shared" si="0"/>
        <v>3118</v>
      </c>
      <c r="E23" s="547">
        <f t="shared" si="0"/>
        <v>3118</v>
      </c>
      <c r="F23" s="555"/>
      <c r="G23" s="555"/>
      <c r="H23" s="555"/>
      <c r="I23" s="551">
        <v>0</v>
      </c>
      <c r="J23" s="551">
        <v>3118</v>
      </c>
      <c r="K23" s="551">
        <v>3118</v>
      </c>
      <c r="L23" s="547"/>
      <c r="M23" s="547"/>
      <c r="N23" s="547"/>
      <c r="O23" s="547"/>
      <c r="P23" s="547"/>
      <c r="Q23" s="547"/>
      <c r="R23" s="557"/>
      <c r="S23" s="557"/>
      <c r="T23" s="557"/>
      <c r="U23" s="168"/>
    </row>
    <row r="24" spans="1:21" x14ac:dyDescent="0.25">
      <c r="A24" s="536">
        <v>22</v>
      </c>
      <c r="B24" s="546" t="s">
        <v>143</v>
      </c>
      <c r="C24" s="547">
        <f>F24+I24+L24+O24+R24</f>
        <v>76267</v>
      </c>
      <c r="D24" s="547">
        <f t="shared" si="0"/>
        <v>38131</v>
      </c>
      <c r="E24" s="547">
        <f t="shared" si="0"/>
        <v>38129</v>
      </c>
      <c r="F24" s="555"/>
      <c r="G24" s="555"/>
      <c r="H24" s="555"/>
      <c r="I24" s="551">
        <f>22259+53673</f>
        <v>75932</v>
      </c>
      <c r="J24" s="551">
        <f>36893+771</f>
        <v>37664</v>
      </c>
      <c r="K24" s="551">
        <f>36891+771</f>
        <v>37662</v>
      </c>
      <c r="L24" s="551">
        <v>335</v>
      </c>
      <c r="M24" s="551">
        <v>467</v>
      </c>
      <c r="N24" s="551">
        <v>467</v>
      </c>
      <c r="O24" s="551"/>
      <c r="P24" s="551"/>
      <c r="Q24" s="551"/>
      <c r="R24" s="557"/>
      <c r="S24" s="557"/>
      <c r="T24" s="557"/>
      <c r="U24" s="168"/>
    </row>
    <row r="25" spans="1:21" x14ac:dyDescent="0.25">
      <c r="A25" s="536">
        <v>24</v>
      </c>
      <c r="B25" s="546" t="s">
        <v>144</v>
      </c>
      <c r="C25" s="547">
        <f t="shared" si="1"/>
        <v>0</v>
      </c>
      <c r="D25" s="547">
        <f t="shared" si="0"/>
        <v>2108</v>
      </c>
      <c r="E25" s="547">
        <f t="shared" si="0"/>
        <v>2108</v>
      </c>
      <c r="F25" s="555"/>
      <c r="G25" s="555"/>
      <c r="H25" s="555"/>
      <c r="I25" s="551">
        <v>0</v>
      </c>
      <c r="J25" s="551">
        <v>2108</v>
      </c>
      <c r="K25" s="551">
        <v>2108</v>
      </c>
      <c r="L25" s="547"/>
      <c r="M25" s="547"/>
      <c r="N25" s="547"/>
      <c r="O25" s="547"/>
      <c r="P25" s="547"/>
      <c r="Q25" s="547"/>
      <c r="R25" s="557"/>
      <c r="S25" s="557"/>
      <c r="T25" s="557"/>
      <c r="U25" s="168"/>
    </row>
    <row r="26" spans="1:21" x14ac:dyDescent="0.25">
      <c r="A26" s="536">
        <v>26</v>
      </c>
      <c r="B26" s="546" t="s">
        <v>145</v>
      </c>
      <c r="C26" s="547">
        <f t="shared" si="1"/>
        <v>51200</v>
      </c>
      <c r="D26" s="547">
        <f t="shared" si="0"/>
        <v>50626</v>
      </c>
      <c r="E26" s="547">
        <f t="shared" si="0"/>
        <v>50626</v>
      </c>
      <c r="F26" s="555"/>
      <c r="G26" s="555"/>
      <c r="H26" s="555"/>
      <c r="I26" s="551">
        <f>31904+19231</f>
        <v>51135</v>
      </c>
      <c r="J26" s="551">
        <f>717+49844</f>
        <v>50561</v>
      </c>
      <c r="K26" s="551">
        <f>717+49844</f>
        <v>50561</v>
      </c>
      <c r="L26" s="547"/>
      <c r="M26" s="547"/>
      <c r="N26" s="547"/>
      <c r="O26" s="547"/>
      <c r="P26" s="547"/>
      <c r="Q26" s="547"/>
      <c r="R26" s="557">
        <v>65</v>
      </c>
      <c r="S26" s="557">
        <v>65</v>
      </c>
      <c r="T26" s="557">
        <v>65</v>
      </c>
      <c r="U26" s="168"/>
    </row>
    <row r="27" spans="1:21" x14ac:dyDescent="0.25">
      <c r="A27" s="536">
        <v>27</v>
      </c>
      <c r="B27" s="546" t="s">
        <v>146</v>
      </c>
      <c r="C27" s="547">
        <f t="shared" si="1"/>
        <v>123143</v>
      </c>
      <c r="D27" s="547">
        <f t="shared" si="0"/>
        <v>95472</v>
      </c>
      <c r="E27" s="547">
        <f t="shared" si="0"/>
        <v>95469</v>
      </c>
      <c r="F27" s="551">
        <f>78799+20000+24000</f>
        <v>122799</v>
      </c>
      <c r="G27" s="551">
        <f>49256+605+5747+8157+3009+27209</f>
        <v>93983</v>
      </c>
      <c r="H27" s="551">
        <f>49256+605+5747+8157+3009+27206</f>
        <v>93980</v>
      </c>
      <c r="I27" s="551">
        <f>227+117</f>
        <v>344</v>
      </c>
      <c r="J27" s="551">
        <f>189+1300</f>
        <v>1489</v>
      </c>
      <c r="K27" s="551">
        <f>189+1300</f>
        <v>1489</v>
      </c>
      <c r="L27" s="555"/>
      <c r="M27" s="555"/>
      <c r="N27" s="555"/>
      <c r="O27" s="555"/>
      <c r="P27" s="555"/>
      <c r="Q27" s="555"/>
      <c r="R27" s="557"/>
      <c r="S27" s="557"/>
      <c r="T27" s="557"/>
      <c r="U27" s="168"/>
    </row>
    <row r="28" spans="1:21" x14ac:dyDescent="0.25">
      <c r="A28" s="536">
        <v>29</v>
      </c>
      <c r="B28" s="546" t="s">
        <v>639</v>
      </c>
      <c r="C28" s="547">
        <f t="shared" si="1"/>
        <v>116052</v>
      </c>
      <c r="D28" s="547">
        <f t="shared" si="0"/>
        <v>136717</v>
      </c>
      <c r="E28" s="547">
        <f t="shared" si="0"/>
        <v>136717</v>
      </c>
      <c r="F28" s="555"/>
      <c r="G28" s="555"/>
      <c r="H28" s="555"/>
      <c r="I28" s="551">
        <v>116052</v>
      </c>
      <c r="J28" s="551">
        <v>136717</v>
      </c>
      <c r="K28" s="551">
        <v>136717</v>
      </c>
      <c r="L28" s="547"/>
      <c r="M28" s="547"/>
      <c r="N28" s="547"/>
      <c r="O28" s="547"/>
      <c r="P28" s="547"/>
      <c r="Q28" s="547"/>
      <c r="R28" s="557"/>
      <c r="S28" s="557"/>
      <c r="T28" s="557"/>
      <c r="U28" s="168"/>
    </row>
    <row r="29" spans="1:21" x14ac:dyDescent="0.25">
      <c r="A29" s="536">
        <v>31</v>
      </c>
      <c r="B29" s="546" t="s">
        <v>147</v>
      </c>
      <c r="C29" s="547">
        <f t="shared" si="1"/>
        <v>0</v>
      </c>
      <c r="D29" s="547">
        <f t="shared" si="0"/>
        <v>232</v>
      </c>
      <c r="E29" s="547">
        <f t="shared" si="0"/>
        <v>232</v>
      </c>
      <c r="F29" s="547"/>
      <c r="G29" s="547"/>
      <c r="H29" s="547"/>
      <c r="I29" s="555"/>
      <c r="J29" s="551">
        <v>232</v>
      </c>
      <c r="K29" s="551">
        <v>232</v>
      </c>
      <c r="L29" s="547"/>
      <c r="M29" s="547"/>
      <c r="N29" s="547"/>
      <c r="O29" s="547"/>
      <c r="P29" s="547"/>
      <c r="Q29" s="547"/>
      <c r="R29" s="557"/>
      <c r="S29" s="557"/>
      <c r="T29" s="557"/>
      <c r="U29" s="168"/>
    </row>
    <row r="30" spans="1:21" x14ac:dyDescent="0.25">
      <c r="A30" s="536">
        <v>32</v>
      </c>
      <c r="B30" s="546" t="s">
        <v>148</v>
      </c>
      <c r="C30" s="547">
        <f t="shared" si="1"/>
        <v>0</v>
      </c>
      <c r="D30" s="547">
        <f t="shared" si="0"/>
        <v>3556</v>
      </c>
      <c r="E30" s="547">
        <f t="shared" si="0"/>
        <v>3556</v>
      </c>
      <c r="F30" s="547"/>
      <c r="G30" s="547"/>
      <c r="H30" s="547"/>
      <c r="I30" s="551">
        <v>0</v>
      </c>
      <c r="J30" s="551">
        <v>3556</v>
      </c>
      <c r="K30" s="551">
        <v>3556</v>
      </c>
      <c r="L30" s="547"/>
      <c r="M30" s="547"/>
      <c r="N30" s="547"/>
      <c r="O30" s="547"/>
      <c r="P30" s="547"/>
      <c r="Q30" s="547"/>
      <c r="R30" s="557"/>
      <c r="S30" s="557"/>
      <c r="T30" s="557"/>
      <c r="U30" s="168"/>
    </row>
    <row r="31" spans="1:21" x14ac:dyDescent="0.25">
      <c r="A31" s="536">
        <v>33</v>
      </c>
      <c r="B31" s="546" t="s">
        <v>149</v>
      </c>
      <c r="C31" s="547">
        <f t="shared" si="1"/>
        <v>0</v>
      </c>
      <c r="D31" s="547">
        <f t="shared" si="0"/>
        <v>585</v>
      </c>
      <c r="E31" s="547">
        <f t="shared" si="0"/>
        <v>581</v>
      </c>
      <c r="F31" s="547"/>
      <c r="G31" s="547"/>
      <c r="H31" s="547"/>
      <c r="I31" s="551">
        <v>0</v>
      </c>
      <c r="J31" s="551">
        <v>585</v>
      </c>
      <c r="K31" s="551">
        <v>581</v>
      </c>
      <c r="L31" s="547"/>
      <c r="M31" s="547"/>
      <c r="N31" s="547"/>
      <c r="O31" s="547"/>
      <c r="P31" s="547"/>
      <c r="Q31" s="547"/>
      <c r="R31" s="557"/>
      <c r="S31" s="557"/>
      <c r="T31" s="557"/>
      <c r="U31" s="168"/>
    </row>
    <row r="32" spans="1:21" x14ac:dyDescent="0.25">
      <c r="A32" s="536">
        <v>34</v>
      </c>
      <c r="B32" s="546" t="s">
        <v>150</v>
      </c>
      <c r="C32" s="547">
        <f t="shared" si="1"/>
        <v>0</v>
      </c>
      <c r="D32" s="547">
        <f t="shared" si="0"/>
        <v>4</v>
      </c>
      <c r="E32" s="547">
        <f>H32+K32+N32+Q32+T32</f>
        <v>135</v>
      </c>
      <c r="F32" s="547"/>
      <c r="G32" s="547"/>
      <c r="H32" s="547"/>
      <c r="I32" s="551">
        <v>0</v>
      </c>
      <c r="J32" s="551">
        <v>4</v>
      </c>
      <c r="K32" s="551">
        <v>135</v>
      </c>
      <c r="L32" s="547"/>
      <c r="M32" s="547"/>
      <c r="N32" s="547"/>
      <c r="O32" s="547"/>
      <c r="P32" s="547"/>
      <c r="Q32" s="547"/>
      <c r="R32" s="557"/>
      <c r="S32" s="557"/>
      <c r="T32" s="557"/>
      <c r="U32" s="168"/>
    </row>
    <row r="33" spans="1:21" x14ac:dyDescent="0.25">
      <c r="A33" s="536">
        <v>36</v>
      </c>
      <c r="B33" s="553" t="s">
        <v>151</v>
      </c>
      <c r="C33" s="551">
        <f t="shared" si="1"/>
        <v>0</v>
      </c>
      <c r="D33" s="551">
        <f t="shared" si="0"/>
        <v>471</v>
      </c>
      <c r="E33" s="551">
        <f>H33+K33+N33+Q33+T33</f>
        <v>471</v>
      </c>
      <c r="F33" s="551"/>
      <c r="G33" s="551"/>
      <c r="H33" s="551"/>
      <c r="I33" s="551"/>
      <c r="J33" s="551">
        <v>471</v>
      </c>
      <c r="K33" s="551">
        <v>471</v>
      </c>
      <c r="L33" s="551"/>
      <c r="M33" s="551"/>
      <c r="N33" s="551"/>
      <c r="O33" s="551"/>
      <c r="P33" s="551"/>
      <c r="Q33" s="551"/>
      <c r="R33" s="552"/>
      <c r="S33" s="552"/>
      <c r="T33" s="552"/>
      <c r="U33" s="168"/>
    </row>
    <row r="34" spans="1:21" x14ac:dyDescent="0.25">
      <c r="A34" s="536">
        <v>37</v>
      </c>
      <c r="B34" s="546" t="s">
        <v>152</v>
      </c>
      <c r="C34" s="547">
        <f t="shared" si="1"/>
        <v>0</v>
      </c>
      <c r="D34" s="547">
        <f t="shared" si="0"/>
        <v>298</v>
      </c>
      <c r="E34" s="547">
        <f t="shared" si="0"/>
        <v>298</v>
      </c>
      <c r="F34" s="547"/>
      <c r="G34" s="547"/>
      <c r="H34" s="547"/>
      <c r="I34" s="551">
        <v>0</v>
      </c>
      <c r="J34" s="551">
        <v>298</v>
      </c>
      <c r="K34" s="551">
        <v>298</v>
      </c>
      <c r="L34" s="547"/>
      <c r="M34" s="547"/>
      <c r="N34" s="547"/>
      <c r="O34" s="547"/>
      <c r="P34" s="547"/>
      <c r="Q34" s="547"/>
      <c r="R34" s="557"/>
      <c r="S34" s="557"/>
      <c r="T34" s="557"/>
      <c r="U34" s="168"/>
    </row>
    <row r="35" spans="1:21" x14ac:dyDescent="0.25">
      <c r="A35" s="536">
        <v>38</v>
      </c>
      <c r="B35" s="546" t="s">
        <v>640</v>
      </c>
      <c r="C35" s="547">
        <f t="shared" si="1"/>
        <v>0</v>
      </c>
      <c r="D35" s="547">
        <f t="shared" si="0"/>
        <v>219</v>
      </c>
      <c r="E35" s="547">
        <f t="shared" si="0"/>
        <v>219</v>
      </c>
      <c r="F35" s="547"/>
      <c r="G35" s="547"/>
      <c r="H35" s="547"/>
      <c r="I35" s="551">
        <v>0</v>
      </c>
      <c r="J35" s="551">
        <v>219</v>
      </c>
      <c r="K35" s="551">
        <v>219</v>
      </c>
      <c r="L35" s="547"/>
      <c r="M35" s="547"/>
      <c r="N35" s="547"/>
      <c r="O35" s="547"/>
      <c r="P35" s="547"/>
      <c r="Q35" s="547"/>
      <c r="R35" s="557"/>
      <c r="S35" s="557"/>
      <c r="T35" s="557"/>
      <c r="U35" s="171"/>
    </row>
    <row r="36" spans="1:21" x14ac:dyDescent="0.25">
      <c r="A36" s="536">
        <v>40</v>
      </c>
      <c r="B36" s="546" t="s">
        <v>154</v>
      </c>
      <c r="C36" s="547">
        <f t="shared" si="1"/>
        <v>0</v>
      </c>
      <c r="D36" s="547">
        <f>G36+J36+M36+P36+S36</f>
        <v>29</v>
      </c>
      <c r="E36" s="547">
        <f>H36+K36+N36+Q36+T36</f>
        <v>29</v>
      </c>
      <c r="F36" s="547"/>
      <c r="G36" s="547"/>
      <c r="H36" s="547"/>
      <c r="I36" s="551">
        <v>0</v>
      </c>
      <c r="J36" s="551">
        <v>29</v>
      </c>
      <c r="K36" s="551">
        <v>29</v>
      </c>
      <c r="L36" s="547"/>
      <c r="M36" s="547"/>
      <c r="N36" s="547"/>
      <c r="O36" s="547"/>
      <c r="P36" s="547"/>
      <c r="Q36" s="547"/>
      <c r="R36" s="557"/>
      <c r="S36" s="557"/>
      <c r="T36" s="557"/>
      <c r="U36" s="171"/>
    </row>
    <row r="37" spans="1:21" x14ac:dyDescent="0.25">
      <c r="A37" s="536">
        <v>41</v>
      </c>
      <c r="B37" s="546" t="s">
        <v>155</v>
      </c>
      <c r="C37" s="547">
        <f t="shared" si="1"/>
        <v>0</v>
      </c>
      <c r="D37" s="547">
        <f t="shared" si="0"/>
        <v>1100</v>
      </c>
      <c r="E37" s="547">
        <f t="shared" si="0"/>
        <v>1087</v>
      </c>
      <c r="F37" s="547"/>
      <c r="G37" s="547"/>
      <c r="H37" s="547"/>
      <c r="I37" s="551">
        <v>0</v>
      </c>
      <c r="J37" s="551">
        <v>1100</v>
      </c>
      <c r="K37" s="551">
        <v>1087</v>
      </c>
      <c r="L37" s="547"/>
      <c r="M37" s="547"/>
      <c r="N37" s="547"/>
      <c r="O37" s="547"/>
      <c r="P37" s="547"/>
      <c r="Q37" s="547"/>
      <c r="R37" s="557"/>
      <c r="S37" s="557"/>
      <c r="T37" s="557"/>
      <c r="U37" s="171"/>
    </row>
    <row r="38" spans="1:21" x14ac:dyDescent="0.25">
      <c r="A38" s="536">
        <v>42</v>
      </c>
      <c r="B38" s="546" t="s">
        <v>156</v>
      </c>
      <c r="C38" s="547">
        <f t="shared" si="1"/>
        <v>0</v>
      </c>
      <c r="D38" s="547">
        <f t="shared" si="0"/>
        <v>170</v>
      </c>
      <c r="E38" s="547">
        <f t="shared" si="0"/>
        <v>170</v>
      </c>
      <c r="F38" s="547"/>
      <c r="G38" s="547"/>
      <c r="H38" s="547"/>
      <c r="I38" s="551">
        <v>0</v>
      </c>
      <c r="J38" s="551">
        <v>170</v>
      </c>
      <c r="K38" s="551">
        <v>170</v>
      </c>
      <c r="L38" s="547"/>
      <c r="M38" s="547"/>
      <c r="N38" s="547"/>
      <c r="O38" s="547"/>
      <c r="P38" s="547"/>
      <c r="Q38" s="547"/>
      <c r="R38" s="557"/>
      <c r="S38" s="557"/>
      <c r="T38" s="557"/>
      <c r="U38" s="171"/>
    </row>
    <row r="39" spans="1:21" x14ac:dyDescent="0.25">
      <c r="A39" s="536">
        <v>48</v>
      </c>
      <c r="B39" s="546" t="s">
        <v>643</v>
      </c>
      <c r="C39" s="547">
        <f>F39+I39+L39+O39+R39</f>
        <v>87623</v>
      </c>
      <c r="D39" s="547">
        <f t="shared" si="0"/>
        <v>2204</v>
      </c>
      <c r="E39" s="547">
        <f t="shared" si="0"/>
        <v>2204</v>
      </c>
      <c r="F39" s="547"/>
      <c r="G39" s="547"/>
      <c r="H39" s="547"/>
      <c r="I39" s="547">
        <f>47125+38169</f>
        <v>85294</v>
      </c>
      <c r="J39" s="547">
        <v>827</v>
      </c>
      <c r="K39" s="547">
        <v>827</v>
      </c>
      <c r="L39" s="547"/>
      <c r="M39" s="547"/>
      <c r="N39" s="547"/>
      <c r="O39" s="547"/>
      <c r="P39" s="547"/>
      <c r="Q39" s="547"/>
      <c r="R39" s="557">
        <f>1051+971+307</f>
        <v>2329</v>
      </c>
      <c r="S39" s="557">
        <f>931+446</f>
        <v>1377</v>
      </c>
      <c r="T39" s="557">
        <f>931+446</f>
        <v>1377</v>
      </c>
      <c r="U39" s="171"/>
    </row>
    <row r="40" spans="1:21" x14ac:dyDescent="0.25">
      <c r="A40" s="536">
        <v>51</v>
      </c>
      <c r="B40" s="546" t="s">
        <v>158</v>
      </c>
      <c r="C40" s="547">
        <f t="shared" si="1"/>
        <v>0</v>
      </c>
      <c r="D40" s="547">
        <f t="shared" si="0"/>
        <v>3536</v>
      </c>
      <c r="E40" s="547">
        <f t="shared" si="0"/>
        <v>3536</v>
      </c>
      <c r="F40" s="547"/>
      <c r="G40" s="547"/>
      <c r="H40" s="547"/>
      <c r="I40" s="551">
        <v>0</v>
      </c>
      <c r="J40" s="551">
        <v>3536</v>
      </c>
      <c r="K40" s="551">
        <v>3536</v>
      </c>
      <c r="L40" s="547"/>
      <c r="M40" s="547"/>
      <c r="N40" s="547"/>
      <c r="O40" s="547"/>
      <c r="P40" s="547"/>
      <c r="Q40" s="547"/>
      <c r="R40" s="557"/>
      <c r="S40" s="557"/>
      <c r="T40" s="557"/>
    </row>
    <row r="41" spans="1:21" ht="30" customHeight="1" thickBot="1" x14ac:dyDescent="0.3">
      <c r="A41" s="679" t="s">
        <v>649</v>
      </c>
      <c r="B41" s="679"/>
      <c r="C41" s="558">
        <f>SUM(C8:C40)</f>
        <v>970441</v>
      </c>
      <c r="D41" s="558">
        <f t="shared" ref="D41:T41" si="2">SUM(D8:D40)</f>
        <v>731131</v>
      </c>
      <c r="E41" s="558">
        <f t="shared" si="2"/>
        <v>731264</v>
      </c>
      <c r="F41" s="558">
        <f t="shared" si="2"/>
        <v>122799</v>
      </c>
      <c r="G41" s="558">
        <f t="shared" si="2"/>
        <v>94359</v>
      </c>
      <c r="H41" s="558">
        <f t="shared" si="2"/>
        <v>94356</v>
      </c>
      <c r="I41" s="558">
        <f t="shared" si="2"/>
        <v>830985</v>
      </c>
      <c r="J41" s="558">
        <f t="shared" si="2"/>
        <v>629251</v>
      </c>
      <c r="K41" s="559">
        <f t="shared" si="2"/>
        <v>629387</v>
      </c>
      <c r="L41" s="558">
        <f t="shared" si="2"/>
        <v>335</v>
      </c>
      <c r="M41" s="558">
        <f t="shared" si="2"/>
        <v>467</v>
      </c>
      <c r="N41" s="558">
        <f t="shared" si="2"/>
        <v>467</v>
      </c>
      <c r="O41" s="558">
        <f t="shared" si="2"/>
        <v>179</v>
      </c>
      <c r="P41" s="558">
        <f t="shared" si="2"/>
        <v>0</v>
      </c>
      <c r="Q41" s="558">
        <f t="shared" si="2"/>
        <v>0</v>
      </c>
      <c r="R41" s="558">
        <f t="shared" si="2"/>
        <v>16143</v>
      </c>
      <c r="S41" s="558">
        <f>SUM(S8:S40)</f>
        <v>7054</v>
      </c>
      <c r="T41" s="558">
        <f t="shared" si="2"/>
        <v>7054</v>
      </c>
    </row>
    <row r="42" spans="1:21" ht="15.75" thickTop="1" x14ac:dyDescent="0.25">
      <c r="A42" s="166"/>
      <c r="B42" s="166"/>
      <c r="C42" s="166"/>
      <c r="D42" s="166"/>
      <c r="E42" s="172"/>
      <c r="F42" s="166"/>
      <c r="G42" s="172"/>
      <c r="H42" s="166"/>
      <c r="I42" s="172"/>
      <c r="J42" s="172"/>
      <c r="K42" s="172"/>
      <c r="L42" s="166"/>
      <c r="M42" s="166"/>
      <c r="N42" s="166"/>
      <c r="O42" s="166"/>
      <c r="P42" s="166"/>
      <c r="Q42" s="166"/>
      <c r="R42" s="172"/>
      <c r="S42" s="172"/>
      <c r="T42" s="172"/>
    </row>
    <row r="43" spans="1:21" x14ac:dyDescent="0.25">
      <c r="A43" s="166"/>
      <c r="B43" s="166"/>
      <c r="C43" s="172"/>
      <c r="D43" s="172"/>
      <c r="E43" s="172"/>
      <c r="F43" s="166"/>
      <c r="G43" s="166"/>
      <c r="H43" s="166"/>
      <c r="I43" s="172"/>
      <c r="J43" s="166"/>
      <c r="K43" s="166"/>
      <c r="L43" s="166"/>
      <c r="M43" s="166"/>
      <c r="N43" s="166"/>
      <c r="O43" s="166"/>
      <c r="P43" s="166"/>
      <c r="Q43" s="166"/>
      <c r="R43" s="172"/>
      <c r="S43" s="172"/>
      <c r="T43" s="172"/>
    </row>
    <row r="44" spans="1:21" x14ac:dyDescent="0.25">
      <c r="E44" s="171"/>
    </row>
    <row r="46" spans="1:21" ht="16.5" x14ac:dyDescent="0.3">
      <c r="F46" s="171"/>
      <c r="J46" s="169"/>
    </row>
    <row r="47" spans="1:21" x14ac:dyDescent="0.25">
      <c r="E47" s="171"/>
      <c r="I47" s="171"/>
      <c r="J47" s="171"/>
      <c r="K47" s="171"/>
    </row>
    <row r="49" spans="3:11" x14ac:dyDescent="0.25">
      <c r="C49" s="171"/>
    </row>
    <row r="50" spans="3:11" x14ac:dyDescent="0.25">
      <c r="C50" s="171"/>
      <c r="D50" s="171"/>
      <c r="E50" s="171"/>
      <c r="I50" s="171"/>
      <c r="J50" s="171"/>
      <c r="K50" s="171"/>
    </row>
  </sheetData>
  <mergeCells count="21">
    <mergeCell ref="B2:T2"/>
    <mergeCell ref="B3:T3"/>
    <mergeCell ref="A5:B7"/>
    <mergeCell ref="C5:D6"/>
    <mergeCell ref="E5:E7"/>
    <mergeCell ref="F5:H5"/>
    <mergeCell ref="I5:K5"/>
    <mergeCell ref="L5:N5"/>
    <mergeCell ref="O5:Q5"/>
    <mergeCell ref="R5:T5"/>
    <mergeCell ref="O6:P6"/>
    <mergeCell ref="Q6:Q7"/>
    <mergeCell ref="R6:S6"/>
    <mergeCell ref="T6:T7"/>
    <mergeCell ref="L6:M6"/>
    <mergeCell ref="N6:N7"/>
    <mergeCell ref="A41:B41"/>
    <mergeCell ref="F6:G6"/>
    <mergeCell ref="H6:H7"/>
    <mergeCell ref="I6:J6"/>
    <mergeCell ref="K6:K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5"/>
  <sheetViews>
    <sheetView workbookViewId="0"/>
  </sheetViews>
  <sheetFormatPr defaultRowHeight="15" x14ac:dyDescent="0.25"/>
  <cols>
    <col min="1" max="1" width="47.7109375" customWidth="1"/>
    <col min="2" max="14" width="11.5703125" customWidth="1"/>
    <col min="257" max="257" width="47.7109375" customWidth="1"/>
    <col min="258" max="270" width="11.5703125" customWidth="1"/>
    <col min="513" max="513" width="47.7109375" customWidth="1"/>
    <col min="514" max="526" width="11.5703125" customWidth="1"/>
    <col min="769" max="769" width="47.7109375" customWidth="1"/>
    <col min="770" max="782" width="11.5703125" customWidth="1"/>
    <col min="1025" max="1025" width="47.7109375" customWidth="1"/>
    <col min="1026" max="1038" width="11.5703125" customWidth="1"/>
    <col min="1281" max="1281" width="47.7109375" customWidth="1"/>
    <col min="1282" max="1294" width="11.5703125" customWidth="1"/>
    <col min="1537" max="1537" width="47.7109375" customWidth="1"/>
    <col min="1538" max="1550" width="11.5703125" customWidth="1"/>
    <col min="1793" max="1793" width="47.7109375" customWidth="1"/>
    <col min="1794" max="1806" width="11.5703125" customWidth="1"/>
    <col min="2049" max="2049" width="47.7109375" customWidth="1"/>
    <col min="2050" max="2062" width="11.5703125" customWidth="1"/>
    <col min="2305" max="2305" width="47.7109375" customWidth="1"/>
    <col min="2306" max="2318" width="11.5703125" customWidth="1"/>
    <col min="2561" max="2561" width="47.7109375" customWidth="1"/>
    <col min="2562" max="2574" width="11.5703125" customWidth="1"/>
    <col min="2817" max="2817" width="47.7109375" customWidth="1"/>
    <col min="2818" max="2830" width="11.5703125" customWidth="1"/>
    <col min="3073" max="3073" width="47.7109375" customWidth="1"/>
    <col min="3074" max="3086" width="11.5703125" customWidth="1"/>
    <col min="3329" max="3329" width="47.7109375" customWidth="1"/>
    <col min="3330" max="3342" width="11.5703125" customWidth="1"/>
    <col min="3585" max="3585" width="47.7109375" customWidth="1"/>
    <col min="3586" max="3598" width="11.5703125" customWidth="1"/>
    <col min="3841" max="3841" width="47.7109375" customWidth="1"/>
    <col min="3842" max="3854" width="11.5703125" customWidth="1"/>
    <col min="4097" max="4097" width="47.7109375" customWidth="1"/>
    <col min="4098" max="4110" width="11.5703125" customWidth="1"/>
    <col min="4353" max="4353" width="47.7109375" customWidth="1"/>
    <col min="4354" max="4366" width="11.5703125" customWidth="1"/>
    <col min="4609" max="4609" width="47.7109375" customWidth="1"/>
    <col min="4610" max="4622" width="11.5703125" customWidth="1"/>
    <col min="4865" max="4865" width="47.7109375" customWidth="1"/>
    <col min="4866" max="4878" width="11.5703125" customWidth="1"/>
    <col min="5121" max="5121" width="47.7109375" customWidth="1"/>
    <col min="5122" max="5134" width="11.5703125" customWidth="1"/>
    <col min="5377" max="5377" width="47.7109375" customWidth="1"/>
    <col min="5378" max="5390" width="11.5703125" customWidth="1"/>
    <col min="5633" max="5633" width="47.7109375" customWidth="1"/>
    <col min="5634" max="5646" width="11.5703125" customWidth="1"/>
    <col min="5889" max="5889" width="47.7109375" customWidth="1"/>
    <col min="5890" max="5902" width="11.5703125" customWidth="1"/>
    <col min="6145" max="6145" width="47.7109375" customWidth="1"/>
    <col min="6146" max="6158" width="11.5703125" customWidth="1"/>
    <col min="6401" max="6401" width="47.7109375" customWidth="1"/>
    <col min="6402" max="6414" width="11.5703125" customWidth="1"/>
    <col min="6657" max="6657" width="47.7109375" customWidth="1"/>
    <col min="6658" max="6670" width="11.5703125" customWidth="1"/>
    <col min="6913" max="6913" width="47.7109375" customWidth="1"/>
    <col min="6914" max="6926" width="11.5703125" customWidth="1"/>
    <col min="7169" max="7169" width="47.7109375" customWidth="1"/>
    <col min="7170" max="7182" width="11.5703125" customWidth="1"/>
    <col min="7425" max="7425" width="47.7109375" customWidth="1"/>
    <col min="7426" max="7438" width="11.5703125" customWidth="1"/>
    <col min="7681" max="7681" width="47.7109375" customWidth="1"/>
    <col min="7682" max="7694" width="11.5703125" customWidth="1"/>
    <col min="7937" max="7937" width="47.7109375" customWidth="1"/>
    <col min="7938" max="7950" width="11.5703125" customWidth="1"/>
    <col min="8193" max="8193" width="47.7109375" customWidth="1"/>
    <col min="8194" max="8206" width="11.5703125" customWidth="1"/>
    <col min="8449" max="8449" width="47.7109375" customWidth="1"/>
    <col min="8450" max="8462" width="11.5703125" customWidth="1"/>
    <col min="8705" max="8705" width="47.7109375" customWidth="1"/>
    <col min="8706" max="8718" width="11.5703125" customWidth="1"/>
    <col min="8961" max="8961" width="47.7109375" customWidth="1"/>
    <col min="8962" max="8974" width="11.5703125" customWidth="1"/>
    <col min="9217" max="9217" width="47.7109375" customWidth="1"/>
    <col min="9218" max="9230" width="11.5703125" customWidth="1"/>
    <col min="9473" max="9473" width="47.7109375" customWidth="1"/>
    <col min="9474" max="9486" width="11.5703125" customWidth="1"/>
    <col min="9729" max="9729" width="47.7109375" customWidth="1"/>
    <col min="9730" max="9742" width="11.5703125" customWidth="1"/>
    <col min="9985" max="9985" width="47.7109375" customWidth="1"/>
    <col min="9986" max="9998" width="11.5703125" customWidth="1"/>
    <col min="10241" max="10241" width="47.7109375" customWidth="1"/>
    <col min="10242" max="10254" width="11.5703125" customWidth="1"/>
    <col min="10497" max="10497" width="47.7109375" customWidth="1"/>
    <col min="10498" max="10510" width="11.5703125" customWidth="1"/>
    <col min="10753" max="10753" width="47.7109375" customWidth="1"/>
    <col min="10754" max="10766" width="11.5703125" customWidth="1"/>
    <col min="11009" max="11009" width="47.7109375" customWidth="1"/>
    <col min="11010" max="11022" width="11.5703125" customWidth="1"/>
    <col min="11265" max="11265" width="47.7109375" customWidth="1"/>
    <col min="11266" max="11278" width="11.5703125" customWidth="1"/>
    <col min="11521" max="11521" width="47.7109375" customWidth="1"/>
    <col min="11522" max="11534" width="11.5703125" customWidth="1"/>
    <col min="11777" max="11777" width="47.7109375" customWidth="1"/>
    <col min="11778" max="11790" width="11.5703125" customWidth="1"/>
    <col min="12033" max="12033" width="47.7109375" customWidth="1"/>
    <col min="12034" max="12046" width="11.5703125" customWidth="1"/>
    <col min="12289" max="12289" width="47.7109375" customWidth="1"/>
    <col min="12290" max="12302" width="11.5703125" customWidth="1"/>
    <col min="12545" max="12545" width="47.7109375" customWidth="1"/>
    <col min="12546" max="12558" width="11.5703125" customWidth="1"/>
    <col min="12801" max="12801" width="47.7109375" customWidth="1"/>
    <col min="12802" max="12814" width="11.5703125" customWidth="1"/>
    <col min="13057" max="13057" width="47.7109375" customWidth="1"/>
    <col min="13058" max="13070" width="11.5703125" customWidth="1"/>
    <col min="13313" max="13313" width="47.7109375" customWidth="1"/>
    <col min="13314" max="13326" width="11.5703125" customWidth="1"/>
    <col min="13569" max="13569" width="47.7109375" customWidth="1"/>
    <col min="13570" max="13582" width="11.5703125" customWidth="1"/>
    <col min="13825" max="13825" width="47.7109375" customWidth="1"/>
    <col min="13826" max="13838" width="11.5703125" customWidth="1"/>
    <col min="14081" max="14081" width="47.7109375" customWidth="1"/>
    <col min="14082" max="14094" width="11.5703125" customWidth="1"/>
    <col min="14337" max="14337" width="47.7109375" customWidth="1"/>
    <col min="14338" max="14350" width="11.5703125" customWidth="1"/>
    <col min="14593" max="14593" width="47.7109375" customWidth="1"/>
    <col min="14594" max="14606" width="11.5703125" customWidth="1"/>
    <col min="14849" max="14849" width="47.7109375" customWidth="1"/>
    <col min="14850" max="14862" width="11.5703125" customWidth="1"/>
    <col min="15105" max="15105" width="47.7109375" customWidth="1"/>
    <col min="15106" max="15118" width="11.5703125" customWidth="1"/>
    <col min="15361" max="15361" width="47.7109375" customWidth="1"/>
    <col min="15362" max="15374" width="11.5703125" customWidth="1"/>
    <col min="15617" max="15617" width="47.7109375" customWidth="1"/>
    <col min="15618" max="15630" width="11.5703125" customWidth="1"/>
    <col min="15873" max="15873" width="47.7109375" customWidth="1"/>
    <col min="15874" max="15886" width="11.5703125" customWidth="1"/>
    <col min="16129" max="16129" width="47.7109375" customWidth="1"/>
    <col min="16130" max="16142" width="11.5703125" customWidth="1"/>
  </cols>
  <sheetData>
    <row r="2" spans="1:14" x14ac:dyDescent="0.25">
      <c r="A2" s="628" t="s">
        <v>1448</v>
      </c>
      <c r="B2" s="628"/>
      <c r="C2" s="628"/>
      <c r="D2" s="628"/>
      <c r="E2" s="628"/>
      <c r="F2" s="628"/>
      <c r="G2" s="628"/>
      <c r="H2" s="628"/>
      <c r="I2" s="628"/>
      <c r="J2" s="628"/>
      <c r="K2" s="628"/>
      <c r="L2" s="628"/>
      <c r="M2" s="628"/>
      <c r="N2" s="628"/>
    </row>
    <row r="3" spans="1:14" x14ac:dyDescent="0.25">
      <c r="A3" s="628" t="s">
        <v>2</v>
      </c>
      <c r="B3" s="628"/>
      <c r="C3" s="628"/>
      <c r="D3" s="628"/>
      <c r="E3" s="628"/>
      <c r="F3" s="628"/>
      <c r="G3" s="628"/>
      <c r="H3" s="628"/>
      <c r="I3" s="628"/>
      <c r="J3" s="628"/>
      <c r="K3" s="628"/>
      <c r="L3" s="628"/>
      <c r="M3" s="628"/>
      <c r="N3" s="628"/>
    </row>
    <row r="4" spans="1:14" x14ac:dyDescent="0.25">
      <c r="A4" s="61"/>
      <c r="B4" s="61"/>
      <c r="C4" s="61"/>
      <c r="D4" s="61"/>
      <c r="E4" s="62"/>
      <c r="F4" s="63"/>
      <c r="G4" s="63"/>
      <c r="H4" s="64"/>
      <c r="I4" s="105"/>
      <c r="J4" s="105"/>
      <c r="K4" s="173"/>
      <c r="L4" s="105"/>
      <c r="M4" s="105"/>
      <c r="N4" s="173"/>
    </row>
    <row r="5" spans="1:14" ht="15" customHeight="1" x14ac:dyDescent="0.25">
      <c r="A5" s="604" t="s">
        <v>118</v>
      </c>
      <c r="B5" s="605" t="s">
        <v>823</v>
      </c>
      <c r="C5" s="604" t="s">
        <v>650</v>
      </c>
      <c r="D5" s="604"/>
      <c r="E5" s="604"/>
      <c r="F5" s="604" t="s">
        <v>179</v>
      </c>
      <c r="G5" s="604"/>
      <c r="H5" s="604"/>
      <c r="I5" s="604" t="s">
        <v>123</v>
      </c>
      <c r="J5" s="604"/>
      <c r="K5" s="604"/>
      <c r="L5" s="604" t="s">
        <v>651</v>
      </c>
      <c r="M5" s="604"/>
      <c r="N5" s="604"/>
    </row>
    <row r="6" spans="1:14" ht="24" x14ac:dyDescent="0.25">
      <c r="A6" s="604"/>
      <c r="B6" s="605"/>
      <c r="C6" s="324" t="s">
        <v>652</v>
      </c>
      <c r="D6" s="324" t="s">
        <v>1449</v>
      </c>
      <c r="E6" s="504" t="s">
        <v>653</v>
      </c>
      <c r="F6" s="324" t="s">
        <v>652</v>
      </c>
      <c r="G6" s="324" t="s">
        <v>1449</v>
      </c>
      <c r="H6" s="504" t="s">
        <v>653</v>
      </c>
      <c r="I6" s="324" t="s">
        <v>652</v>
      </c>
      <c r="J6" s="324" t="s">
        <v>1449</v>
      </c>
      <c r="K6" s="504" t="s">
        <v>653</v>
      </c>
      <c r="L6" s="324" t="s">
        <v>654</v>
      </c>
      <c r="M6" s="324" t="s">
        <v>655</v>
      </c>
      <c r="N6" s="324" t="s">
        <v>656</v>
      </c>
    </row>
    <row r="7" spans="1:14" x14ac:dyDescent="0.25">
      <c r="A7" s="353" t="s">
        <v>125</v>
      </c>
      <c r="B7" s="357" t="s">
        <v>824</v>
      </c>
      <c r="C7" s="355">
        <v>1400</v>
      </c>
      <c r="D7" s="355">
        <v>42331</v>
      </c>
      <c r="E7" s="355">
        <v>-40931</v>
      </c>
      <c r="F7" s="355">
        <v>1400</v>
      </c>
      <c r="G7" s="355">
        <v>51300</v>
      </c>
      <c r="H7" s="355">
        <v>-49900</v>
      </c>
      <c r="I7" s="355">
        <v>2185</v>
      </c>
      <c r="J7" s="355">
        <v>50916</v>
      </c>
      <c r="K7" s="355">
        <v>-48731</v>
      </c>
      <c r="L7" s="355">
        <v>1169</v>
      </c>
      <c r="M7" s="355">
        <v>785</v>
      </c>
      <c r="N7" s="355">
        <v>-384</v>
      </c>
    </row>
    <row r="8" spans="1:14" x14ac:dyDescent="0.25">
      <c r="A8" s="353" t="s">
        <v>126</v>
      </c>
      <c r="B8" s="357" t="s">
        <v>825</v>
      </c>
      <c r="C8" s="355">
        <v>15</v>
      </c>
      <c r="D8" s="355">
        <v>6377</v>
      </c>
      <c r="E8" s="355">
        <v>-6362</v>
      </c>
      <c r="F8" s="355">
        <v>15</v>
      </c>
      <c r="G8" s="355">
        <v>8679</v>
      </c>
      <c r="H8" s="355">
        <v>-8664</v>
      </c>
      <c r="I8" s="355">
        <v>20</v>
      </c>
      <c r="J8" s="355">
        <v>8673</v>
      </c>
      <c r="K8" s="355">
        <v>-8653</v>
      </c>
      <c r="L8" s="355">
        <v>11</v>
      </c>
      <c r="M8" s="355">
        <v>5</v>
      </c>
      <c r="N8" s="355">
        <v>-6</v>
      </c>
    </row>
    <row r="9" spans="1:14" x14ac:dyDescent="0.25">
      <c r="A9" s="353" t="s">
        <v>127</v>
      </c>
      <c r="B9" s="357" t="s">
        <v>826</v>
      </c>
      <c r="C9" s="355">
        <v>700</v>
      </c>
      <c r="D9" s="355">
        <v>193214</v>
      </c>
      <c r="E9" s="355">
        <v>-192514</v>
      </c>
      <c r="F9" s="355">
        <v>700</v>
      </c>
      <c r="G9" s="355">
        <v>111944</v>
      </c>
      <c r="H9" s="355">
        <v>-111244</v>
      </c>
      <c r="I9" s="355">
        <v>784</v>
      </c>
      <c r="J9" s="355">
        <v>106319</v>
      </c>
      <c r="K9" s="355">
        <v>-105535</v>
      </c>
      <c r="L9" s="355">
        <v>5709</v>
      </c>
      <c r="M9" s="355">
        <v>84</v>
      </c>
      <c r="N9" s="355">
        <v>-5625</v>
      </c>
    </row>
    <row r="10" spans="1:14" x14ac:dyDescent="0.25">
      <c r="A10" s="424" t="s">
        <v>827</v>
      </c>
      <c r="B10" s="560" t="s">
        <v>828</v>
      </c>
      <c r="C10" s="425">
        <v>1469022</v>
      </c>
      <c r="D10" s="425">
        <v>2013855</v>
      </c>
      <c r="E10" s="425">
        <v>-544833</v>
      </c>
      <c r="F10" s="425">
        <v>1078807</v>
      </c>
      <c r="G10" s="425">
        <v>1393412</v>
      </c>
      <c r="H10" s="425">
        <v>-314605</v>
      </c>
      <c r="I10" s="425">
        <v>1088036</v>
      </c>
      <c r="J10" s="425">
        <v>1390967</v>
      </c>
      <c r="K10" s="425">
        <v>-302931</v>
      </c>
      <c r="L10" s="425">
        <v>11674</v>
      </c>
      <c r="M10" s="561">
        <v>9229</v>
      </c>
      <c r="N10" s="425">
        <v>-2445</v>
      </c>
    </row>
    <row r="11" spans="1:14" x14ac:dyDescent="0.25">
      <c r="A11" s="353" t="s">
        <v>130</v>
      </c>
      <c r="B11" s="357" t="s">
        <v>829</v>
      </c>
      <c r="C11" s="355">
        <v>10</v>
      </c>
      <c r="D11" s="355">
        <v>8148</v>
      </c>
      <c r="E11" s="355">
        <v>-8138</v>
      </c>
      <c r="F11" s="355">
        <v>10</v>
      </c>
      <c r="G11" s="355">
        <v>10124</v>
      </c>
      <c r="H11" s="355">
        <v>-10114</v>
      </c>
      <c r="I11" s="355">
        <v>44</v>
      </c>
      <c r="J11" s="355">
        <v>10096</v>
      </c>
      <c r="K11" s="355">
        <v>-10052</v>
      </c>
      <c r="L11" s="355">
        <v>62</v>
      </c>
      <c r="M11" s="355">
        <v>34</v>
      </c>
      <c r="N11" s="355">
        <v>-28</v>
      </c>
    </row>
    <row r="12" spans="1:14" x14ac:dyDescent="0.25">
      <c r="A12" s="353" t="s">
        <v>131</v>
      </c>
      <c r="B12" s="357" t="s">
        <v>830</v>
      </c>
      <c r="C12" s="355">
        <v>10</v>
      </c>
      <c r="D12" s="355">
        <v>15548</v>
      </c>
      <c r="E12" s="355">
        <v>-15538</v>
      </c>
      <c r="F12" s="355">
        <v>10</v>
      </c>
      <c r="G12" s="355">
        <v>15652</v>
      </c>
      <c r="H12" s="355">
        <v>-15642</v>
      </c>
      <c r="I12" s="355">
        <v>75</v>
      </c>
      <c r="J12" s="355">
        <v>15638</v>
      </c>
      <c r="K12" s="355">
        <v>-15563</v>
      </c>
      <c r="L12" s="355">
        <v>79</v>
      </c>
      <c r="M12" s="355">
        <v>65</v>
      </c>
      <c r="N12" s="355">
        <v>-14</v>
      </c>
    </row>
    <row r="13" spans="1:14" x14ac:dyDescent="0.25">
      <c r="A13" s="353" t="s">
        <v>132</v>
      </c>
      <c r="B13" s="357" t="s">
        <v>831</v>
      </c>
      <c r="C13" s="355">
        <v>350</v>
      </c>
      <c r="D13" s="355">
        <v>128154</v>
      </c>
      <c r="E13" s="355">
        <v>-127804</v>
      </c>
      <c r="F13" s="355">
        <v>350</v>
      </c>
      <c r="G13" s="355">
        <v>140840</v>
      </c>
      <c r="H13" s="355">
        <v>-140490</v>
      </c>
      <c r="I13" s="355">
        <v>519</v>
      </c>
      <c r="J13" s="355">
        <v>139600</v>
      </c>
      <c r="K13" s="355">
        <v>-139081</v>
      </c>
      <c r="L13" s="355">
        <v>1409</v>
      </c>
      <c r="M13" s="355">
        <v>169</v>
      </c>
      <c r="N13" s="355">
        <v>-1240</v>
      </c>
    </row>
    <row r="14" spans="1:14" x14ac:dyDescent="0.25">
      <c r="A14" s="353" t="s">
        <v>133</v>
      </c>
      <c r="B14" s="357" t="s">
        <v>832</v>
      </c>
      <c r="C14" s="355">
        <v>20</v>
      </c>
      <c r="D14" s="355">
        <v>13903</v>
      </c>
      <c r="E14" s="355">
        <v>-13883</v>
      </c>
      <c r="F14" s="355">
        <v>20</v>
      </c>
      <c r="G14" s="355">
        <v>16023</v>
      </c>
      <c r="H14" s="355">
        <v>-16003</v>
      </c>
      <c r="I14" s="355">
        <v>13</v>
      </c>
      <c r="J14" s="355">
        <v>16017</v>
      </c>
      <c r="K14" s="355">
        <v>-16004</v>
      </c>
      <c r="L14" s="355">
        <v>-1</v>
      </c>
      <c r="M14" s="355">
        <v>-7</v>
      </c>
      <c r="N14" s="355">
        <v>-6</v>
      </c>
    </row>
    <row r="15" spans="1:14" x14ac:dyDescent="0.25">
      <c r="A15" s="353" t="s">
        <v>134</v>
      </c>
      <c r="B15" s="357" t="s">
        <v>833</v>
      </c>
      <c r="C15" s="355">
        <v>200</v>
      </c>
      <c r="D15" s="355">
        <v>76543</v>
      </c>
      <c r="E15" s="355">
        <v>-76343</v>
      </c>
      <c r="F15" s="355">
        <v>225</v>
      </c>
      <c r="G15" s="355">
        <v>81624</v>
      </c>
      <c r="H15" s="355">
        <v>-81399</v>
      </c>
      <c r="I15" s="355">
        <v>136</v>
      </c>
      <c r="J15" s="355">
        <v>81624</v>
      </c>
      <c r="K15" s="355">
        <v>-81488</v>
      </c>
      <c r="L15" s="355">
        <v>-89</v>
      </c>
      <c r="M15" s="355">
        <v>-89</v>
      </c>
      <c r="N15" s="355">
        <v>0</v>
      </c>
    </row>
    <row r="16" spans="1:14" x14ac:dyDescent="0.25">
      <c r="A16" s="353" t="s">
        <v>834</v>
      </c>
      <c r="B16" s="357" t="s">
        <v>835</v>
      </c>
      <c r="C16" s="355">
        <v>10850</v>
      </c>
      <c r="D16" s="355">
        <v>175276</v>
      </c>
      <c r="E16" s="355">
        <v>-164426</v>
      </c>
      <c r="F16" s="355">
        <v>10850</v>
      </c>
      <c r="G16" s="355">
        <v>188968</v>
      </c>
      <c r="H16" s="355">
        <v>-178118</v>
      </c>
      <c r="I16" s="355">
        <v>3318</v>
      </c>
      <c r="J16" s="355">
        <v>187799</v>
      </c>
      <c r="K16" s="355">
        <v>-184481</v>
      </c>
      <c r="L16" s="355">
        <v>-6363</v>
      </c>
      <c r="M16" s="355">
        <v>-7532</v>
      </c>
      <c r="N16" s="355">
        <v>-1169</v>
      </c>
    </row>
    <row r="17" spans="1:14" x14ac:dyDescent="0.25">
      <c r="A17" s="353" t="s">
        <v>136</v>
      </c>
      <c r="B17" s="357" t="s">
        <v>836</v>
      </c>
      <c r="C17" s="355">
        <v>5047</v>
      </c>
      <c r="D17" s="355">
        <v>2092834</v>
      </c>
      <c r="E17" s="355">
        <v>-2087787</v>
      </c>
      <c r="F17" s="355">
        <v>5059</v>
      </c>
      <c r="G17" s="355">
        <v>2141684</v>
      </c>
      <c r="H17" s="355">
        <v>-2136625</v>
      </c>
      <c r="I17" s="355">
        <v>56241</v>
      </c>
      <c r="J17" s="355">
        <v>2133300</v>
      </c>
      <c r="K17" s="355">
        <v>-2077059</v>
      </c>
      <c r="L17" s="355">
        <v>59566</v>
      </c>
      <c r="M17" s="355">
        <v>51182</v>
      </c>
      <c r="N17" s="355">
        <v>-8384</v>
      </c>
    </row>
    <row r="18" spans="1:14" x14ac:dyDescent="0.25">
      <c r="A18" s="353" t="s">
        <v>137</v>
      </c>
      <c r="B18" s="357" t="s">
        <v>837</v>
      </c>
      <c r="C18" s="355">
        <v>254103</v>
      </c>
      <c r="D18" s="355">
        <v>1873006</v>
      </c>
      <c r="E18" s="355">
        <v>-1618903</v>
      </c>
      <c r="F18" s="355">
        <v>238428</v>
      </c>
      <c r="G18" s="355">
        <v>2224092</v>
      </c>
      <c r="H18" s="355">
        <v>-1985664</v>
      </c>
      <c r="I18" s="355">
        <v>263925</v>
      </c>
      <c r="J18" s="355">
        <v>2217108</v>
      </c>
      <c r="K18" s="355">
        <v>-1953183</v>
      </c>
      <c r="L18" s="355">
        <v>32481</v>
      </c>
      <c r="M18" s="355">
        <v>25497</v>
      </c>
      <c r="N18" s="355">
        <v>-6984</v>
      </c>
    </row>
    <row r="19" spans="1:14" x14ac:dyDescent="0.25">
      <c r="A19" s="353" t="s">
        <v>138</v>
      </c>
      <c r="B19" s="357" t="s">
        <v>838</v>
      </c>
      <c r="C19" s="355">
        <v>26000</v>
      </c>
      <c r="D19" s="355">
        <v>806263</v>
      </c>
      <c r="E19" s="355">
        <v>-780263</v>
      </c>
      <c r="F19" s="355">
        <v>26005</v>
      </c>
      <c r="G19" s="355">
        <v>700468</v>
      </c>
      <c r="H19" s="355">
        <v>-674463</v>
      </c>
      <c r="I19" s="355">
        <v>40786</v>
      </c>
      <c r="J19" s="355">
        <v>699929</v>
      </c>
      <c r="K19" s="355">
        <v>-659143</v>
      </c>
      <c r="L19" s="355">
        <v>15320</v>
      </c>
      <c r="M19" s="355">
        <v>14781</v>
      </c>
      <c r="N19" s="355">
        <v>-539</v>
      </c>
    </row>
    <row r="20" spans="1:14" x14ac:dyDescent="0.25">
      <c r="A20" s="353" t="s">
        <v>139</v>
      </c>
      <c r="B20" s="357" t="s">
        <v>839</v>
      </c>
      <c r="C20" s="355">
        <v>73209</v>
      </c>
      <c r="D20" s="355">
        <v>615582</v>
      </c>
      <c r="E20" s="355">
        <v>-542373</v>
      </c>
      <c r="F20" s="355">
        <v>73298</v>
      </c>
      <c r="G20" s="355">
        <v>703680</v>
      </c>
      <c r="H20" s="355">
        <v>-630382</v>
      </c>
      <c r="I20" s="355">
        <v>145404</v>
      </c>
      <c r="J20" s="355">
        <v>671299</v>
      </c>
      <c r="K20" s="355">
        <v>-525895</v>
      </c>
      <c r="L20" s="355">
        <v>104487</v>
      </c>
      <c r="M20" s="355">
        <v>72106</v>
      </c>
      <c r="N20" s="355">
        <v>-32381</v>
      </c>
    </row>
    <row r="21" spans="1:14" x14ac:dyDescent="0.25">
      <c r="A21" s="353" t="s">
        <v>140</v>
      </c>
      <c r="B21" s="357" t="s">
        <v>840</v>
      </c>
      <c r="C21" s="355">
        <v>1034795</v>
      </c>
      <c r="D21" s="355">
        <v>1681143</v>
      </c>
      <c r="E21" s="355">
        <v>-646348</v>
      </c>
      <c r="F21" s="355">
        <v>547065</v>
      </c>
      <c r="G21" s="355">
        <v>855755</v>
      </c>
      <c r="H21" s="355">
        <v>-308690</v>
      </c>
      <c r="I21" s="355">
        <v>553062</v>
      </c>
      <c r="J21" s="355">
        <v>855393</v>
      </c>
      <c r="K21" s="355">
        <v>-302331</v>
      </c>
      <c r="L21" s="355">
        <v>6359</v>
      </c>
      <c r="M21" s="355">
        <v>5997</v>
      </c>
      <c r="N21" s="355">
        <v>-362</v>
      </c>
    </row>
    <row r="22" spans="1:14" x14ac:dyDescent="0.25">
      <c r="A22" s="353" t="s">
        <v>141</v>
      </c>
      <c r="B22" s="357" t="s">
        <v>841</v>
      </c>
      <c r="C22" s="355">
        <v>253697</v>
      </c>
      <c r="D22" s="355">
        <v>4031072</v>
      </c>
      <c r="E22" s="355">
        <v>-3777375</v>
      </c>
      <c r="F22" s="355">
        <v>277698</v>
      </c>
      <c r="G22" s="355">
        <v>4107543</v>
      </c>
      <c r="H22" s="355">
        <v>-3829845</v>
      </c>
      <c r="I22" s="355">
        <v>291513</v>
      </c>
      <c r="J22" s="355">
        <v>4106037</v>
      </c>
      <c r="K22" s="355">
        <v>-3814524</v>
      </c>
      <c r="L22" s="355">
        <v>15321</v>
      </c>
      <c r="M22" s="355">
        <v>13815</v>
      </c>
      <c r="N22" s="355">
        <v>-1506</v>
      </c>
    </row>
    <row r="23" spans="1:14" x14ac:dyDescent="0.25">
      <c r="A23" s="353" t="s">
        <v>142</v>
      </c>
      <c r="B23" s="357" t="s">
        <v>842</v>
      </c>
      <c r="C23" s="355">
        <v>46615</v>
      </c>
      <c r="D23" s="355">
        <v>2550276</v>
      </c>
      <c r="E23" s="355">
        <v>-2503661</v>
      </c>
      <c r="F23" s="355">
        <v>46629</v>
      </c>
      <c r="G23" s="355">
        <v>2448547</v>
      </c>
      <c r="H23" s="355">
        <v>-2401918</v>
      </c>
      <c r="I23" s="355">
        <v>13907</v>
      </c>
      <c r="J23" s="355">
        <v>2445013</v>
      </c>
      <c r="K23" s="355">
        <v>-2431106</v>
      </c>
      <c r="L23" s="355">
        <v>-29188</v>
      </c>
      <c r="M23" s="355">
        <v>-32722</v>
      </c>
      <c r="N23" s="355">
        <v>-3534</v>
      </c>
    </row>
    <row r="24" spans="1:14" x14ac:dyDescent="0.25">
      <c r="A24" s="353" t="s">
        <v>143</v>
      </c>
      <c r="B24" s="357" t="s">
        <v>843</v>
      </c>
      <c r="C24" s="355">
        <v>519361</v>
      </c>
      <c r="D24" s="355">
        <v>5110570</v>
      </c>
      <c r="E24" s="355">
        <v>-4591209</v>
      </c>
      <c r="F24" s="355">
        <v>306977</v>
      </c>
      <c r="G24" s="355">
        <v>4928190</v>
      </c>
      <c r="H24" s="355">
        <v>-4621213</v>
      </c>
      <c r="I24" s="355">
        <v>310595</v>
      </c>
      <c r="J24" s="355">
        <v>4914356</v>
      </c>
      <c r="K24" s="355">
        <v>-4603761</v>
      </c>
      <c r="L24" s="355">
        <v>17452</v>
      </c>
      <c r="M24" s="355">
        <v>3618</v>
      </c>
      <c r="N24" s="355">
        <v>-13834</v>
      </c>
    </row>
    <row r="25" spans="1:14" x14ac:dyDescent="0.25">
      <c r="A25" s="353" t="s">
        <v>144</v>
      </c>
      <c r="B25" s="357" t="s">
        <v>844</v>
      </c>
      <c r="C25" s="355">
        <v>1000</v>
      </c>
      <c r="D25" s="355">
        <v>334746</v>
      </c>
      <c r="E25" s="355">
        <v>-333746</v>
      </c>
      <c r="F25" s="355">
        <v>1003</v>
      </c>
      <c r="G25" s="355">
        <v>446797</v>
      </c>
      <c r="H25" s="355">
        <v>-445794</v>
      </c>
      <c r="I25" s="355">
        <v>1368</v>
      </c>
      <c r="J25" s="355">
        <v>446317</v>
      </c>
      <c r="K25" s="355">
        <v>-444949</v>
      </c>
      <c r="L25" s="355">
        <v>845</v>
      </c>
      <c r="M25" s="355">
        <v>365</v>
      </c>
      <c r="N25" s="355">
        <v>-480</v>
      </c>
    </row>
    <row r="26" spans="1:14" x14ac:dyDescent="0.25">
      <c r="A26" s="353" t="s">
        <v>145</v>
      </c>
      <c r="B26" s="357" t="s">
        <v>845</v>
      </c>
      <c r="C26" s="355">
        <v>545863</v>
      </c>
      <c r="D26" s="355">
        <v>2249042</v>
      </c>
      <c r="E26" s="355">
        <v>-1703179</v>
      </c>
      <c r="F26" s="355">
        <v>380795</v>
      </c>
      <c r="G26" s="355">
        <v>3514371</v>
      </c>
      <c r="H26" s="355">
        <v>-3133576</v>
      </c>
      <c r="I26" s="355">
        <v>376322</v>
      </c>
      <c r="J26" s="355">
        <v>3470869</v>
      </c>
      <c r="K26" s="355">
        <v>-3094547</v>
      </c>
      <c r="L26" s="355">
        <v>39029</v>
      </c>
      <c r="M26" s="355">
        <v>-4473</v>
      </c>
      <c r="N26" s="355">
        <v>-43502</v>
      </c>
    </row>
    <row r="27" spans="1:14" x14ac:dyDescent="0.25">
      <c r="A27" s="353" t="s">
        <v>146</v>
      </c>
      <c r="B27" s="357" t="s">
        <v>846</v>
      </c>
      <c r="C27" s="355">
        <v>644474</v>
      </c>
      <c r="D27" s="355">
        <v>953734</v>
      </c>
      <c r="E27" s="355">
        <v>-309260</v>
      </c>
      <c r="F27" s="355">
        <v>504198</v>
      </c>
      <c r="G27" s="355">
        <v>823804</v>
      </c>
      <c r="H27" s="355">
        <v>-319606</v>
      </c>
      <c r="I27" s="355">
        <v>503887</v>
      </c>
      <c r="J27" s="355">
        <v>823078</v>
      </c>
      <c r="K27" s="355">
        <v>-319191</v>
      </c>
      <c r="L27" s="355">
        <v>415</v>
      </c>
      <c r="M27" s="355">
        <v>-311</v>
      </c>
      <c r="N27" s="355">
        <v>-726</v>
      </c>
    </row>
    <row r="28" spans="1:14" x14ac:dyDescent="0.25">
      <c r="A28" s="353" t="s">
        <v>639</v>
      </c>
      <c r="B28" s="357" t="s">
        <v>847</v>
      </c>
      <c r="C28" s="355">
        <v>935793</v>
      </c>
      <c r="D28" s="355">
        <v>2834974</v>
      </c>
      <c r="E28" s="355">
        <v>-1899181</v>
      </c>
      <c r="F28" s="355">
        <v>1157693</v>
      </c>
      <c r="G28" s="355">
        <v>2828214</v>
      </c>
      <c r="H28" s="355">
        <v>-1670521</v>
      </c>
      <c r="I28" s="355">
        <v>1189427</v>
      </c>
      <c r="J28" s="355">
        <v>2818724</v>
      </c>
      <c r="K28" s="355">
        <v>-1629297</v>
      </c>
      <c r="L28" s="355">
        <v>41224</v>
      </c>
      <c r="M28" s="355">
        <v>31734</v>
      </c>
      <c r="N28" s="355">
        <v>-9490</v>
      </c>
    </row>
    <row r="29" spans="1:14" x14ac:dyDescent="0.25">
      <c r="A29" s="353" t="s">
        <v>147</v>
      </c>
      <c r="B29" s="357" t="s">
        <v>848</v>
      </c>
      <c r="C29" s="355">
        <v>230</v>
      </c>
      <c r="D29" s="355">
        <v>20601</v>
      </c>
      <c r="E29" s="355">
        <v>-20371</v>
      </c>
      <c r="F29" s="355">
        <v>230</v>
      </c>
      <c r="G29" s="355">
        <v>27468</v>
      </c>
      <c r="H29" s="355">
        <v>-27238</v>
      </c>
      <c r="I29" s="355">
        <v>394</v>
      </c>
      <c r="J29" s="355">
        <v>26761</v>
      </c>
      <c r="K29" s="355">
        <v>-26367</v>
      </c>
      <c r="L29" s="355">
        <v>871</v>
      </c>
      <c r="M29" s="355">
        <v>164</v>
      </c>
      <c r="N29" s="355">
        <v>-707</v>
      </c>
    </row>
    <row r="30" spans="1:14" x14ac:dyDescent="0.25">
      <c r="A30" s="353" t="s">
        <v>148</v>
      </c>
      <c r="B30" s="357" t="s">
        <v>849</v>
      </c>
      <c r="C30" s="355">
        <v>90</v>
      </c>
      <c r="D30" s="355">
        <v>34113</v>
      </c>
      <c r="E30" s="355">
        <v>-34023</v>
      </c>
      <c r="F30" s="355">
        <v>90</v>
      </c>
      <c r="G30" s="355">
        <v>52640</v>
      </c>
      <c r="H30" s="355">
        <v>-52550</v>
      </c>
      <c r="I30" s="355">
        <v>174</v>
      </c>
      <c r="J30" s="355">
        <v>52631</v>
      </c>
      <c r="K30" s="355">
        <v>-52457</v>
      </c>
      <c r="L30" s="355">
        <v>93</v>
      </c>
      <c r="M30" s="355">
        <v>84</v>
      </c>
      <c r="N30" s="355">
        <v>-9</v>
      </c>
    </row>
    <row r="31" spans="1:14" x14ac:dyDescent="0.25">
      <c r="A31" s="353" t="s">
        <v>149</v>
      </c>
      <c r="B31" s="357" t="s">
        <v>850</v>
      </c>
      <c r="C31" s="355">
        <v>1000</v>
      </c>
      <c r="D31" s="355">
        <v>15592</v>
      </c>
      <c r="E31" s="355">
        <v>-14592</v>
      </c>
      <c r="F31" s="355">
        <v>1000</v>
      </c>
      <c r="G31" s="355">
        <v>19592</v>
      </c>
      <c r="H31" s="355">
        <v>-18592</v>
      </c>
      <c r="I31" s="355">
        <v>2715</v>
      </c>
      <c r="J31" s="355">
        <v>16372</v>
      </c>
      <c r="K31" s="355">
        <v>-13657</v>
      </c>
      <c r="L31" s="355">
        <v>4935</v>
      </c>
      <c r="M31" s="355">
        <v>1715</v>
      </c>
      <c r="N31" s="355">
        <v>-3220</v>
      </c>
    </row>
    <row r="32" spans="1:14" x14ac:dyDescent="0.25">
      <c r="A32" s="353" t="s">
        <v>150</v>
      </c>
      <c r="B32" s="357" t="s">
        <v>851</v>
      </c>
      <c r="C32" s="355">
        <v>300</v>
      </c>
      <c r="D32" s="355">
        <v>5614</v>
      </c>
      <c r="E32" s="355">
        <v>-5314</v>
      </c>
      <c r="F32" s="355">
        <v>300</v>
      </c>
      <c r="G32" s="355">
        <v>5872</v>
      </c>
      <c r="H32" s="355">
        <v>-5572</v>
      </c>
      <c r="I32" s="355">
        <v>539</v>
      </c>
      <c r="J32" s="355">
        <v>6373</v>
      </c>
      <c r="K32" s="355">
        <v>-5834</v>
      </c>
      <c r="L32" s="355">
        <v>-262</v>
      </c>
      <c r="M32" s="355">
        <v>239</v>
      </c>
      <c r="N32" s="355">
        <v>501</v>
      </c>
    </row>
    <row r="33" spans="1:14" x14ac:dyDescent="0.25">
      <c r="A33" s="353" t="s">
        <v>151</v>
      </c>
      <c r="B33" s="357" t="s">
        <v>852</v>
      </c>
      <c r="C33" s="355">
        <v>9946</v>
      </c>
      <c r="D33" s="355">
        <v>11794</v>
      </c>
      <c r="E33" s="355">
        <v>-1848</v>
      </c>
      <c r="F33" s="355">
        <v>9946</v>
      </c>
      <c r="G33" s="355">
        <v>13254</v>
      </c>
      <c r="H33" s="355">
        <v>-3308</v>
      </c>
      <c r="I33" s="355">
        <v>10044</v>
      </c>
      <c r="J33" s="355">
        <v>12302</v>
      </c>
      <c r="K33" s="355">
        <v>-2258</v>
      </c>
      <c r="L33" s="355">
        <v>1050</v>
      </c>
      <c r="M33" s="355">
        <v>98</v>
      </c>
      <c r="N33" s="355">
        <v>-952</v>
      </c>
    </row>
    <row r="34" spans="1:14" x14ac:dyDescent="0.25">
      <c r="A34" s="353" t="s">
        <v>152</v>
      </c>
      <c r="B34" s="357" t="s">
        <v>853</v>
      </c>
      <c r="C34" s="355">
        <v>3845</v>
      </c>
      <c r="D34" s="355">
        <v>4752</v>
      </c>
      <c r="E34" s="355">
        <v>-907</v>
      </c>
      <c r="F34" s="355">
        <v>3845</v>
      </c>
      <c r="G34" s="355">
        <v>6529</v>
      </c>
      <c r="H34" s="355">
        <v>-2684</v>
      </c>
      <c r="I34" s="355">
        <v>4014</v>
      </c>
      <c r="J34" s="355">
        <v>6522</v>
      </c>
      <c r="K34" s="355">
        <v>-2508</v>
      </c>
      <c r="L34" s="355">
        <v>176</v>
      </c>
      <c r="M34" s="355">
        <v>169</v>
      </c>
      <c r="N34" s="355">
        <v>-7</v>
      </c>
    </row>
    <row r="35" spans="1:14" x14ac:dyDescent="0.25">
      <c r="A35" s="353" t="s">
        <v>640</v>
      </c>
      <c r="B35" s="357" t="s">
        <v>854</v>
      </c>
      <c r="C35" s="355">
        <v>1000</v>
      </c>
      <c r="D35" s="355">
        <v>8550</v>
      </c>
      <c r="E35" s="355">
        <v>-7550</v>
      </c>
      <c r="F35" s="355">
        <v>1000</v>
      </c>
      <c r="G35" s="355">
        <v>9576</v>
      </c>
      <c r="H35" s="355">
        <v>-8576</v>
      </c>
      <c r="I35" s="355">
        <v>1180</v>
      </c>
      <c r="J35" s="355">
        <v>9568</v>
      </c>
      <c r="K35" s="355">
        <v>-8388</v>
      </c>
      <c r="L35" s="355">
        <v>188</v>
      </c>
      <c r="M35" s="355">
        <v>180</v>
      </c>
      <c r="N35" s="355">
        <v>-8</v>
      </c>
    </row>
    <row r="36" spans="1:14" x14ac:dyDescent="0.25">
      <c r="A36" s="353" t="s">
        <v>154</v>
      </c>
      <c r="B36" s="357" t="s">
        <v>855</v>
      </c>
      <c r="C36" s="355">
        <v>1000</v>
      </c>
      <c r="D36" s="355">
        <v>3291</v>
      </c>
      <c r="E36" s="355">
        <v>-2291</v>
      </c>
      <c r="F36" s="355">
        <v>1000</v>
      </c>
      <c r="G36" s="355">
        <v>3575</v>
      </c>
      <c r="H36" s="355">
        <v>-2575</v>
      </c>
      <c r="I36" s="355">
        <v>1209</v>
      </c>
      <c r="J36" s="355">
        <v>3540</v>
      </c>
      <c r="K36" s="355">
        <v>-2331</v>
      </c>
      <c r="L36" s="355">
        <v>244</v>
      </c>
      <c r="M36" s="355">
        <v>209</v>
      </c>
      <c r="N36" s="355">
        <v>-35</v>
      </c>
    </row>
    <row r="37" spans="1:14" x14ac:dyDescent="0.25">
      <c r="A37" s="353" t="s">
        <v>155</v>
      </c>
      <c r="B37" s="357" t="s">
        <v>856</v>
      </c>
      <c r="C37" s="355">
        <v>22</v>
      </c>
      <c r="D37" s="355">
        <v>14612</v>
      </c>
      <c r="E37" s="355">
        <v>-14590</v>
      </c>
      <c r="F37" s="355">
        <v>33</v>
      </c>
      <c r="G37" s="355">
        <v>19659</v>
      </c>
      <c r="H37" s="355">
        <v>-19626</v>
      </c>
      <c r="I37" s="355">
        <v>45</v>
      </c>
      <c r="J37" s="355">
        <v>19423</v>
      </c>
      <c r="K37" s="355">
        <v>-19378</v>
      </c>
      <c r="L37" s="355">
        <v>248</v>
      </c>
      <c r="M37" s="355">
        <v>12</v>
      </c>
      <c r="N37" s="355">
        <v>-236</v>
      </c>
    </row>
    <row r="38" spans="1:14" x14ac:dyDescent="0.25">
      <c r="A38" s="353" t="s">
        <v>156</v>
      </c>
      <c r="B38" s="357" t="s">
        <v>857</v>
      </c>
      <c r="C38" s="355">
        <v>600</v>
      </c>
      <c r="D38" s="355">
        <v>9109</v>
      </c>
      <c r="E38" s="355">
        <v>-8509</v>
      </c>
      <c r="F38" s="355">
        <v>600</v>
      </c>
      <c r="G38" s="355">
        <v>24907</v>
      </c>
      <c r="H38" s="355">
        <v>-24307</v>
      </c>
      <c r="I38" s="355">
        <v>755</v>
      </c>
      <c r="J38" s="355">
        <v>17823</v>
      </c>
      <c r="K38" s="355">
        <v>-17068</v>
      </c>
      <c r="L38" s="355">
        <v>7239</v>
      </c>
      <c r="M38" s="355">
        <v>155</v>
      </c>
      <c r="N38" s="355">
        <v>-7084</v>
      </c>
    </row>
    <row r="39" spans="1:14" x14ac:dyDescent="0.25">
      <c r="A39" s="353" t="s">
        <v>643</v>
      </c>
      <c r="B39" s="357" t="s">
        <v>858</v>
      </c>
      <c r="C39" s="355">
        <v>20848118</v>
      </c>
      <c r="D39" s="355">
        <v>6926082</v>
      </c>
      <c r="E39" s="355">
        <v>13922036</v>
      </c>
      <c r="F39" s="355">
        <v>18793834</v>
      </c>
      <c r="G39" s="355">
        <v>3733043</v>
      </c>
      <c r="H39" s="355">
        <v>15060791</v>
      </c>
      <c r="I39" s="355">
        <v>18825525</v>
      </c>
      <c r="J39" s="355">
        <v>3435876</v>
      </c>
      <c r="K39" s="355">
        <v>15389649</v>
      </c>
      <c r="L39" s="355">
        <v>328858</v>
      </c>
      <c r="M39" s="355">
        <v>31691</v>
      </c>
      <c r="N39" s="355">
        <v>-297167</v>
      </c>
    </row>
    <row r="40" spans="1:14" x14ac:dyDescent="0.25">
      <c r="A40" s="353" t="s">
        <v>158</v>
      </c>
      <c r="B40" s="357" t="s">
        <v>859</v>
      </c>
      <c r="C40" s="355">
        <v>10500</v>
      </c>
      <c r="D40" s="355">
        <v>113744</v>
      </c>
      <c r="E40" s="355">
        <v>-103244</v>
      </c>
      <c r="F40" s="355">
        <v>10500</v>
      </c>
      <c r="G40" s="355">
        <v>125686</v>
      </c>
      <c r="H40" s="355">
        <v>-115186</v>
      </c>
      <c r="I40" s="355">
        <v>262</v>
      </c>
      <c r="J40" s="355">
        <v>115434</v>
      </c>
      <c r="K40" s="355">
        <v>-115172</v>
      </c>
      <c r="L40" s="355">
        <v>14</v>
      </c>
      <c r="M40" s="355">
        <v>-10238</v>
      </c>
      <c r="N40" s="355">
        <v>-10252</v>
      </c>
    </row>
    <row r="41" spans="1:14" x14ac:dyDescent="0.25">
      <c r="A41" s="353" t="s">
        <v>159</v>
      </c>
      <c r="B41" s="357" t="s">
        <v>860</v>
      </c>
      <c r="C41" s="355">
        <v>0</v>
      </c>
      <c r="D41" s="355">
        <v>2475</v>
      </c>
      <c r="E41" s="355">
        <v>-2475</v>
      </c>
      <c r="F41" s="355">
        <v>0</v>
      </c>
      <c r="G41" s="355">
        <v>2688</v>
      </c>
      <c r="H41" s="355">
        <v>-2688</v>
      </c>
      <c r="I41" s="355">
        <v>3</v>
      </c>
      <c r="J41" s="355">
        <v>2651</v>
      </c>
      <c r="K41" s="355">
        <v>-2648</v>
      </c>
      <c r="L41" s="355">
        <v>40</v>
      </c>
      <c r="M41" s="355">
        <v>3</v>
      </c>
      <c r="N41" s="355">
        <v>-37</v>
      </c>
    </row>
    <row r="42" spans="1:14" x14ac:dyDescent="0.25">
      <c r="A42" s="353" t="s">
        <v>160</v>
      </c>
      <c r="B42" s="357" t="s">
        <v>861</v>
      </c>
      <c r="C42" s="355">
        <v>0</v>
      </c>
      <c r="D42" s="355">
        <v>7678</v>
      </c>
      <c r="E42" s="355">
        <v>-7678</v>
      </c>
      <c r="F42" s="355">
        <v>0</v>
      </c>
      <c r="G42" s="355">
        <v>8368</v>
      </c>
      <c r="H42" s="355">
        <v>-8368</v>
      </c>
      <c r="I42" s="355">
        <v>23</v>
      </c>
      <c r="J42" s="355">
        <v>7252</v>
      </c>
      <c r="K42" s="355">
        <v>-7229</v>
      </c>
      <c r="L42" s="355">
        <v>1139</v>
      </c>
      <c r="M42" s="355">
        <v>23</v>
      </c>
      <c r="N42" s="355">
        <v>-1116</v>
      </c>
    </row>
    <row r="43" spans="1:14" x14ac:dyDescent="0.25">
      <c r="A43" s="353" t="s">
        <v>692</v>
      </c>
      <c r="B43" s="357" t="s">
        <v>862</v>
      </c>
      <c r="C43" s="355">
        <v>0</v>
      </c>
      <c r="D43" s="355">
        <v>55958</v>
      </c>
      <c r="E43" s="355">
        <v>-55958</v>
      </c>
      <c r="F43" s="355">
        <v>0</v>
      </c>
      <c r="G43" s="355">
        <v>35328</v>
      </c>
      <c r="H43" s="355">
        <v>-35328</v>
      </c>
      <c r="I43" s="355">
        <v>198</v>
      </c>
      <c r="J43" s="355">
        <v>22381</v>
      </c>
      <c r="K43" s="355">
        <v>-22183</v>
      </c>
      <c r="L43" s="355">
        <v>13145</v>
      </c>
      <c r="M43" s="355">
        <v>198</v>
      </c>
      <c r="N43" s="355">
        <v>-12947</v>
      </c>
    </row>
    <row r="44" spans="1:14" ht="15.75" thickBot="1" x14ac:dyDescent="0.3">
      <c r="A44" s="585" t="s">
        <v>693</v>
      </c>
      <c r="B44" s="585"/>
      <c r="C44" s="360">
        <v>26699185</v>
      </c>
      <c r="D44" s="360">
        <v>35040556</v>
      </c>
      <c r="E44" s="360">
        <v>-8341371</v>
      </c>
      <c r="F44" s="360">
        <v>23479613</v>
      </c>
      <c r="G44" s="360">
        <v>31829896</v>
      </c>
      <c r="H44" s="360">
        <v>-8350283</v>
      </c>
      <c r="I44" s="387">
        <v>23688647</v>
      </c>
      <c r="J44" s="427">
        <v>31363981</v>
      </c>
      <c r="K44" s="427">
        <v>-7675334</v>
      </c>
      <c r="L44" s="360">
        <v>674949</v>
      </c>
      <c r="M44" s="360">
        <v>209033</v>
      </c>
      <c r="N44" s="360">
        <v>-465915</v>
      </c>
    </row>
    <row r="45" spans="1:14" ht="15.75" thickTop="1" x14ac:dyDescent="0.25">
      <c r="A45" s="68"/>
      <c r="B45" s="69"/>
      <c r="C45" s="70"/>
      <c r="D45" s="70"/>
      <c r="E45" s="71"/>
      <c r="F45" s="70"/>
      <c r="G45" s="70"/>
      <c r="H45" s="71"/>
      <c r="I45" s="105"/>
      <c r="J45" s="105"/>
      <c r="K45" s="173"/>
      <c r="L45" s="105"/>
      <c r="M45" s="105"/>
      <c r="N45" s="173"/>
    </row>
  </sheetData>
  <mergeCells count="9">
    <mergeCell ref="A44:B44"/>
    <mergeCell ref="A2:N2"/>
    <mergeCell ref="A3:N3"/>
    <mergeCell ref="A5:A6"/>
    <mergeCell ref="B5:B6"/>
    <mergeCell ref="C5:E5"/>
    <mergeCell ref="F5:H5"/>
    <mergeCell ref="I5:K5"/>
    <mergeCell ref="L5:N5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1"/>
  <sheetViews>
    <sheetView workbookViewId="0"/>
  </sheetViews>
  <sheetFormatPr defaultColWidth="8.28515625" defaultRowHeight="12.75" x14ac:dyDescent="0.2"/>
  <cols>
    <col min="1" max="1" width="4.85546875" style="174" customWidth="1"/>
    <col min="2" max="2" width="77.85546875" style="174" customWidth="1"/>
    <col min="3" max="3" width="18.28515625" style="174" customWidth="1"/>
    <col min="4" max="7" width="17.140625" style="174" customWidth="1"/>
    <col min="8" max="8" width="15.42578125" style="174" bestFit="1" customWidth="1"/>
    <col min="9" max="256" width="8.28515625" style="174"/>
    <col min="257" max="257" width="4.85546875" style="174" customWidth="1"/>
    <col min="258" max="258" width="77.85546875" style="174" customWidth="1"/>
    <col min="259" max="262" width="15.7109375" style="174" customWidth="1"/>
    <col min="263" max="263" width="8.28515625" style="174"/>
    <col min="264" max="264" width="15.42578125" style="174" bestFit="1" customWidth="1"/>
    <col min="265" max="512" width="8.28515625" style="174"/>
    <col min="513" max="513" width="4.85546875" style="174" customWidth="1"/>
    <col min="514" max="514" width="77.85546875" style="174" customWidth="1"/>
    <col min="515" max="518" width="15.7109375" style="174" customWidth="1"/>
    <col min="519" max="519" width="8.28515625" style="174"/>
    <col min="520" max="520" width="15.42578125" style="174" bestFit="1" customWidth="1"/>
    <col min="521" max="768" width="8.28515625" style="174"/>
    <col min="769" max="769" width="4.85546875" style="174" customWidth="1"/>
    <col min="770" max="770" width="77.85546875" style="174" customWidth="1"/>
    <col min="771" max="774" width="15.7109375" style="174" customWidth="1"/>
    <col min="775" max="775" width="8.28515625" style="174"/>
    <col min="776" max="776" width="15.42578125" style="174" bestFit="1" customWidth="1"/>
    <col min="777" max="1024" width="8.28515625" style="174"/>
    <col min="1025" max="1025" width="4.85546875" style="174" customWidth="1"/>
    <col min="1026" max="1026" width="77.85546875" style="174" customWidth="1"/>
    <col min="1027" max="1030" width="15.7109375" style="174" customWidth="1"/>
    <col min="1031" max="1031" width="8.28515625" style="174"/>
    <col min="1032" max="1032" width="15.42578125" style="174" bestFit="1" customWidth="1"/>
    <col min="1033" max="1280" width="8.28515625" style="174"/>
    <col min="1281" max="1281" width="4.85546875" style="174" customWidth="1"/>
    <col min="1282" max="1282" width="77.85546875" style="174" customWidth="1"/>
    <col min="1283" max="1286" width="15.7109375" style="174" customWidth="1"/>
    <col min="1287" max="1287" width="8.28515625" style="174"/>
    <col min="1288" max="1288" width="15.42578125" style="174" bestFit="1" customWidth="1"/>
    <col min="1289" max="1536" width="8.28515625" style="174"/>
    <col min="1537" max="1537" width="4.85546875" style="174" customWidth="1"/>
    <col min="1538" max="1538" width="77.85546875" style="174" customWidth="1"/>
    <col min="1539" max="1542" width="15.7109375" style="174" customWidth="1"/>
    <col min="1543" max="1543" width="8.28515625" style="174"/>
    <col min="1544" max="1544" width="15.42578125" style="174" bestFit="1" customWidth="1"/>
    <col min="1545" max="1792" width="8.28515625" style="174"/>
    <col min="1793" max="1793" width="4.85546875" style="174" customWidth="1"/>
    <col min="1794" max="1794" width="77.85546875" style="174" customWidth="1"/>
    <col min="1795" max="1798" width="15.7109375" style="174" customWidth="1"/>
    <col min="1799" max="1799" width="8.28515625" style="174"/>
    <col min="1800" max="1800" width="15.42578125" style="174" bestFit="1" customWidth="1"/>
    <col min="1801" max="2048" width="8.28515625" style="174"/>
    <col min="2049" max="2049" width="4.85546875" style="174" customWidth="1"/>
    <col min="2050" max="2050" width="77.85546875" style="174" customWidth="1"/>
    <col min="2051" max="2054" width="15.7109375" style="174" customWidth="1"/>
    <col min="2055" max="2055" width="8.28515625" style="174"/>
    <col min="2056" max="2056" width="15.42578125" style="174" bestFit="1" customWidth="1"/>
    <col min="2057" max="2304" width="8.28515625" style="174"/>
    <col min="2305" max="2305" width="4.85546875" style="174" customWidth="1"/>
    <col min="2306" max="2306" width="77.85546875" style="174" customWidth="1"/>
    <col min="2307" max="2310" width="15.7109375" style="174" customWidth="1"/>
    <col min="2311" max="2311" width="8.28515625" style="174"/>
    <col min="2312" max="2312" width="15.42578125" style="174" bestFit="1" customWidth="1"/>
    <col min="2313" max="2560" width="8.28515625" style="174"/>
    <col min="2561" max="2561" width="4.85546875" style="174" customWidth="1"/>
    <col min="2562" max="2562" width="77.85546875" style="174" customWidth="1"/>
    <col min="2563" max="2566" width="15.7109375" style="174" customWidth="1"/>
    <col min="2567" max="2567" width="8.28515625" style="174"/>
    <col min="2568" max="2568" width="15.42578125" style="174" bestFit="1" customWidth="1"/>
    <col min="2569" max="2816" width="8.28515625" style="174"/>
    <col min="2817" max="2817" width="4.85546875" style="174" customWidth="1"/>
    <col min="2818" max="2818" width="77.85546875" style="174" customWidth="1"/>
    <col min="2819" max="2822" width="15.7109375" style="174" customWidth="1"/>
    <col min="2823" max="2823" width="8.28515625" style="174"/>
    <col min="2824" max="2824" width="15.42578125" style="174" bestFit="1" customWidth="1"/>
    <col min="2825" max="3072" width="8.28515625" style="174"/>
    <col min="3073" max="3073" width="4.85546875" style="174" customWidth="1"/>
    <col min="3074" max="3074" width="77.85546875" style="174" customWidth="1"/>
    <col min="3075" max="3078" width="15.7109375" style="174" customWidth="1"/>
    <col min="3079" max="3079" width="8.28515625" style="174"/>
    <col min="3080" max="3080" width="15.42578125" style="174" bestFit="1" customWidth="1"/>
    <col min="3081" max="3328" width="8.28515625" style="174"/>
    <col min="3329" max="3329" width="4.85546875" style="174" customWidth="1"/>
    <col min="3330" max="3330" width="77.85546875" style="174" customWidth="1"/>
    <col min="3331" max="3334" width="15.7109375" style="174" customWidth="1"/>
    <col min="3335" max="3335" width="8.28515625" style="174"/>
    <col min="3336" max="3336" width="15.42578125" style="174" bestFit="1" customWidth="1"/>
    <col min="3337" max="3584" width="8.28515625" style="174"/>
    <col min="3585" max="3585" width="4.85546875" style="174" customWidth="1"/>
    <col min="3586" max="3586" width="77.85546875" style="174" customWidth="1"/>
    <col min="3587" max="3590" width="15.7109375" style="174" customWidth="1"/>
    <col min="3591" max="3591" width="8.28515625" style="174"/>
    <col min="3592" max="3592" width="15.42578125" style="174" bestFit="1" customWidth="1"/>
    <col min="3593" max="3840" width="8.28515625" style="174"/>
    <col min="3841" max="3841" width="4.85546875" style="174" customWidth="1"/>
    <col min="3842" max="3842" width="77.85546875" style="174" customWidth="1"/>
    <col min="3843" max="3846" width="15.7109375" style="174" customWidth="1"/>
    <col min="3847" max="3847" width="8.28515625" style="174"/>
    <col min="3848" max="3848" width="15.42578125" style="174" bestFit="1" customWidth="1"/>
    <col min="3849" max="4096" width="8.28515625" style="174"/>
    <col min="4097" max="4097" width="4.85546875" style="174" customWidth="1"/>
    <col min="4098" max="4098" width="77.85546875" style="174" customWidth="1"/>
    <col min="4099" max="4102" width="15.7109375" style="174" customWidth="1"/>
    <col min="4103" max="4103" width="8.28515625" style="174"/>
    <col min="4104" max="4104" width="15.42578125" style="174" bestFit="1" customWidth="1"/>
    <col min="4105" max="4352" width="8.28515625" style="174"/>
    <col min="4353" max="4353" width="4.85546875" style="174" customWidth="1"/>
    <col min="4354" max="4354" width="77.85546875" style="174" customWidth="1"/>
    <col min="4355" max="4358" width="15.7109375" style="174" customWidth="1"/>
    <col min="4359" max="4359" width="8.28515625" style="174"/>
    <col min="4360" max="4360" width="15.42578125" style="174" bestFit="1" customWidth="1"/>
    <col min="4361" max="4608" width="8.28515625" style="174"/>
    <col min="4609" max="4609" width="4.85546875" style="174" customWidth="1"/>
    <col min="4610" max="4610" width="77.85546875" style="174" customWidth="1"/>
    <col min="4611" max="4614" width="15.7109375" style="174" customWidth="1"/>
    <col min="4615" max="4615" width="8.28515625" style="174"/>
    <col min="4616" max="4616" width="15.42578125" style="174" bestFit="1" customWidth="1"/>
    <col min="4617" max="4864" width="8.28515625" style="174"/>
    <col min="4865" max="4865" width="4.85546875" style="174" customWidth="1"/>
    <col min="4866" max="4866" width="77.85546875" style="174" customWidth="1"/>
    <col min="4867" max="4870" width="15.7109375" style="174" customWidth="1"/>
    <col min="4871" max="4871" width="8.28515625" style="174"/>
    <col min="4872" max="4872" width="15.42578125" style="174" bestFit="1" customWidth="1"/>
    <col min="4873" max="5120" width="8.28515625" style="174"/>
    <col min="5121" max="5121" width="4.85546875" style="174" customWidth="1"/>
    <col min="5122" max="5122" width="77.85546875" style="174" customWidth="1"/>
    <col min="5123" max="5126" width="15.7109375" style="174" customWidth="1"/>
    <col min="5127" max="5127" width="8.28515625" style="174"/>
    <col min="5128" max="5128" width="15.42578125" style="174" bestFit="1" customWidth="1"/>
    <col min="5129" max="5376" width="8.28515625" style="174"/>
    <col min="5377" max="5377" width="4.85546875" style="174" customWidth="1"/>
    <col min="5378" max="5378" width="77.85546875" style="174" customWidth="1"/>
    <col min="5379" max="5382" width="15.7109375" style="174" customWidth="1"/>
    <col min="5383" max="5383" width="8.28515625" style="174"/>
    <col min="5384" max="5384" width="15.42578125" style="174" bestFit="1" customWidth="1"/>
    <col min="5385" max="5632" width="8.28515625" style="174"/>
    <col min="5633" max="5633" width="4.85546875" style="174" customWidth="1"/>
    <col min="5634" max="5634" width="77.85546875" style="174" customWidth="1"/>
    <col min="5635" max="5638" width="15.7109375" style="174" customWidth="1"/>
    <col min="5639" max="5639" width="8.28515625" style="174"/>
    <col min="5640" max="5640" width="15.42578125" style="174" bestFit="1" customWidth="1"/>
    <col min="5641" max="5888" width="8.28515625" style="174"/>
    <col min="5889" max="5889" width="4.85546875" style="174" customWidth="1"/>
    <col min="5890" max="5890" width="77.85546875" style="174" customWidth="1"/>
    <col min="5891" max="5894" width="15.7109375" style="174" customWidth="1"/>
    <col min="5895" max="5895" width="8.28515625" style="174"/>
    <col min="5896" max="5896" width="15.42578125" style="174" bestFit="1" customWidth="1"/>
    <col min="5897" max="6144" width="8.28515625" style="174"/>
    <col min="6145" max="6145" width="4.85546875" style="174" customWidth="1"/>
    <col min="6146" max="6146" width="77.85546875" style="174" customWidth="1"/>
    <col min="6147" max="6150" width="15.7109375" style="174" customWidth="1"/>
    <col min="6151" max="6151" width="8.28515625" style="174"/>
    <col min="6152" max="6152" width="15.42578125" style="174" bestFit="1" customWidth="1"/>
    <col min="6153" max="6400" width="8.28515625" style="174"/>
    <col min="6401" max="6401" width="4.85546875" style="174" customWidth="1"/>
    <col min="6402" max="6402" width="77.85546875" style="174" customWidth="1"/>
    <col min="6403" max="6406" width="15.7109375" style="174" customWidth="1"/>
    <col min="6407" max="6407" width="8.28515625" style="174"/>
    <col min="6408" max="6408" width="15.42578125" style="174" bestFit="1" customWidth="1"/>
    <col min="6409" max="6656" width="8.28515625" style="174"/>
    <col min="6657" max="6657" width="4.85546875" style="174" customWidth="1"/>
    <col min="6658" max="6658" width="77.85546875" style="174" customWidth="1"/>
    <col min="6659" max="6662" width="15.7109375" style="174" customWidth="1"/>
    <col min="6663" max="6663" width="8.28515625" style="174"/>
    <col min="6664" max="6664" width="15.42578125" style="174" bestFit="1" customWidth="1"/>
    <col min="6665" max="6912" width="8.28515625" style="174"/>
    <col min="6913" max="6913" width="4.85546875" style="174" customWidth="1"/>
    <col min="6914" max="6914" width="77.85546875" style="174" customWidth="1"/>
    <col min="6915" max="6918" width="15.7109375" style="174" customWidth="1"/>
    <col min="6919" max="6919" width="8.28515625" style="174"/>
    <col min="6920" max="6920" width="15.42578125" style="174" bestFit="1" customWidth="1"/>
    <col min="6921" max="7168" width="8.28515625" style="174"/>
    <col min="7169" max="7169" width="4.85546875" style="174" customWidth="1"/>
    <col min="7170" max="7170" width="77.85546875" style="174" customWidth="1"/>
    <col min="7171" max="7174" width="15.7109375" style="174" customWidth="1"/>
    <col min="7175" max="7175" width="8.28515625" style="174"/>
    <col min="7176" max="7176" width="15.42578125" style="174" bestFit="1" customWidth="1"/>
    <col min="7177" max="7424" width="8.28515625" style="174"/>
    <col min="7425" max="7425" width="4.85546875" style="174" customWidth="1"/>
    <col min="7426" max="7426" width="77.85546875" style="174" customWidth="1"/>
    <col min="7427" max="7430" width="15.7109375" style="174" customWidth="1"/>
    <col min="7431" max="7431" width="8.28515625" style="174"/>
    <col min="7432" max="7432" width="15.42578125" style="174" bestFit="1" customWidth="1"/>
    <col min="7433" max="7680" width="8.28515625" style="174"/>
    <col min="7681" max="7681" width="4.85546875" style="174" customWidth="1"/>
    <col min="7682" max="7682" width="77.85546875" style="174" customWidth="1"/>
    <col min="7683" max="7686" width="15.7109375" style="174" customWidth="1"/>
    <col min="7687" max="7687" width="8.28515625" style="174"/>
    <col min="7688" max="7688" width="15.42578125" style="174" bestFit="1" customWidth="1"/>
    <col min="7689" max="7936" width="8.28515625" style="174"/>
    <col min="7937" max="7937" width="4.85546875" style="174" customWidth="1"/>
    <col min="7938" max="7938" width="77.85546875" style="174" customWidth="1"/>
    <col min="7939" max="7942" width="15.7109375" style="174" customWidth="1"/>
    <col min="7943" max="7943" width="8.28515625" style="174"/>
    <col min="7944" max="7944" width="15.42578125" style="174" bestFit="1" customWidth="1"/>
    <col min="7945" max="8192" width="8.28515625" style="174"/>
    <col min="8193" max="8193" width="4.85546875" style="174" customWidth="1"/>
    <col min="8194" max="8194" width="77.85546875" style="174" customWidth="1"/>
    <col min="8195" max="8198" width="15.7109375" style="174" customWidth="1"/>
    <col min="8199" max="8199" width="8.28515625" style="174"/>
    <col min="8200" max="8200" width="15.42578125" style="174" bestFit="1" customWidth="1"/>
    <col min="8201" max="8448" width="8.28515625" style="174"/>
    <col min="8449" max="8449" width="4.85546875" style="174" customWidth="1"/>
    <col min="8450" max="8450" width="77.85546875" style="174" customWidth="1"/>
    <col min="8451" max="8454" width="15.7109375" style="174" customWidth="1"/>
    <col min="8455" max="8455" width="8.28515625" style="174"/>
    <col min="8456" max="8456" width="15.42578125" style="174" bestFit="1" customWidth="1"/>
    <col min="8457" max="8704" width="8.28515625" style="174"/>
    <col min="8705" max="8705" width="4.85546875" style="174" customWidth="1"/>
    <col min="8706" max="8706" width="77.85546875" style="174" customWidth="1"/>
    <col min="8707" max="8710" width="15.7109375" style="174" customWidth="1"/>
    <col min="8711" max="8711" width="8.28515625" style="174"/>
    <col min="8712" max="8712" width="15.42578125" style="174" bestFit="1" customWidth="1"/>
    <col min="8713" max="8960" width="8.28515625" style="174"/>
    <col min="8961" max="8961" width="4.85546875" style="174" customWidth="1"/>
    <col min="8962" max="8962" width="77.85546875" style="174" customWidth="1"/>
    <col min="8963" max="8966" width="15.7109375" style="174" customWidth="1"/>
    <col min="8967" max="8967" width="8.28515625" style="174"/>
    <col min="8968" max="8968" width="15.42578125" style="174" bestFit="1" customWidth="1"/>
    <col min="8969" max="9216" width="8.28515625" style="174"/>
    <col min="9217" max="9217" width="4.85546875" style="174" customWidth="1"/>
    <col min="9218" max="9218" width="77.85546875" style="174" customWidth="1"/>
    <col min="9219" max="9222" width="15.7109375" style="174" customWidth="1"/>
    <col min="9223" max="9223" width="8.28515625" style="174"/>
    <col min="9224" max="9224" width="15.42578125" style="174" bestFit="1" customWidth="1"/>
    <col min="9225" max="9472" width="8.28515625" style="174"/>
    <col min="9473" max="9473" width="4.85546875" style="174" customWidth="1"/>
    <col min="9474" max="9474" width="77.85546875" style="174" customWidth="1"/>
    <col min="9475" max="9478" width="15.7109375" style="174" customWidth="1"/>
    <col min="9479" max="9479" width="8.28515625" style="174"/>
    <col min="9480" max="9480" width="15.42578125" style="174" bestFit="1" customWidth="1"/>
    <col min="9481" max="9728" width="8.28515625" style="174"/>
    <col min="9729" max="9729" width="4.85546875" style="174" customWidth="1"/>
    <col min="9730" max="9730" width="77.85546875" style="174" customWidth="1"/>
    <col min="9731" max="9734" width="15.7109375" style="174" customWidth="1"/>
    <col min="9735" max="9735" width="8.28515625" style="174"/>
    <col min="9736" max="9736" width="15.42578125" style="174" bestFit="1" customWidth="1"/>
    <col min="9737" max="9984" width="8.28515625" style="174"/>
    <col min="9985" max="9985" width="4.85546875" style="174" customWidth="1"/>
    <col min="9986" max="9986" width="77.85546875" style="174" customWidth="1"/>
    <col min="9987" max="9990" width="15.7109375" style="174" customWidth="1"/>
    <col min="9991" max="9991" width="8.28515625" style="174"/>
    <col min="9992" max="9992" width="15.42578125" style="174" bestFit="1" customWidth="1"/>
    <col min="9993" max="10240" width="8.28515625" style="174"/>
    <col min="10241" max="10241" width="4.85546875" style="174" customWidth="1"/>
    <col min="10242" max="10242" width="77.85546875" style="174" customWidth="1"/>
    <col min="10243" max="10246" width="15.7109375" style="174" customWidth="1"/>
    <col min="10247" max="10247" width="8.28515625" style="174"/>
    <col min="10248" max="10248" width="15.42578125" style="174" bestFit="1" customWidth="1"/>
    <col min="10249" max="10496" width="8.28515625" style="174"/>
    <col min="10497" max="10497" width="4.85546875" style="174" customWidth="1"/>
    <col min="10498" max="10498" width="77.85546875" style="174" customWidth="1"/>
    <col min="10499" max="10502" width="15.7109375" style="174" customWidth="1"/>
    <col min="10503" max="10503" width="8.28515625" style="174"/>
    <col min="10504" max="10504" width="15.42578125" style="174" bestFit="1" customWidth="1"/>
    <col min="10505" max="10752" width="8.28515625" style="174"/>
    <col min="10753" max="10753" width="4.85546875" style="174" customWidth="1"/>
    <col min="10754" max="10754" width="77.85546875" style="174" customWidth="1"/>
    <col min="10755" max="10758" width="15.7109375" style="174" customWidth="1"/>
    <col min="10759" max="10759" width="8.28515625" style="174"/>
    <col min="10760" max="10760" width="15.42578125" style="174" bestFit="1" customWidth="1"/>
    <col min="10761" max="11008" width="8.28515625" style="174"/>
    <col min="11009" max="11009" width="4.85546875" style="174" customWidth="1"/>
    <col min="11010" max="11010" width="77.85546875" style="174" customWidth="1"/>
    <col min="11011" max="11014" width="15.7109375" style="174" customWidth="1"/>
    <col min="11015" max="11015" width="8.28515625" style="174"/>
    <col min="11016" max="11016" width="15.42578125" style="174" bestFit="1" customWidth="1"/>
    <col min="11017" max="11264" width="8.28515625" style="174"/>
    <col min="11265" max="11265" width="4.85546875" style="174" customWidth="1"/>
    <col min="11266" max="11266" width="77.85546875" style="174" customWidth="1"/>
    <col min="11267" max="11270" width="15.7109375" style="174" customWidth="1"/>
    <col min="11271" max="11271" width="8.28515625" style="174"/>
    <col min="11272" max="11272" width="15.42578125" style="174" bestFit="1" customWidth="1"/>
    <col min="11273" max="11520" width="8.28515625" style="174"/>
    <col min="11521" max="11521" width="4.85546875" style="174" customWidth="1"/>
    <col min="11522" max="11522" width="77.85546875" style="174" customWidth="1"/>
    <col min="11523" max="11526" width="15.7109375" style="174" customWidth="1"/>
    <col min="11527" max="11527" width="8.28515625" style="174"/>
    <col min="11528" max="11528" width="15.42578125" style="174" bestFit="1" customWidth="1"/>
    <col min="11529" max="11776" width="8.28515625" style="174"/>
    <col min="11777" max="11777" width="4.85546875" style="174" customWidth="1"/>
    <col min="11778" max="11778" width="77.85546875" style="174" customWidth="1"/>
    <col min="11779" max="11782" width="15.7109375" style="174" customWidth="1"/>
    <col min="11783" max="11783" width="8.28515625" style="174"/>
    <col min="11784" max="11784" width="15.42578125" style="174" bestFit="1" customWidth="1"/>
    <col min="11785" max="12032" width="8.28515625" style="174"/>
    <col min="12033" max="12033" width="4.85546875" style="174" customWidth="1"/>
    <col min="12034" max="12034" width="77.85546875" style="174" customWidth="1"/>
    <col min="12035" max="12038" width="15.7109375" style="174" customWidth="1"/>
    <col min="12039" max="12039" width="8.28515625" style="174"/>
    <col min="12040" max="12040" width="15.42578125" style="174" bestFit="1" customWidth="1"/>
    <col min="12041" max="12288" width="8.28515625" style="174"/>
    <col min="12289" max="12289" width="4.85546875" style="174" customWidth="1"/>
    <col min="12290" max="12290" width="77.85546875" style="174" customWidth="1"/>
    <col min="12291" max="12294" width="15.7109375" style="174" customWidth="1"/>
    <col min="12295" max="12295" width="8.28515625" style="174"/>
    <col min="12296" max="12296" width="15.42578125" style="174" bestFit="1" customWidth="1"/>
    <col min="12297" max="12544" width="8.28515625" style="174"/>
    <col min="12545" max="12545" width="4.85546875" style="174" customWidth="1"/>
    <col min="12546" max="12546" width="77.85546875" style="174" customWidth="1"/>
    <col min="12547" max="12550" width="15.7109375" style="174" customWidth="1"/>
    <col min="12551" max="12551" width="8.28515625" style="174"/>
    <col min="12552" max="12552" width="15.42578125" style="174" bestFit="1" customWidth="1"/>
    <col min="12553" max="12800" width="8.28515625" style="174"/>
    <col min="12801" max="12801" width="4.85546875" style="174" customWidth="1"/>
    <col min="12802" max="12802" width="77.85546875" style="174" customWidth="1"/>
    <col min="12803" max="12806" width="15.7109375" style="174" customWidth="1"/>
    <col min="12807" max="12807" width="8.28515625" style="174"/>
    <col min="12808" max="12808" width="15.42578125" style="174" bestFit="1" customWidth="1"/>
    <col min="12809" max="13056" width="8.28515625" style="174"/>
    <col min="13057" max="13057" width="4.85546875" style="174" customWidth="1"/>
    <col min="13058" max="13058" width="77.85546875" style="174" customWidth="1"/>
    <col min="13059" max="13062" width="15.7109375" style="174" customWidth="1"/>
    <col min="13063" max="13063" width="8.28515625" style="174"/>
    <col min="13064" max="13064" width="15.42578125" style="174" bestFit="1" customWidth="1"/>
    <col min="13065" max="13312" width="8.28515625" style="174"/>
    <col min="13313" max="13313" width="4.85546875" style="174" customWidth="1"/>
    <col min="13314" max="13314" width="77.85546875" style="174" customWidth="1"/>
    <col min="13315" max="13318" width="15.7109375" style="174" customWidth="1"/>
    <col min="13319" max="13319" width="8.28515625" style="174"/>
    <col min="13320" max="13320" width="15.42578125" style="174" bestFit="1" customWidth="1"/>
    <col min="13321" max="13568" width="8.28515625" style="174"/>
    <col min="13569" max="13569" width="4.85546875" style="174" customWidth="1"/>
    <col min="13570" max="13570" width="77.85546875" style="174" customWidth="1"/>
    <col min="13571" max="13574" width="15.7109375" style="174" customWidth="1"/>
    <col min="13575" max="13575" width="8.28515625" style="174"/>
    <col min="13576" max="13576" width="15.42578125" style="174" bestFit="1" customWidth="1"/>
    <col min="13577" max="13824" width="8.28515625" style="174"/>
    <col min="13825" max="13825" width="4.85546875" style="174" customWidth="1"/>
    <col min="13826" max="13826" width="77.85546875" style="174" customWidth="1"/>
    <col min="13827" max="13830" width="15.7109375" style="174" customWidth="1"/>
    <col min="13831" max="13831" width="8.28515625" style="174"/>
    <col min="13832" max="13832" width="15.42578125" style="174" bestFit="1" customWidth="1"/>
    <col min="13833" max="14080" width="8.28515625" style="174"/>
    <col min="14081" max="14081" width="4.85546875" style="174" customWidth="1"/>
    <col min="14082" max="14082" width="77.85546875" style="174" customWidth="1"/>
    <col min="14083" max="14086" width="15.7109375" style="174" customWidth="1"/>
    <col min="14087" max="14087" width="8.28515625" style="174"/>
    <col min="14088" max="14088" width="15.42578125" style="174" bestFit="1" customWidth="1"/>
    <col min="14089" max="14336" width="8.28515625" style="174"/>
    <col min="14337" max="14337" width="4.85546875" style="174" customWidth="1"/>
    <col min="14338" max="14338" width="77.85546875" style="174" customWidth="1"/>
    <col min="14339" max="14342" width="15.7109375" style="174" customWidth="1"/>
    <col min="14343" max="14343" width="8.28515625" style="174"/>
    <col min="14344" max="14344" width="15.42578125" style="174" bestFit="1" customWidth="1"/>
    <col min="14345" max="14592" width="8.28515625" style="174"/>
    <col min="14593" max="14593" width="4.85546875" style="174" customWidth="1"/>
    <col min="14594" max="14594" width="77.85546875" style="174" customWidth="1"/>
    <col min="14595" max="14598" width="15.7109375" style="174" customWidth="1"/>
    <col min="14599" max="14599" width="8.28515625" style="174"/>
    <col min="14600" max="14600" width="15.42578125" style="174" bestFit="1" customWidth="1"/>
    <col min="14601" max="14848" width="8.28515625" style="174"/>
    <col min="14849" max="14849" width="4.85546875" style="174" customWidth="1"/>
    <col min="14850" max="14850" width="77.85546875" style="174" customWidth="1"/>
    <col min="14851" max="14854" width="15.7109375" style="174" customWidth="1"/>
    <col min="14855" max="14855" width="8.28515625" style="174"/>
    <col min="14856" max="14856" width="15.42578125" style="174" bestFit="1" customWidth="1"/>
    <col min="14857" max="15104" width="8.28515625" style="174"/>
    <col min="15105" max="15105" width="4.85546875" style="174" customWidth="1"/>
    <col min="15106" max="15106" width="77.85546875" style="174" customWidth="1"/>
    <col min="15107" max="15110" width="15.7109375" style="174" customWidth="1"/>
    <col min="15111" max="15111" width="8.28515625" style="174"/>
    <col min="15112" max="15112" width="15.42578125" style="174" bestFit="1" customWidth="1"/>
    <col min="15113" max="15360" width="8.28515625" style="174"/>
    <col min="15361" max="15361" width="4.85546875" style="174" customWidth="1"/>
    <col min="15362" max="15362" width="77.85546875" style="174" customWidth="1"/>
    <col min="15363" max="15366" width="15.7109375" style="174" customWidth="1"/>
    <col min="15367" max="15367" width="8.28515625" style="174"/>
    <col min="15368" max="15368" width="15.42578125" style="174" bestFit="1" customWidth="1"/>
    <col min="15369" max="15616" width="8.28515625" style="174"/>
    <col min="15617" max="15617" width="4.85546875" style="174" customWidth="1"/>
    <col min="15618" max="15618" width="77.85546875" style="174" customWidth="1"/>
    <col min="15619" max="15622" width="15.7109375" style="174" customWidth="1"/>
    <col min="15623" max="15623" width="8.28515625" style="174"/>
    <col min="15624" max="15624" width="15.42578125" style="174" bestFit="1" customWidth="1"/>
    <col min="15625" max="15872" width="8.28515625" style="174"/>
    <col min="15873" max="15873" width="4.85546875" style="174" customWidth="1"/>
    <col min="15874" max="15874" width="77.85546875" style="174" customWidth="1"/>
    <col min="15875" max="15878" width="15.7109375" style="174" customWidth="1"/>
    <col min="15879" max="15879" width="8.28515625" style="174"/>
    <col min="15880" max="15880" width="15.42578125" style="174" bestFit="1" customWidth="1"/>
    <col min="15881" max="16128" width="8.28515625" style="174"/>
    <col min="16129" max="16129" width="4.85546875" style="174" customWidth="1"/>
    <col min="16130" max="16130" width="77.85546875" style="174" customWidth="1"/>
    <col min="16131" max="16134" width="15.7109375" style="174" customWidth="1"/>
    <col min="16135" max="16135" width="8.28515625" style="174"/>
    <col min="16136" max="16136" width="15.42578125" style="174" bestFit="1" customWidth="1"/>
    <col min="16137" max="16384" width="8.28515625" style="174"/>
  </cols>
  <sheetData>
    <row r="1" spans="1:10" x14ac:dyDescent="0.2">
      <c r="F1" s="175" t="s">
        <v>657</v>
      </c>
    </row>
    <row r="2" spans="1:10" x14ac:dyDescent="0.2">
      <c r="F2" s="175" t="s">
        <v>1</v>
      </c>
    </row>
    <row r="3" spans="1:10" x14ac:dyDescent="0.2">
      <c r="A3" s="685" t="s">
        <v>1450</v>
      </c>
      <c r="B3" s="686"/>
      <c r="C3" s="686"/>
      <c r="D3" s="686"/>
      <c r="E3" s="686"/>
      <c r="F3" s="686"/>
    </row>
    <row r="4" spans="1:10" x14ac:dyDescent="0.2">
      <c r="A4" s="685" t="s">
        <v>2</v>
      </c>
      <c r="B4" s="686"/>
      <c r="C4" s="686"/>
      <c r="D4" s="686"/>
      <c r="E4" s="686"/>
      <c r="F4" s="686"/>
    </row>
    <row r="5" spans="1:10" x14ac:dyDescent="0.2">
      <c r="B5" s="176"/>
      <c r="C5" s="177"/>
      <c r="D5" s="178"/>
      <c r="E5" s="178"/>
      <c r="F5" s="178"/>
    </row>
    <row r="6" spans="1:10" ht="20.100000000000001" customHeight="1" x14ac:dyDescent="0.2">
      <c r="A6" s="687"/>
      <c r="B6" s="605" t="s">
        <v>285</v>
      </c>
      <c r="C6" s="605"/>
      <c r="D6" s="605" t="s">
        <v>123</v>
      </c>
      <c r="E6" s="605"/>
      <c r="F6" s="604" t="s">
        <v>1451</v>
      </c>
      <c r="G6" s="604" t="s">
        <v>1452</v>
      </c>
    </row>
    <row r="7" spans="1:10" ht="15" customHeight="1" x14ac:dyDescent="0.2">
      <c r="A7" s="687"/>
      <c r="B7" s="605"/>
      <c r="C7" s="605"/>
      <c r="D7" s="325" t="s">
        <v>1453</v>
      </c>
      <c r="E7" s="325" t="s">
        <v>1454</v>
      </c>
      <c r="F7" s="604"/>
      <c r="G7" s="604"/>
    </row>
    <row r="8" spans="1:10" s="179" customFormat="1" ht="16.5" customHeight="1" x14ac:dyDescent="0.2">
      <c r="A8" s="389" t="s">
        <v>721</v>
      </c>
      <c r="B8" s="584" t="s">
        <v>722</v>
      </c>
      <c r="C8" s="584"/>
      <c r="D8" s="351">
        <v>19029702</v>
      </c>
      <c r="E8" s="351">
        <v>23688646</v>
      </c>
      <c r="F8" s="428">
        <v>124.48248532741081</v>
      </c>
      <c r="G8" s="351">
        <v>4658944</v>
      </c>
      <c r="H8" s="180"/>
      <c r="J8" s="181"/>
    </row>
    <row r="9" spans="1:10" s="179" customFormat="1" ht="14.25" customHeight="1" x14ac:dyDescent="0.2">
      <c r="A9" s="349" t="s">
        <v>726</v>
      </c>
      <c r="B9" s="584" t="s">
        <v>727</v>
      </c>
      <c r="C9" s="584"/>
      <c r="D9" s="351">
        <v>15517036</v>
      </c>
      <c r="E9" s="351">
        <v>17440976</v>
      </c>
      <c r="F9" s="428">
        <v>112.39888855062269</v>
      </c>
      <c r="G9" s="351">
        <v>1923940</v>
      </c>
      <c r="H9" s="180"/>
      <c r="J9" s="181"/>
    </row>
    <row r="10" spans="1:10" ht="14.25" customHeight="1" x14ac:dyDescent="0.2">
      <c r="A10" s="357" t="s">
        <v>11</v>
      </c>
      <c r="B10" s="586" t="s">
        <v>52</v>
      </c>
      <c r="C10" s="586"/>
      <c r="D10" s="355">
        <v>4107134</v>
      </c>
      <c r="E10" s="355">
        <v>4328351</v>
      </c>
      <c r="F10" s="429">
        <v>105.38616465885944</v>
      </c>
      <c r="G10" s="355">
        <v>221217</v>
      </c>
      <c r="H10" s="180"/>
    </row>
    <row r="11" spans="1:10" ht="14.25" customHeight="1" x14ac:dyDescent="0.2">
      <c r="A11" s="430"/>
      <c r="B11" s="586" t="s">
        <v>4</v>
      </c>
      <c r="C11" s="586"/>
      <c r="D11" s="355">
        <v>-11975</v>
      </c>
      <c r="E11" s="355">
        <v>-8644</v>
      </c>
      <c r="F11" s="429">
        <v>72.183716075156582</v>
      </c>
      <c r="G11" s="355">
        <v>3331</v>
      </c>
      <c r="H11" s="180"/>
    </row>
    <row r="12" spans="1:10" ht="14.25" customHeight="1" x14ac:dyDescent="0.2">
      <c r="A12" s="430"/>
      <c r="B12" s="586" t="s">
        <v>728</v>
      </c>
      <c r="C12" s="586"/>
      <c r="D12" s="355">
        <v>3578771</v>
      </c>
      <c r="E12" s="355">
        <v>3538359</v>
      </c>
      <c r="F12" s="429">
        <v>98.870785529445726</v>
      </c>
      <c r="G12" s="355">
        <v>-40412</v>
      </c>
      <c r="H12" s="180"/>
    </row>
    <row r="13" spans="1:10" ht="14.25" customHeight="1" x14ac:dyDescent="0.2">
      <c r="A13" s="430"/>
      <c r="B13" s="586" t="s">
        <v>729</v>
      </c>
      <c r="C13" s="586"/>
      <c r="D13" s="355">
        <v>59928</v>
      </c>
      <c r="E13" s="355">
        <v>33621</v>
      </c>
      <c r="F13" s="429">
        <v>56.102322787344818</v>
      </c>
      <c r="G13" s="355">
        <v>-26307</v>
      </c>
      <c r="H13" s="180"/>
    </row>
    <row r="14" spans="1:10" ht="14.25" customHeight="1" x14ac:dyDescent="0.2">
      <c r="A14" s="430"/>
      <c r="B14" s="586" t="s">
        <v>730</v>
      </c>
      <c r="C14" s="586"/>
      <c r="D14" s="355">
        <v>-3607814</v>
      </c>
      <c r="E14" s="355">
        <v>-3532658</v>
      </c>
      <c r="F14" s="429">
        <v>97.916854915469585</v>
      </c>
      <c r="G14" s="355">
        <v>75156</v>
      </c>
      <c r="H14" s="180"/>
    </row>
    <row r="15" spans="1:10" ht="14.25" customHeight="1" x14ac:dyDescent="0.2">
      <c r="A15" s="430"/>
      <c r="B15" s="586" t="s">
        <v>731</v>
      </c>
      <c r="C15" s="586"/>
      <c r="D15" s="431">
        <v>-42860</v>
      </c>
      <c r="E15" s="355">
        <v>-47965</v>
      </c>
      <c r="F15" s="429">
        <v>111.91087260849277</v>
      </c>
      <c r="G15" s="355">
        <v>-5105</v>
      </c>
      <c r="H15" s="180"/>
    </row>
    <row r="16" spans="1:10" ht="14.25" customHeight="1" x14ac:dyDescent="0.2">
      <c r="A16" s="430"/>
      <c r="B16" s="586" t="s">
        <v>5</v>
      </c>
      <c r="C16" s="586"/>
      <c r="D16" s="355">
        <v>3804345</v>
      </c>
      <c r="E16" s="355">
        <v>3906421</v>
      </c>
      <c r="F16" s="429">
        <v>102.6831425646202</v>
      </c>
      <c r="G16" s="355">
        <v>102076</v>
      </c>
      <c r="H16" s="180"/>
    </row>
    <row r="17" spans="1:10" ht="14.25" customHeight="1" x14ac:dyDescent="0.2">
      <c r="A17" s="430"/>
      <c r="B17" s="586" t="s">
        <v>731</v>
      </c>
      <c r="C17" s="586"/>
      <c r="D17" s="355">
        <v>-45133</v>
      </c>
      <c r="E17" s="355">
        <v>-52905</v>
      </c>
      <c r="F17" s="429">
        <v>117.22021580661601</v>
      </c>
      <c r="G17" s="355">
        <v>-7772</v>
      </c>
      <c r="H17" s="180"/>
    </row>
    <row r="18" spans="1:10" ht="14.25" customHeight="1" x14ac:dyDescent="0.2">
      <c r="A18" s="430"/>
      <c r="B18" s="586" t="s">
        <v>6</v>
      </c>
      <c r="C18" s="586"/>
      <c r="D18" s="355">
        <v>314764</v>
      </c>
      <c r="E18" s="355">
        <v>430574</v>
      </c>
      <c r="F18" s="429">
        <v>136.79264464805379</v>
      </c>
      <c r="G18" s="355">
        <v>115810</v>
      </c>
      <c r="H18" s="180"/>
    </row>
    <row r="19" spans="1:10" ht="14.25" customHeight="1" x14ac:dyDescent="0.2">
      <c r="A19" s="357" t="s">
        <v>12</v>
      </c>
      <c r="B19" s="586" t="s">
        <v>61</v>
      </c>
      <c r="C19" s="586"/>
      <c r="D19" s="355">
        <v>9</v>
      </c>
      <c r="E19" s="355">
        <v>8</v>
      </c>
      <c r="F19" s="429">
        <v>88.888888888888886</v>
      </c>
      <c r="G19" s="355">
        <v>-1</v>
      </c>
      <c r="H19" s="180"/>
    </row>
    <row r="20" spans="1:10" ht="14.25" customHeight="1" x14ac:dyDescent="0.2">
      <c r="A20" s="357" t="s">
        <v>13</v>
      </c>
      <c r="B20" s="586" t="s">
        <v>65</v>
      </c>
      <c r="C20" s="586"/>
      <c r="D20" s="355">
        <v>11330228</v>
      </c>
      <c r="E20" s="355">
        <v>12450214</v>
      </c>
      <c r="F20" s="429">
        <v>109.88493788474513</v>
      </c>
      <c r="G20" s="355">
        <v>1119986</v>
      </c>
      <c r="H20" s="180"/>
      <c r="I20" s="179"/>
    </row>
    <row r="21" spans="1:10" ht="14.25" customHeight="1" x14ac:dyDescent="0.2">
      <c r="A21" s="430"/>
      <c r="B21" s="586" t="s">
        <v>7</v>
      </c>
      <c r="C21" s="586"/>
      <c r="D21" s="355">
        <v>8584936</v>
      </c>
      <c r="E21" s="355">
        <v>9649064</v>
      </c>
      <c r="F21" s="429">
        <v>112.39529333707321</v>
      </c>
      <c r="G21" s="355">
        <v>1064128</v>
      </c>
      <c r="H21" s="180"/>
      <c r="I21" s="182"/>
    </row>
    <row r="22" spans="1:10" ht="14.25" customHeight="1" x14ac:dyDescent="0.2">
      <c r="A22" s="430"/>
      <c r="B22" s="586" t="s">
        <v>732</v>
      </c>
      <c r="C22" s="586"/>
      <c r="D22" s="355">
        <v>2524522</v>
      </c>
      <c r="E22" s="355">
        <v>2565078</v>
      </c>
      <c r="F22" s="429">
        <v>101.60648233606203</v>
      </c>
      <c r="G22" s="355">
        <v>40556</v>
      </c>
      <c r="H22" s="180"/>
    </row>
    <row r="23" spans="1:10" ht="14.25" customHeight="1" x14ac:dyDescent="0.2">
      <c r="A23" s="357" t="s">
        <v>14</v>
      </c>
      <c r="B23" s="586" t="s">
        <v>80</v>
      </c>
      <c r="C23" s="586"/>
      <c r="D23" s="355">
        <v>39848</v>
      </c>
      <c r="E23" s="355">
        <v>37917</v>
      </c>
      <c r="F23" s="429">
        <v>95.154085524994983</v>
      </c>
      <c r="G23" s="355">
        <v>-1931</v>
      </c>
      <c r="H23" s="180"/>
      <c r="I23" s="179"/>
    </row>
    <row r="24" spans="1:10" ht="14.25" customHeight="1" x14ac:dyDescent="0.2">
      <c r="A24" s="430"/>
      <c r="B24" s="586" t="s">
        <v>658</v>
      </c>
      <c r="C24" s="586"/>
      <c r="D24" s="355">
        <v>22</v>
      </c>
      <c r="E24" s="355">
        <v>12</v>
      </c>
      <c r="F24" s="429">
        <v>54.545454545454547</v>
      </c>
      <c r="G24" s="355">
        <v>-10</v>
      </c>
      <c r="H24" s="180"/>
      <c r="I24" s="179"/>
    </row>
    <row r="25" spans="1:10" ht="14.25" customHeight="1" x14ac:dyDescent="0.2">
      <c r="A25" s="430"/>
      <c r="B25" s="586" t="s">
        <v>1455</v>
      </c>
      <c r="C25" s="586"/>
      <c r="D25" s="355">
        <v>39819</v>
      </c>
      <c r="E25" s="355">
        <v>37904</v>
      </c>
      <c r="F25" s="429">
        <v>95.190738089856595</v>
      </c>
      <c r="G25" s="355">
        <v>-1915</v>
      </c>
      <c r="H25" s="180"/>
    </row>
    <row r="26" spans="1:10" ht="26.25" customHeight="1" x14ac:dyDescent="0.2">
      <c r="A26" s="357" t="s">
        <v>10</v>
      </c>
      <c r="B26" s="586" t="s">
        <v>735</v>
      </c>
      <c r="C26" s="586"/>
      <c r="D26" s="355">
        <v>39817</v>
      </c>
      <c r="E26" s="355">
        <v>67186</v>
      </c>
      <c r="F26" s="429">
        <v>168.73697164527712</v>
      </c>
      <c r="G26" s="355">
        <v>27369</v>
      </c>
      <c r="H26" s="180"/>
    </row>
    <row r="27" spans="1:10" ht="15.75" customHeight="1" x14ac:dyDescent="0.2">
      <c r="A27" s="357" t="s">
        <v>9</v>
      </c>
      <c r="B27" s="586" t="s">
        <v>86</v>
      </c>
      <c r="C27" s="586"/>
      <c r="D27" s="355">
        <v>0</v>
      </c>
      <c r="E27" s="425">
        <v>557301</v>
      </c>
      <c r="F27" s="432">
        <v>0</v>
      </c>
      <c r="G27" s="425">
        <v>557301</v>
      </c>
      <c r="H27" s="180"/>
    </row>
    <row r="28" spans="1:10" s="179" customFormat="1" ht="14.25" customHeight="1" x14ac:dyDescent="0.2">
      <c r="A28" s="349" t="s">
        <v>736</v>
      </c>
      <c r="B28" s="584" t="s">
        <v>737</v>
      </c>
      <c r="C28" s="584"/>
      <c r="D28" s="351">
        <v>1285089</v>
      </c>
      <c r="E28" s="433">
        <v>1738326</v>
      </c>
      <c r="F28" s="434">
        <v>135.26891911766424</v>
      </c>
      <c r="G28" s="433">
        <v>453237</v>
      </c>
      <c r="H28" s="180"/>
    </row>
    <row r="29" spans="1:10" s="179" customFormat="1" ht="14.25" customHeight="1" x14ac:dyDescent="0.2">
      <c r="A29" s="349" t="s">
        <v>739</v>
      </c>
      <c r="B29" s="584" t="s">
        <v>740</v>
      </c>
      <c r="C29" s="584"/>
      <c r="D29" s="351">
        <v>2227577</v>
      </c>
      <c r="E29" s="433">
        <v>4509344</v>
      </c>
      <c r="F29" s="434">
        <v>202.43268807318444</v>
      </c>
      <c r="G29" s="433">
        <v>2281767</v>
      </c>
      <c r="H29" s="180"/>
    </row>
    <row r="30" spans="1:10" ht="16.5" customHeight="1" x14ac:dyDescent="0.2">
      <c r="A30" s="389" t="s">
        <v>723</v>
      </c>
      <c r="B30" s="584" t="s">
        <v>724</v>
      </c>
      <c r="C30" s="584"/>
      <c r="D30" s="351">
        <v>23554555</v>
      </c>
      <c r="E30" s="433">
        <v>31363983</v>
      </c>
      <c r="F30" s="434">
        <v>133.15464036573817</v>
      </c>
      <c r="G30" s="433">
        <v>7809428</v>
      </c>
      <c r="H30" s="180"/>
      <c r="J30" s="182"/>
    </row>
    <row r="31" spans="1:10" s="179" customFormat="1" ht="14.25" customHeight="1" x14ac:dyDescent="0.2">
      <c r="A31" s="349" t="s">
        <v>726</v>
      </c>
      <c r="B31" s="584" t="s">
        <v>659</v>
      </c>
      <c r="C31" s="584"/>
      <c r="D31" s="351">
        <v>20847550</v>
      </c>
      <c r="E31" s="433">
        <v>26649828</v>
      </c>
      <c r="F31" s="434">
        <v>127.83194188285914</v>
      </c>
      <c r="G31" s="433">
        <v>5802278</v>
      </c>
      <c r="H31" s="180"/>
      <c r="J31" s="181"/>
    </row>
    <row r="32" spans="1:10" ht="14.25" customHeight="1" x14ac:dyDescent="0.2">
      <c r="A32" s="357" t="s">
        <v>11</v>
      </c>
      <c r="B32" s="586" t="s">
        <v>744</v>
      </c>
      <c r="C32" s="586"/>
      <c r="D32" s="355">
        <v>2701444</v>
      </c>
      <c r="E32" s="425">
        <v>3019434</v>
      </c>
      <c r="F32" s="432">
        <v>111.77111204230035</v>
      </c>
      <c r="G32" s="425">
        <v>317990</v>
      </c>
      <c r="H32" s="180"/>
    </row>
    <row r="33" spans="1:10" ht="14.25" customHeight="1" x14ac:dyDescent="0.2">
      <c r="A33" s="357" t="s">
        <v>12</v>
      </c>
      <c r="B33" s="586" t="s">
        <v>745</v>
      </c>
      <c r="C33" s="586"/>
      <c r="D33" s="355">
        <v>984500</v>
      </c>
      <c r="E33" s="425">
        <v>1093590</v>
      </c>
      <c r="F33" s="432">
        <v>111.08075165058405</v>
      </c>
      <c r="G33" s="425">
        <v>109090</v>
      </c>
      <c r="H33" s="180"/>
    </row>
    <row r="34" spans="1:10" ht="14.25" customHeight="1" x14ac:dyDescent="0.2">
      <c r="A34" s="357" t="s">
        <v>13</v>
      </c>
      <c r="B34" s="586" t="s">
        <v>746</v>
      </c>
      <c r="C34" s="586"/>
      <c r="D34" s="355">
        <v>2338207</v>
      </c>
      <c r="E34" s="425">
        <v>2490381</v>
      </c>
      <c r="F34" s="432">
        <v>106.50814919294999</v>
      </c>
      <c r="G34" s="425">
        <v>152174</v>
      </c>
      <c r="H34" s="180"/>
    </row>
    <row r="35" spans="1:10" ht="14.25" customHeight="1" x14ac:dyDescent="0.2">
      <c r="A35" s="357" t="s">
        <v>14</v>
      </c>
      <c r="B35" s="586" t="s">
        <v>747</v>
      </c>
      <c r="C35" s="586"/>
      <c r="D35" s="355">
        <v>14823129</v>
      </c>
      <c r="E35" s="425">
        <v>20046164</v>
      </c>
      <c r="F35" s="432">
        <v>135.23571170432368</v>
      </c>
      <c r="G35" s="425">
        <v>5223035</v>
      </c>
      <c r="H35" s="180"/>
    </row>
    <row r="36" spans="1:10" ht="27.75" customHeight="1" x14ac:dyDescent="0.2">
      <c r="A36" s="357" t="s">
        <v>10</v>
      </c>
      <c r="B36" s="586" t="s">
        <v>753</v>
      </c>
      <c r="C36" s="586"/>
      <c r="D36" s="355">
        <v>270</v>
      </c>
      <c r="E36" s="425">
        <v>258</v>
      </c>
      <c r="F36" s="432">
        <v>95.555555555555543</v>
      </c>
      <c r="G36" s="425">
        <v>-12</v>
      </c>
      <c r="H36" s="180"/>
    </row>
    <row r="37" spans="1:10" s="179" customFormat="1" ht="14.25" customHeight="1" x14ac:dyDescent="0.2">
      <c r="A37" s="349" t="s">
        <v>736</v>
      </c>
      <c r="B37" s="584" t="s">
        <v>754</v>
      </c>
      <c r="C37" s="584"/>
      <c r="D37" s="351">
        <v>2707005</v>
      </c>
      <c r="E37" s="433">
        <v>4714155</v>
      </c>
      <c r="F37" s="434">
        <v>174.14651986235711</v>
      </c>
      <c r="G37" s="433">
        <v>2007150</v>
      </c>
      <c r="H37" s="180"/>
      <c r="J37" s="181"/>
    </row>
    <row r="38" spans="1:10" ht="14.25" customHeight="1" x14ac:dyDescent="0.2">
      <c r="A38" s="357" t="s">
        <v>11</v>
      </c>
      <c r="B38" s="586" t="s">
        <v>755</v>
      </c>
      <c r="C38" s="586"/>
      <c r="D38" s="355">
        <v>1183009</v>
      </c>
      <c r="E38" s="425">
        <v>1433149</v>
      </c>
      <c r="F38" s="432">
        <v>121.14438689815546</v>
      </c>
      <c r="G38" s="425">
        <v>250140</v>
      </c>
      <c r="H38" s="180"/>
    </row>
    <row r="39" spans="1:10" ht="14.25" customHeight="1" x14ac:dyDescent="0.2">
      <c r="A39" s="357" t="s">
        <v>12</v>
      </c>
      <c r="B39" s="586" t="s">
        <v>756</v>
      </c>
      <c r="C39" s="586"/>
      <c r="D39" s="355">
        <v>1523996</v>
      </c>
      <c r="E39" s="425">
        <v>3281006</v>
      </c>
      <c r="F39" s="432">
        <v>215.28967267630625</v>
      </c>
      <c r="G39" s="425">
        <v>1757010</v>
      </c>
      <c r="H39" s="180"/>
    </row>
    <row r="40" spans="1:10" ht="14.25" customHeight="1" thickBot="1" x14ac:dyDescent="0.25">
      <c r="A40" s="435" t="s">
        <v>16</v>
      </c>
      <c r="B40" s="585" t="s">
        <v>725</v>
      </c>
      <c r="C40" s="585"/>
      <c r="D40" s="360">
        <v>-4524853</v>
      </c>
      <c r="E40" s="427">
        <v>-7675337</v>
      </c>
      <c r="F40" s="436">
        <v>169.62621769149186</v>
      </c>
      <c r="G40" s="427">
        <v>-3150484</v>
      </c>
      <c r="H40" s="180"/>
    </row>
    <row r="41" spans="1:10" ht="13.5" thickTop="1" x14ac:dyDescent="0.2">
      <c r="A41" s="183"/>
      <c r="B41" s="184"/>
      <c r="C41" s="184"/>
      <c r="D41" s="184"/>
      <c r="E41" s="184"/>
      <c r="F41" s="184"/>
    </row>
    <row r="42" spans="1:10" x14ac:dyDescent="0.2">
      <c r="A42" s="185"/>
      <c r="B42" s="185"/>
      <c r="C42" s="185"/>
      <c r="D42" s="185"/>
      <c r="E42" s="185"/>
      <c r="F42" s="186"/>
    </row>
    <row r="43" spans="1:10" x14ac:dyDescent="0.2">
      <c r="A43" s="185"/>
      <c r="B43" s="185"/>
      <c r="C43" s="187"/>
      <c r="D43" s="187"/>
      <c r="E43" s="187"/>
      <c r="F43" s="185"/>
    </row>
    <row r="44" spans="1:10" x14ac:dyDescent="0.2">
      <c r="A44" s="188"/>
      <c r="B44" s="188"/>
      <c r="C44" s="189"/>
      <c r="D44" s="189"/>
      <c r="E44" s="188"/>
      <c r="F44" s="189"/>
    </row>
    <row r="45" spans="1:10" x14ac:dyDescent="0.2">
      <c r="A45" s="188"/>
      <c r="B45" s="188"/>
      <c r="C45" s="182"/>
      <c r="D45" s="182"/>
      <c r="E45" s="188"/>
      <c r="F45" s="188"/>
    </row>
    <row r="46" spans="1:10" x14ac:dyDescent="0.2">
      <c r="A46" s="188"/>
      <c r="B46" s="188"/>
      <c r="C46" s="188"/>
      <c r="D46" s="188"/>
      <c r="E46" s="188"/>
      <c r="F46" s="188"/>
    </row>
    <row r="47" spans="1:10" x14ac:dyDescent="0.2">
      <c r="A47" s="188"/>
      <c r="B47" s="188"/>
      <c r="C47" s="189"/>
      <c r="D47" s="188"/>
      <c r="F47" s="188"/>
    </row>
    <row r="48" spans="1:10" x14ac:dyDescent="0.2">
      <c r="A48" s="188"/>
      <c r="B48" s="188"/>
      <c r="C48" s="189"/>
      <c r="D48" s="182"/>
      <c r="E48" s="188"/>
      <c r="F48" s="189"/>
    </row>
    <row r="49" spans="1:5" x14ac:dyDescent="0.2">
      <c r="A49" s="190"/>
      <c r="B49" s="190"/>
      <c r="C49" s="182"/>
      <c r="D49" s="182"/>
      <c r="E49" s="182"/>
    </row>
    <row r="50" spans="1:5" x14ac:dyDescent="0.2">
      <c r="A50" s="190"/>
      <c r="B50" s="190"/>
    </row>
    <row r="51" spans="1:5" x14ac:dyDescent="0.2">
      <c r="A51" s="190"/>
      <c r="B51" s="190"/>
      <c r="C51" s="182"/>
      <c r="D51" s="182"/>
      <c r="E51" s="182"/>
    </row>
    <row r="52" spans="1:5" x14ac:dyDescent="0.2">
      <c r="A52" s="190"/>
      <c r="B52" s="190"/>
      <c r="C52" s="182"/>
      <c r="D52" s="182"/>
      <c r="E52" s="182"/>
    </row>
    <row r="53" spans="1:5" x14ac:dyDescent="0.2">
      <c r="B53" s="190"/>
    </row>
    <row r="54" spans="1:5" x14ac:dyDescent="0.2">
      <c r="B54" s="190"/>
      <c r="C54" s="182"/>
      <c r="D54" s="182"/>
      <c r="E54" s="182"/>
    </row>
    <row r="55" spans="1:5" x14ac:dyDescent="0.2">
      <c r="B55" s="190"/>
    </row>
    <row r="56" spans="1:5" x14ac:dyDescent="0.2">
      <c r="B56" s="190"/>
      <c r="C56" s="182"/>
      <c r="D56" s="182"/>
      <c r="E56" s="182"/>
    </row>
    <row r="57" spans="1:5" x14ac:dyDescent="0.2">
      <c r="B57" s="190"/>
    </row>
    <row r="58" spans="1:5" x14ac:dyDescent="0.2">
      <c r="B58" s="190"/>
    </row>
    <row r="59" spans="1:5" x14ac:dyDescent="0.2">
      <c r="B59" s="190"/>
    </row>
    <row r="60" spans="1:5" x14ac:dyDescent="0.2">
      <c r="B60" s="190"/>
      <c r="C60" s="182"/>
      <c r="D60" s="182"/>
      <c r="E60" s="182"/>
    </row>
    <row r="61" spans="1:5" x14ac:dyDescent="0.2">
      <c r="B61" s="190"/>
      <c r="C61" s="182"/>
      <c r="D61" s="182"/>
      <c r="E61" s="182"/>
    </row>
    <row r="62" spans="1:5" x14ac:dyDescent="0.2">
      <c r="B62" s="190"/>
    </row>
    <row r="63" spans="1:5" x14ac:dyDescent="0.2">
      <c r="B63" s="190"/>
    </row>
    <row r="64" spans="1:5" x14ac:dyDescent="0.2">
      <c r="B64" s="190"/>
      <c r="C64" s="182"/>
      <c r="D64" s="182"/>
      <c r="E64" s="182"/>
    </row>
    <row r="65" spans="1:5" x14ac:dyDescent="0.2">
      <c r="A65" s="190"/>
      <c r="B65" s="190"/>
      <c r="C65" s="182"/>
      <c r="D65" s="182"/>
      <c r="E65" s="182"/>
    </row>
    <row r="66" spans="1:5" x14ac:dyDescent="0.2">
      <c r="A66" s="190"/>
      <c r="B66" s="190"/>
      <c r="C66" s="182"/>
      <c r="D66" s="182"/>
      <c r="E66" s="182"/>
    </row>
    <row r="67" spans="1:5" x14ac:dyDescent="0.2">
      <c r="B67" s="190"/>
    </row>
    <row r="68" spans="1:5" x14ac:dyDescent="0.2">
      <c r="B68" s="190"/>
      <c r="C68" s="182"/>
      <c r="D68" s="182"/>
      <c r="E68" s="182"/>
    </row>
    <row r="69" spans="1:5" x14ac:dyDescent="0.2">
      <c r="B69" s="190"/>
      <c r="C69" s="182"/>
      <c r="D69" s="182"/>
      <c r="E69" s="182"/>
    </row>
    <row r="70" spans="1:5" x14ac:dyDescent="0.2">
      <c r="B70" s="190"/>
      <c r="C70" s="182"/>
      <c r="D70" s="182"/>
      <c r="E70" s="182"/>
    </row>
    <row r="71" spans="1:5" x14ac:dyDescent="0.2">
      <c r="B71" s="190"/>
    </row>
    <row r="72" spans="1:5" x14ac:dyDescent="0.2">
      <c r="B72" s="190"/>
    </row>
    <row r="73" spans="1:5" x14ac:dyDescent="0.2">
      <c r="A73" s="190"/>
      <c r="B73" s="190"/>
      <c r="C73" s="182"/>
      <c r="D73" s="182"/>
      <c r="E73" s="182"/>
    </row>
    <row r="74" spans="1:5" x14ac:dyDescent="0.2">
      <c r="B74" s="190"/>
    </row>
    <row r="75" spans="1:5" x14ac:dyDescent="0.2">
      <c r="B75" s="190"/>
      <c r="C75" s="182"/>
      <c r="D75" s="182"/>
      <c r="E75" s="182"/>
    </row>
    <row r="76" spans="1:5" x14ac:dyDescent="0.2">
      <c r="B76" s="190"/>
      <c r="C76" s="182"/>
      <c r="D76" s="182"/>
      <c r="E76" s="182"/>
    </row>
    <row r="77" spans="1:5" x14ac:dyDescent="0.2">
      <c r="A77" s="190"/>
      <c r="B77" s="190"/>
      <c r="C77" s="182"/>
      <c r="D77" s="182"/>
      <c r="E77" s="182"/>
    </row>
    <row r="78" spans="1:5" x14ac:dyDescent="0.2">
      <c r="A78" s="190"/>
      <c r="B78" s="190"/>
      <c r="C78" s="182"/>
      <c r="D78" s="182"/>
      <c r="E78" s="182"/>
    </row>
    <row r="79" spans="1:5" x14ac:dyDescent="0.2">
      <c r="A79" s="190"/>
      <c r="B79" s="190"/>
      <c r="C79" s="182"/>
      <c r="D79" s="182"/>
      <c r="E79" s="182"/>
    </row>
    <row r="80" spans="1:5" x14ac:dyDescent="0.2">
      <c r="A80" s="190"/>
      <c r="B80" s="190"/>
      <c r="C80" s="182"/>
      <c r="D80" s="182"/>
      <c r="E80" s="182"/>
    </row>
    <row r="81" spans="1:5" x14ac:dyDescent="0.2">
      <c r="A81" s="190"/>
      <c r="B81" s="190"/>
      <c r="C81" s="182"/>
      <c r="D81" s="182"/>
      <c r="E81" s="182"/>
    </row>
    <row r="82" spans="1:5" x14ac:dyDescent="0.2">
      <c r="A82" s="190"/>
      <c r="B82" s="190"/>
      <c r="C82" s="182"/>
      <c r="D82" s="182"/>
      <c r="E82" s="182"/>
    </row>
    <row r="83" spans="1:5" x14ac:dyDescent="0.2">
      <c r="A83" s="190"/>
      <c r="B83" s="190"/>
      <c r="C83" s="182"/>
      <c r="D83" s="182"/>
      <c r="E83" s="182"/>
    </row>
    <row r="84" spans="1:5" x14ac:dyDescent="0.2">
      <c r="B84" s="190"/>
    </row>
    <row r="85" spans="1:5" x14ac:dyDescent="0.2">
      <c r="B85" s="190"/>
      <c r="C85" s="182"/>
      <c r="D85" s="182"/>
      <c r="E85" s="182"/>
    </row>
    <row r="86" spans="1:5" x14ac:dyDescent="0.2">
      <c r="A86" s="190"/>
      <c r="B86" s="190"/>
      <c r="C86" s="182"/>
      <c r="D86" s="182"/>
      <c r="E86" s="182"/>
    </row>
    <row r="121" spans="1:6" x14ac:dyDescent="0.2">
      <c r="A121" s="190"/>
      <c r="B121" s="190"/>
      <c r="F121" s="191"/>
    </row>
    <row r="122" spans="1:6" x14ac:dyDescent="0.2">
      <c r="A122" s="190"/>
      <c r="B122" s="190"/>
    </row>
    <row r="123" spans="1:6" x14ac:dyDescent="0.2">
      <c r="B123" s="190"/>
    </row>
    <row r="126" spans="1:6" x14ac:dyDescent="0.2">
      <c r="A126" s="190"/>
      <c r="B126" s="190"/>
    </row>
    <row r="127" spans="1:6" x14ac:dyDescent="0.2">
      <c r="B127" s="190"/>
    </row>
    <row r="129" spans="1:5" x14ac:dyDescent="0.2">
      <c r="A129" s="190"/>
      <c r="B129" s="190"/>
    </row>
    <row r="132" spans="1:5" x14ac:dyDescent="0.2">
      <c r="A132" s="190"/>
      <c r="B132" s="190"/>
    </row>
    <row r="133" spans="1:5" x14ac:dyDescent="0.2">
      <c r="A133" s="190"/>
      <c r="B133" s="190"/>
      <c r="C133" s="182"/>
      <c r="D133" s="182"/>
      <c r="E133" s="182"/>
    </row>
    <row r="134" spans="1:5" x14ac:dyDescent="0.2">
      <c r="A134" s="190"/>
      <c r="B134" s="190"/>
    </row>
    <row r="135" spans="1:5" x14ac:dyDescent="0.2">
      <c r="A135" s="190"/>
      <c r="B135" s="190"/>
      <c r="C135" s="182"/>
      <c r="D135" s="182"/>
      <c r="E135" s="182"/>
    </row>
    <row r="136" spans="1:5" x14ac:dyDescent="0.2">
      <c r="A136" s="190"/>
      <c r="B136" s="190"/>
      <c r="C136" s="182"/>
      <c r="D136" s="182"/>
      <c r="E136" s="182"/>
    </row>
    <row r="137" spans="1:5" x14ac:dyDescent="0.2">
      <c r="A137" s="190"/>
      <c r="B137" s="190"/>
      <c r="C137" s="182"/>
      <c r="D137" s="182"/>
      <c r="E137" s="182"/>
    </row>
    <row r="138" spans="1:5" x14ac:dyDescent="0.2">
      <c r="A138" s="190"/>
      <c r="B138" s="190"/>
      <c r="C138" s="182"/>
      <c r="D138" s="182"/>
      <c r="E138" s="182"/>
    </row>
    <row r="139" spans="1:5" x14ac:dyDescent="0.2">
      <c r="A139" s="190"/>
      <c r="B139" s="190"/>
      <c r="C139" s="182"/>
      <c r="D139" s="182"/>
      <c r="E139" s="182"/>
    </row>
    <row r="140" spans="1:5" x14ac:dyDescent="0.2">
      <c r="B140" s="190"/>
    </row>
    <row r="141" spans="1:5" x14ac:dyDescent="0.2">
      <c r="B141" s="190"/>
      <c r="C141" s="182"/>
      <c r="D141" s="182"/>
      <c r="E141" s="182"/>
    </row>
    <row r="142" spans="1:5" x14ac:dyDescent="0.2">
      <c r="B142" s="190"/>
      <c r="C142" s="182"/>
      <c r="D142" s="182"/>
      <c r="E142" s="182"/>
    </row>
    <row r="143" spans="1:5" x14ac:dyDescent="0.2">
      <c r="B143" s="190"/>
      <c r="C143" s="182"/>
      <c r="D143" s="182"/>
      <c r="E143" s="182"/>
    </row>
    <row r="144" spans="1:5" x14ac:dyDescent="0.2">
      <c r="B144" s="190"/>
      <c r="C144" s="182"/>
      <c r="D144" s="182"/>
      <c r="E144" s="182"/>
    </row>
    <row r="145" spans="1:5" x14ac:dyDescent="0.2">
      <c r="A145" s="190"/>
      <c r="B145" s="190"/>
      <c r="C145" s="182"/>
      <c r="D145" s="182"/>
      <c r="E145" s="182"/>
    </row>
    <row r="146" spans="1:5" x14ac:dyDescent="0.2">
      <c r="A146" s="190"/>
      <c r="B146" s="190"/>
      <c r="C146" s="182"/>
      <c r="D146" s="182"/>
      <c r="E146" s="182"/>
    </row>
    <row r="147" spans="1:5" x14ac:dyDescent="0.2">
      <c r="A147" s="190"/>
      <c r="B147" s="190"/>
      <c r="C147" s="182"/>
      <c r="D147" s="182"/>
      <c r="E147" s="182"/>
    </row>
    <row r="148" spans="1:5" x14ac:dyDescent="0.2">
      <c r="A148" s="190"/>
      <c r="B148" s="190"/>
      <c r="C148" s="182"/>
      <c r="D148" s="182"/>
      <c r="E148" s="182"/>
    </row>
    <row r="149" spans="1:5" x14ac:dyDescent="0.2">
      <c r="B149" s="190"/>
    </row>
    <row r="150" spans="1:5" x14ac:dyDescent="0.2">
      <c r="B150" s="190"/>
      <c r="C150" s="182"/>
      <c r="D150" s="182"/>
      <c r="E150" s="182"/>
    </row>
    <row r="151" spans="1:5" x14ac:dyDescent="0.2">
      <c r="A151" s="190"/>
      <c r="B151" s="190"/>
      <c r="C151" s="182"/>
      <c r="D151" s="182"/>
      <c r="E151" s="182"/>
    </row>
    <row r="152" spans="1:5" x14ac:dyDescent="0.2">
      <c r="A152" s="190"/>
      <c r="B152" s="190"/>
      <c r="E152" s="182"/>
    </row>
    <row r="153" spans="1:5" x14ac:dyDescent="0.2">
      <c r="A153" s="190"/>
      <c r="B153" s="190"/>
      <c r="E153" s="182"/>
    </row>
    <row r="154" spans="1:5" x14ac:dyDescent="0.2">
      <c r="A154" s="190"/>
      <c r="B154" s="190"/>
      <c r="E154" s="182"/>
    </row>
    <row r="155" spans="1:5" x14ac:dyDescent="0.2">
      <c r="A155" s="190"/>
      <c r="B155" s="190"/>
    </row>
    <row r="156" spans="1:5" x14ac:dyDescent="0.2">
      <c r="A156" s="190"/>
      <c r="B156" s="190"/>
      <c r="C156" s="182"/>
      <c r="D156" s="182"/>
      <c r="E156" s="182"/>
    </row>
    <row r="157" spans="1:5" x14ac:dyDescent="0.2">
      <c r="A157" s="190"/>
      <c r="B157" s="190"/>
    </row>
    <row r="158" spans="1:5" x14ac:dyDescent="0.2">
      <c r="A158" s="190"/>
      <c r="B158" s="190"/>
    </row>
    <row r="159" spans="1:5" x14ac:dyDescent="0.2">
      <c r="A159" s="190"/>
      <c r="B159" s="190"/>
    </row>
    <row r="160" spans="1:5" x14ac:dyDescent="0.2">
      <c r="A160" s="190"/>
      <c r="B160" s="190"/>
      <c r="C160" s="182"/>
      <c r="D160" s="182"/>
      <c r="E160" s="182"/>
    </row>
    <row r="161" spans="1:2" x14ac:dyDescent="0.2">
      <c r="A161" s="190"/>
      <c r="B161" s="190"/>
    </row>
  </sheetData>
  <mergeCells count="40">
    <mergeCell ref="A3:F3"/>
    <mergeCell ref="A4:F4"/>
    <mergeCell ref="A6:A7"/>
    <mergeCell ref="F6:F7"/>
    <mergeCell ref="B6:C7"/>
    <mergeCell ref="D6:E6"/>
    <mergeCell ref="G6:G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7:C37"/>
    <mergeCell ref="B38:C38"/>
    <mergeCell ref="B39:C39"/>
    <mergeCell ref="B40:C40"/>
    <mergeCell ref="B32:C32"/>
    <mergeCell ref="B33:C33"/>
    <mergeCell ref="B34:C34"/>
    <mergeCell ref="B35:C35"/>
    <mergeCell ref="B36:C3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workbookViewId="0"/>
  </sheetViews>
  <sheetFormatPr defaultColWidth="10.85546875" defaultRowHeight="15" x14ac:dyDescent="0.2"/>
  <cols>
    <col min="1" max="1" width="59.85546875" style="192" customWidth="1"/>
    <col min="2" max="5" width="13.42578125" style="192" customWidth="1"/>
    <col min="6" max="256" width="10.85546875" style="192"/>
    <col min="257" max="257" width="55.5703125" style="192" customWidth="1"/>
    <col min="258" max="258" width="10.28515625" style="192" customWidth="1"/>
    <col min="259" max="259" width="11" style="192" bestFit="1" customWidth="1"/>
    <col min="260" max="260" width="12.28515625" style="192" customWidth="1"/>
    <col min="261" max="261" width="10.28515625" style="192" customWidth="1"/>
    <col min="262" max="512" width="10.85546875" style="192"/>
    <col min="513" max="513" width="55.5703125" style="192" customWidth="1"/>
    <col min="514" max="514" width="10.28515625" style="192" customWidth="1"/>
    <col min="515" max="515" width="11" style="192" bestFit="1" customWidth="1"/>
    <col min="516" max="516" width="12.28515625" style="192" customWidth="1"/>
    <col min="517" max="517" width="10.28515625" style="192" customWidth="1"/>
    <col min="518" max="768" width="10.85546875" style="192"/>
    <col min="769" max="769" width="55.5703125" style="192" customWidth="1"/>
    <col min="770" max="770" width="10.28515625" style="192" customWidth="1"/>
    <col min="771" max="771" width="11" style="192" bestFit="1" customWidth="1"/>
    <col min="772" max="772" width="12.28515625" style="192" customWidth="1"/>
    <col min="773" max="773" width="10.28515625" style="192" customWidth="1"/>
    <col min="774" max="1024" width="10.85546875" style="192"/>
    <col min="1025" max="1025" width="55.5703125" style="192" customWidth="1"/>
    <col min="1026" max="1026" width="10.28515625" style="192" customWidth="1"/>
    <col min="1027" max="1027" width="11" style="192" bestFit="1" customWidth="1"/>
    <col min="1028" max="1028" width="12.28515625" style="192" customWidth="1"/>
    <col min="1029" max="1029" width="10.28515625" style="192" customWidth="1"/>
    <col min="1030" max="1280" width="10.85546875" style="192"/>
    <col min="1281" max="1281" width="55.5703125" style="192" customWidth="1"/>
    <col min="1282" max="1282" width="10.28515625" style="192" customWidth="1"/>
    <col min="1283" max="1283" width="11" style="192" bestFit="1" customWidth="1"/>
    <col min="1284" max="1284" width="12.28515625" style="192" customWidth="1"/>
    <col min="1285" max="1285" width="10.28515625" style="192" customWidth="1"/>
    <col min="1286" max="1536" width="10.85546875" style="192"/>
    <col min="1537" max="1537" width="55.5703125" style="192" customWidth="1"/>
    <col min="1538" max="1538" width="10.28515625" style="192" customWidth="1"/>
    <col min="1539" max="1539" width="11" style="192" bestFit="1" customWidth="1"/>
    <col min="1540" max="1540" width="12.28515625" style="192" customWidth="1"/>
    <col min="1541" max="1541" width="10.28515625" style="192" customWidth="1"/>
    <col min="1542" max="1792" width="10.85546875" style="192"/>
    <col min="1793" max="1793" width="55.5703125" style="192" customWidth="1"/>
    <col min="1794" max="1794" width="10.28515625" style="192" customWidth="1"/>
    <col min="1795" max="1795" width="11" style="192" bestFit="1" customWidth="1"/>
    <col min="1796" max="1796" width="12.28515625" style="192" customWidth="1"/>
    <col min="1797" max="1797" width="10.28515625" style="192" customWidth="1"/>
    <col min="1798" max="2048" width="10.85546875" style="192"/>
    <col min="2049" max="2049" width="55.5703125" style="192" customWidth="1"/>
    <col min="2050" max="2050" width="10.28515625" style="192" customWidth="1"/>
    <col min="2051" max="2051" width="11" style="192" bestFit="1" customWidth="1"/>
    <col min="2052" max="2052" width="12.28515625" style="192" customWidth="1"/>
    <col min="2053" max="2053" width="10.28515625" style="192" customWidth="1"/>
    <col min="2054" max="2304" width="10.85546875" style="192"/>
    <col min="2305" max="2305" width="55.5703125" style="192" customWidth="1"/>
    <col min="2306" max="2306" width="10.28515625" style="192" customWidth="1"/>
    <col min="2307" max="2307" width="11" style="192" bestFit="1" customWidth="1"/>
    <col min="2308" max="2308" width="12.28515625" style="192" customWidth="1"/>
    <col min="2309" max="2309" width="10.28515625" style="192" customWidth="1"/>
    <col min="2310" max="2560" width="10.85546875" style="192"/>
    <col min="2561" max="2561" width="55.5703125" style="192" customWidth="1"/>
    <col min="2562" max="2562" width="10.28515625" style="192" customWidth="1"/>
    <col min="2563" max="2563" width="11" style="192" bestFit="1" customWidth="1"/>
    <col min="2564" max="2564" width="12.28515625" style="192" customWidth="1"/>
    <col min="2565" max="2565" width="10.28515625" style="192" customWidth="1"/>
    <col min="2566" max="2816" width="10.85546875" style="192"/>
    <col min="2817" max="2817" width="55.5703125" style="192" customWidth="1"/>
    <col min="2818" max="2818" width="10.28515625" style="192" customWidth="1"/>
    <col min="2819" max="2819" width="11" style="192" bestFit="1" customWidth="1"/>
    <col min="2820" max="2820" width="12.28515625" style="192" customWidth="1"/>
    <col min="2821" max="2821" width="10.28515625" style="192" customWidth="1"/>
    <col min="2822" max="3072" width="10.85546875" style="192"/>
    <col min="3073" max="3073" width="55.5703125" style="192" customWidth="1"/>
    <col min="3074" max="3074" width="10.28515625" style="192" customWidth="1"/>
    <col min="3075" max="3075" width="11" style="192" bestFit="1" customWidth="1"/>
    <col min="3076" max="3076" width="12.28515625" style="192" customWidth="1"/>
    <col min="3077" max="3077" width="10.28515625" style="192" customWidth="1"/>
    <col min="3078" max="3328" width="10.85546875" style="192"/>
    <col min="3329" max="3329" width="55.5703125" style="192" customWidth="1"/>
    <col min="3330" max="3330" width="10.28515625" style="192" customWidth="1"/>
    <col min="3331" max="3331" width="11" style="192" bestFit="1" customWidth="1"/>
    <col min="3332" max="3332" width="12.28515625" style="192" customWidth="1"/>
    <col min="3333" max="3333" width="10.28515625" style="192" customWidth="1"/>
    <col min="3334" max="3584" width="10.85546875" style="192"/>
    <col min="3585" max="3585" width="55.5703125" style="192" customWidth="1"/>
    <col min="3586" max="3586" width="10.28515625" style="192" customWidth="1"/>
    <col min="3587" max="3587" width="11" style="192" bestFit="1" customWidth="1"/>
    <col min="3588" max="3588" width="12.28515625" style="192" customWidth="1"/>
    <col min="3589" max="3589" width="10.28515625" style="192" customWidth="1"/>
    <col min="3590" max="3840" width="10.85546875" style="192"/>
    <col min="3841" max="3841" width="55.5703125" style="192" customWidth="1"/>
    <col min="3842" max="3842" width="10.28515625" style="192" customWidth="1"/>
    <col min="3843" max="3843" width="11" style="192" bestFit="1" customWidth="1"/>
    <col min="3844" max="3844" width="12.28515625" style="192" customWidth="1"/>
    <col min="3845" max="3845" width="10.28515625" style="192" customWidth="1"/>
    <col min="3846" max="4096" width="10.85546875" style="192"/>
    <col min="4097" max="4097" width="55.5703125" style="192" customWidth="1"/>
    <col min="4098" max="4098" width="10.28515625" style="192" customWidth="1"/>
    <col min="4099" max="4099" width="11" style="192" bestFit="1" customWidth="1"/>
    <col min="4100" max="4100" width="12.28515625" style="192" customWidth="1"/>
    <col min="4101" max="4101" width="10.28515625" style="192" customWidth="1"/>
    <col min="4102" max="4352" width="10.85546875" style="192"/>
    <col min="4353" max="4353" width="55.5703125" style="192" customWidth="1"/>
    <col min="4354" max="4354" width="10.28515625" style="192" customWidth="1"/>
    <col min="4355" max="4355" width="11" style="192" bestFit="1" customWidth="1"/>
    <col min="4356" max="4356" width="12.28515625" style="192" customWidth="1"/>
    <col min="4357" max="4357" width="10.28515625" style="192" customWidth="1"/>
    <col min="4358" max="4608" width="10.85546875" style="192"/>
    <col min="4609" max="4609" width="55.5703125" style="192" customWidth="1"/>
    <col min="4610" max="4610" width="10.28515625" style="192" customWidth="1"/>
    <col min="4611" max="4611" width="11" style="192" bestFit="1" customWidth="1"/>
    <col min="4612" max="4612" width="12.28515625" style="192" customWidth="1"/>
    <col min="4613" max="4613" width="10.28515625" style="192" customWidth="1"/>
    <col min="4614" max="4864" width="10.85546875" style="192"/>
    <col min="4865" max="4865" width="55.5703125" style="192" customWidth="1"/>
    <col min="4866" max="4866" width="10.28515625" style="192" customWidth="1"/>
    <col min="4867" max="4867" width="11" style="192" bestFit="1" customWidth="1"/>
    <col min="4868" max="4868" width="12.28515625" style="192" customWidth="1"/>
    <col min="4869" max="4869" width="10.28515625" style="192" customWidth="1"/>
    <col min="4870" max="5120" width="10.85546875" style="192"/>
    <col min="5121" max="5121" width="55.5703125" style="192" customWidth="1"/>
    <col min="5122" max="5122" width="10.28515625" style="192" customWidth="1"/>
    <col min="5123" max="5123" width="11" style="192" bestFit="1" customWidth="1"/>
    <col min="5124" max="5124" width="12.28515625" style="192" customWidth="1"/>
    <col min="5125" max="5125" width="10.28515625" style="192" customWidth="1"/>
    <col min="5126" max="5376" width="10.85546875" style="192"/>
    <col min="5377" max="5377" width="55.5703125" style="192" customWidth="1"/>
    <col min="5378" max="5378" width="10.28515625" style="192" customWidth="1"/>
    <col min="5379" max="5379" width="11" style="192" bestFit="1" customWidth="1"/>
    <col min="5380" max="5380" width="12.28515625" style="192" customWidth="1"/>
    <col min="5381" max="5381" width="10.28515625" style="192" customWidth="1"/>
    <col min="5382" max="5632" width="10.85546875" style="192"/>
    <col min="5633" max="5633" width="55.5703125" style="192" customWidth="1"/>
    <col min="5634" max="5634" width="10.28515625" style="192" customWidth="1"/>
    <col min="5635" max="5635" width="11" style="192" bestFit="1" customWidth="1"/>
    <col min="5636" max="5636" width="12.28515625" style="192" customWidth="1"/>
    <col min="5637" max="5637" width="10.28515625" style="192" customWidth="1"/>
    <col min="5638" max="5888" width="10.85546875" style="192"/>
    <col min="5889" max="5889" width="55.5703125" style="192" customWidth="1"/>
    <col min="5890" max="5890" width="10.28515625" style="192" customWidth="1"/>
    <col min="5891" max="5891" width="11" style="192" bestFit="1" customWidth="1"/>
    <col min="5892" max="5892" width="12.28515625" style="192" customWidth="1"/>
    <col min="5893" max="5893" width="10.28515625" style="192" customWidth="1"/>
    <col min="5894" max="6144" width="10.85546875" style="192"/>
    <col min="6145" max="6145" width="55.5703125" style="192" customWidth="1"/>
    <col min="6146" max="6146" width="10.28515625" style="192" customWidth="1"/>
    <col min="6147" max="6147" width="11" style="192" bestFit="1" customWidth="1"/>
    <col min="6148" max="6148" width="12.28515625" style="192" customWidth="1"/>
    <col min="6149" max="6149" width="10.28515625" style="192" customWidth="1"/>
    <col min="6150" max="6400" width="10.85546875" style="192"/>
    <col min="6401" max="6401" width="55.5703125" style="192" customWidth="1"/>
    <col min="6402" max="6402" width="10.28515625" style="192" customWidth="1"/>
    <col min="6403" max="6403" width="11" style="192" bestFit="1" customWidth="1"/>
    <col min="6404" max="6404" width="12.28515625" style="192" customWidth="1"/>
    <col min="6405" max="6405" width="10.28515625" style="192" customWidth="1"/>
    <col min="6406" max="6656" width="10.85546875" style="192"/>
    <col min="6657" max="6657" width="55.5703125" style="192" customWidth="1"/>
    <col min="6658" max="6658" width="10.28515625" style="192" customWidth="1"/>
    <col min="6659" max="6659" width="11" style="192" bestFit="1" customWidth="1"/>
    <col min="6660" max="6660" width="12.28515625" style="192" customWidth="1"/>
    <col min="6661" max="6661" width="10.28515625" style="192" customWidth="1"/>
    <col min="6662" max="6912" width="10.85546875" style="192"/>
    <col min="6913" max="6913" width="55.5703125" style="192" customWidth="1"/>
    <col min="6914" max="6914" width="10.28515625" style="192" customWidth="1"/>
    <col min="6915" max="6915" width="11" style="192" bestFit="1" customWidth="1"/>
    <col min="6916" max="6916" width="12.28515625" style="192" customWidth="1"/>
    <col min="6917" max="6917" width="10.28515625" style="192" customWidth="1"/>
    <col min="6918" max="7168" width="10.85546875" style="192"/>
    <col min="7169" max="7169" width="55.5703125" style="192" customWidth="1"/>
    <col min="7170" max="7170" width="10.28515625" style="192" customWidth="1"/>
    <col min="7171" max="7171" width="11" style="192" bestFit="1" customWidth="1"/>
    <col min="7172" max="7172" width="12.28515625" style="192" customWidth="1"/>
    <col min="7173" max="7173" width="10.28515625" style="192" customWidth="1"/>
    <col min="7174" max="7424" width="10.85546875" style="192"/>
    <col min="7425" max="7425" width="55.5703125" style="192" customWidth="1"/>
    <col min="7426" max="7426" width="10.28515625" style="192" customWidth="1"/>
    <col min="7427" max="7427" width="11" style="192" bestFit="1" customWidth="1"/>
    <col min="7428" max="7428" width="12.28515625" style="192" customWidth="1"/>
    <col min="7429" max="7429" width="10.28515625" style="192" customWidth="1"/>
    <col min="7430" max="7680" width="10.85546875" style="192"/>
    <col min="7681" max="7681" width="55.5703125" style="192" customWidth="1"/>
    <col min="7682" max="7682" width="10.28515625" style="192" customWidth="1"/>
    <col min="7683" max="7683" width="11" style="192" bestFit="1" customWidth="1"/>
    <col min="7684" max="7684" width="12.28515625" style="192" customWidth="1"/>
    <col min="7685" max="7685" width="10.28515625" style="192" customWidth="1"/>
    <col min="7686" max="7936" width="10.85546875" style="192"/>
    <col min="7937" max="7937" width="55.5703125" style="192" customWidth="1"/>
    <col min="7938" max="7938" width="10.28515625" style="192" customWidth="1"/>
    <col min="7939" max="7939" width="11" style="192" bestFit="1" customWidth="1"/>
    <col min="7940" max="7940" width="12.28515625" style="192" customWidth="1"/>
    <col min="7941" max="7941" width="10.28515625" style="192" customWidth="1"/>
    <col min="7942" max="8192" width="10.85546875" style="192"/>
    <col min="8193" max="8193" width="55.5703125" style="192" customWidth="1"/>
    <col min="8194" max="8194" width="10.28515625" style="192" customWidth="1"/>
    <col min="8195" max="8195" width="11" style="192" bestFit="1" customWidth="1"/>
    <col min="8196" max="8196" width="12.28515625" style="192" customWidth="1"/>
    <col min="8197" max="8197" width="10.28515625" style="192" customWidth="1"/>
    <col min="8198" max="8448" width="10.85546875" style="192"/>
    <col min="8449" max="8449" width="55.5703125" style="192" customWidth="1"/>
    <col min="8450" max="8450" width="10.28515625" style="192" customWidth="1"/>
    <col min="8451" max="8451" width="11" style="192" bestFit="1" customWidth="1"/>
    <col min="8452" max="8452" width="12.28515625" style="192" customWidth="1"/>
    <col min="8453" max="8453" width="10.28515625" style="192" customWidth="1"/>
    <col min="8454" max="8704" width="10.85546875" style="192"/>
    <col min="8705" max="8705" width="55.5703125" style="192" customWidth="1"/>
    <col min="8706" max="8706" width="10.28515625" style="192" customWidth="1"/>
    <col min="8707" max="8707" width="11" style="192" bestFit="1" customWidth="1"/>
    <col min="8708" max="8708" width="12.28515625" style="192" customWidth="1"/>
    <col min="8709" max="8709" width="10.28515625" style="192" customWidth="1"/>
    <col min="8710" max="8960" width="10.85546875" style="192"/>
    <col min="8961" max="8961" width="55.5703125" style="192" customWidth="1"/>
    <col min="8962" max="8962" width="10.28515625" style="192" customWidth="1"/>
    <col min="8963" max="8963" width="11" style="192" bestFit="1" customWidth="1"/>
    <col min="8964" max="8964" width="12.28515625" style="192" customWidth="1"/>
    <col min="8965" max="8965" width="10.28515625" style="192" customWidth="1"/>
    <col min="8966" max="9216" width="10.85546875" style="192"/>
    <col min="9217" max="9217" width="55.5703125" style="192" customWidth="1"/>
    <col min="9218" max="9218" width="10.28515625" style="192" customWidth="1"/>
    <col min="9219" max="9219" width="11" style="192" bestFit="1" customWidth="1"/>
    <col min="9220" max="9220" width="12.28515625" style="192" customWidth="1"/>
    <col min="9221" max="9221" width="10.28515625" style="192" customWidth="1"/>
    <col min="9222" max="9472" width="10.85546875" style="192"/>
    <col min="9473" max="9473" width="55.5703125" style="192" customWidth="1"/>
    <col min="9474" max="9474" width="10.28515625" style="192" customWidth="1"/>
    <col min="9475" max="9475" width="11" style="192" bestFit="1" customWidth="1"/>
    <col min="9476" max="9476" width="12.28515625" style="192" customWidth="1"/>
    <col min="9477" max="9477" width="10.28515625" style="192" customWidth="1"/>
    <col min="9478" max="9728" width="10.85546875" style="192"/>
    <col min="9729" max="9729" width="55.5703125" style="192" customWidth="1"/>
    <col min="9730" max="9730" width="10.28515625" style="192" customWidth="1"/>
    <col min="9731" max="9731" width="11" style="192" bestFit="1" customWidth="1"/>
    <col min="9732" max="9732" width="12.28515625" style="192" customWidth="1"/>
    <col min="9733" max="9733" width="10.28515625" style="192" customWidth="1"/>
    <col min="9734" max="9984" width="10.85546875" style="192"/>
    <col min="9985" max="9985" width="55.5703125" style="192" customWidth="1"/>
    <col min="9986" max="9986" width="10.28515625" style="192" customWidth="1"/>
    <col min="9987" max="9987" width="11" style="192" bestFit="1" customWidth="1"/>
    <col min="9988" max="9988" width="12.28515625" style="192" customWidth="1"/>
    <col min="9989" max="9989" width="10.28515625" style="192" customWidth="1"/>
    <col min="9990" max="10240" width="10.85546875" style="192"/>
    <col min="10241" max="10241" width="55.5703125" style="192" customWidth="1"/>
    <col min="10242" max="10242" width="10.28515625" style="192" customWidth="1"/>
    <col min="10243" max="10243" width="11" style="192" bestFit="1" customWidth="1"/>
    <col min="10244" max="10244" width="12.28515625" style="192" customWidth="1"/>
    <col min="10245" max="10245" width="10.28515625" style="192" customWidth="1"/>
    <col min="10246" max="10496" width="10.85546875" style="192"/>
    <col min="10497" max="10497" width="55.5703125" style="192" customWidth="1"/>
    <col min="10498" max="10498" width="10.28515625" style="192" customWidth="1"/>
    <col min="10499" max="10499" width="11" style="192" bestFit="1" customWidth="1"/>
    <col min="10500" max="10500" width="12.28515625" style="192" customWidth="1"/>
    <col min="10501" max="10501" width="10.28515625" style="192" customWidth="1"/>
    <col min="10502" max="10752" width="10.85546875" style="192"/>
    <col min="10753" max="10753" width="55.5703125" style="192" customWidth="1"/>
    <col min="10754" max="10754" width="10.28515625" style="192" customWidth="1"/>
    <col min="10755" max="10755" width="11" style="192" bestFit="1" customWidth="1"/>
    <col min="10756" max="10756" width="12.28515625" style="192" customWidth="1"/>
    <col min="10757" max="10757" width="10.28515625" style="192" customWidth="1"/>
    <col min="10758" max="11008" width="10.85546875" style="192"/>
    <col min="11009" max="11009" width="55.5703125" style="192" customWidth="1"/>
    <col min="11010" max="11010" width="10.28515625" style="192" customWidth="1"/>
    <col min="11011" max="11011" width="11" style="192" bestFit="1" customWidth="1"/>
    <col min="11012" max="11012" width="12.28515625" style="192" customWidth="1"/>
    <col min="11013" max="11013" width="10.28515625" style="192" customWidth="1"/>
    <col min="11014" max="11264" width="10.85546875" style="192"/>
    <col min="11265" max="11265" width="55.5703125" style="192" customWidth="1"/>
    <col min="11266" max="11266" width="10.28515625" style="192" customWidth="1"/>
    <col min="11267" max="11267" width="11" style="192" bestFit="1" customWidth="1"/>
    <col min="11268" max="11268" width="12.28515625" style="192" customWidth="1"/>
    <col min="11269" max="11269" width="10.28515625" style="192" customWidth="1"/>
    <col min="11270" max="11520" width="10.85546875" style="192"/>
    <col min="11521" max="11521" width="55.5703125" style="192" customWidth="1"/>
    <col min="11522" max="11522" width="10.28515625" style="192" customWidth="1"/>
    <col min="11523" max="11523" width="11" style="192" bestFit="1" customWidth="1"/>
    <col min="11524" max="11524" width="12.28515625" style="192" customWidth="1"/>
    <col min="11525" max="11525" width="10.28515625" style="192" customWidth="1"/>
    <col min="11526" max="11776" width="10.85546875" style="192"/>
    <col min="11777" max="11777" width="55.5703125" style="192" customWidth="1"/>
    <col min="11778" max="11778" width="10.28515625" style="192" customWidth="1"/>
    <col min="11779" max="11779" width="11" style="192" bestFit="1" customWidth="1"/>
    <col min="11780" max="11780" width="12.28515625" style="192" customWidth="1"/>
    <col min="11781" max="11781" width="10.28515625" style="192" customWidth="1"/>
    <col min="11782" max="12032" width="10.85546875" style="192"/>
    <col min="12033" max="12033" width="55.5703125" style="192" customWidth="1"/>
    <col min="12034" max="12034" width="10.28515625" style="192" customWidth="1"/>
    <col min="12035" max="12035" width="11" style="192" bestFit="1" customWidth="1"/>
    <col min="12036" max="12036" width="12.28515625" style="192" customWidth="1"/>
    <col min="12037" max="12037" width="10.28515625" style="192" customWidth="1"/>
    <col min="12038" max="12288" width="10.85546875" style="192"/>
    <col min="12289" max="12289" width="55.5703125" style="192" customWidth="1"/>
    <col min="12290" max="12290" width="10.28515625" style="192" customWidth="1"/>
    <col min="12291" max="12291" width="11" style="192" bestFit="1" customWidth="1"/>
    <col min="12292" max="12292" width="12.28515625" style="192" customWidth="1"/>
    <col min="12293" max="12293" width="10.28515625" style="192" customWidth="1"/>
    <col min="12294" max="12544" width="10.85546875" style="192"/>
    <col min="12545" max="12545" width="55.5703125" style="192" customWidth="1"/>
    <col min="12546" max="12546" width="10.28515625" style="192" customWidth="1"/>
    <col min="12547" max="12547" width="11" style="192" bestFit="1" customWidth="1"/>
    <col min="12548" max="12548" width="12.28515625" style="192" customWidth="1"/>
    <col min="12549" max="12549" width="10.28515625" style="192" customWidth="1"/>
    <col min="12550" max="12800" width="10.85546875" style="192"/>
    <col min="12801" max="12801" width="55.5703125" style="192" customWidth="1"/>
    <col min="12802" max="12802" width="10.28515625" style="192" customWidth="1"/>
    <col min="12803" max="12803" width="11" style="192" bestFit="1" customWidth="1"/>
    <col min="12804" max="12804" width="12.28515625" style="192" customWidth="1"/>
    <col min="12805" max="12805" width="10.28515625" style="192" customWidth="1"/>
    <col min="12806" max="13056" width="10.85546875" style="192"/>
    <col min="13057" max="13057" width="55.5703125" style="192" customWidth="1"/>
    <col min="13058" max="13058" width="10.28515625" style="192" customWidth="1"/>
    <col min="13059" max="13059" width="11" style="192" bestFit="1" customWidth="1"/>
    <col min="13060" max="13060" width="12.28515625" style="192" customWidth="1"/>
    <col min="13061" max="13061" width="10.28515625" style="192" customWidth="1"/>
    <col min="13062" max="13312" width="10.85546875" style="192"/>
    <col min="13313" max="13313" width="55.5703125" style="192" customWidth="1"/>
    <col min="13314" max="13314" width="10.28515625" style="192" customWidth="1"/>
    <col min="13315" max="13315" width="11" style="192" bestFit="1" customWidth="1"/>
    <col min="13316" max="13316" width="12.28515625" style="192" customWidth="1"/>
    <col min="13317" max="13317" width="10.28515625" style="192" customWidth="1"/>
    <col min="13318" max="13568" width="10.85546875" style="192"/>
    <col min="13569" max="13569" width="55.5703125" style="192" customWidth="1"/>
    <col min="13570" max="13570" width="10.28515625" style="192" customWidth="1"/>
    <col min="13571" max="13571" width="11" style="192" bestFit="1" customWidth="1"/>
    <col min="13572" max="13572" width="12.28515625" style="192" customWidth="1"/>
    <col min="13573" max="13573" width="10.28515625" style="192" customWidth="1"/>
    <col min="13574" max="13824" width="10.85546875" style="192"/>
    <col min="13825" max="13825" width="55.5703125" style="192" customWidth="1"/>
    <col min="13826" max="13826" width="10.28515625" style="192" customWidth="1"/>
    <col min="13827" max="13827" width="11" style="192" bestFit="1" customWidth="1"/>
    <col min="13828" max="13828" width="12.28515625" style="192" customWidth="1"/>
    <col min="13829" max="13829" width="10.28515625" style="192" customWidth="1"/>
    <col min="13830" max="14080" width="10.85546875" style="192"/>
    <col min="14081" max="14081" width="55.5703125" style="192" customWidth="1"/>
    <col min="14082" max="14082" width="10.28515625" style="192" customWidth="1"/>
    <col min="14083" max="14083" width="11" style="192" bestFit="1" customWidth="1"/>
    <col min="14084" max="14084" width="12.28515625" style="192" customWidth="1"/>
    <col min="14085" max="14085" width="10.28515625" style="192" customWidth="1"/>
    <col min="14086" max="14336" width="10.85546875" style="192"/>
    <col min="14337" max="14337" width="55.5703125" style="192" customWidth="1"/>
    <col min="14338" max="14338" width="10.28515625" style="192" customWidth="1"/>
    <col min="14339" max="14339" width="11" style="192" bestFit="1" customWidth="1"/>
    <col min="14340" max="14340" width="12.28515625" style="192" customWidth="1"/>
    <col min="14341" max="14341" width="10.28515625" style="192" customWidth="1"/>
    <col min="14342" max="14592" width="10.85546875" style="192"/>
    <col min="14593" max="14593" width="55.5703125" style="192" customWidth="1"/>
    <col min="14594" max="14594" width="10.28515625" style="192" customWidth="1"/>
    <col min="14595" max="14595" width="11" style="192" bestFit="1" customWidth="1"/>
    <col min="14596" max="14596" width="12.28515625" style="192" customWidth="1"/>
    <col min="14597" max="14597" width="10.28515625" style="192" customWidth="1"/>
    <col min="14598" max="14848" width="10.85546875" style="192"/>
    <col min="14849" max="14849" width="55.5703125" style="192" customWidth="1"/>
    <col min="14850" max="14850" width="10.28515625" style="192" customWidth="1"/>
    <col min="14851" max="14851" width="11" style="192" bestFit="1" customWidth="1"/>
    <col min="14852" max="14852" width="12.28515625" style="192" customWidth="1"/>
    <col min="14853" max="14853" width="10.28515625" style="192" customWidth="1"/>
    <col min="14854" max="15104" width="10.85546875" style="192"/>
    <col min="15105" max="15105" width="55.5703125" style="192" customWidth="1"/>
    <col min="15106" max="15106" width="10.28515625" style="192" customWidth="1"/>
    <col min="15107" max="15107" width="11" style="192" bestFit="1" customWidth="1"/>
    <col min="15108" max="15108" width="12.28515625" style="192" customWidth="1"/>
    <col min="15109" max="15109" width="10.28515625" style="192" customWidth="1"/>
    <col min="15110" max="15360" width="10.85546875" style="192"/>
    <col min="15361" max="15361" width="55.5703125" style="192" customWidth="1"/>
    <col min="15362" max="15362" width="10.28515625" style="192" customWidth="1"/>
    <col min="15363" max="15363" width="11" style="192" bestFit="1" customWidth="1"/>
    <col min="15364" max="15364" width="12.28515625" style="192" customWidth="1"/>
    <col min="15365" max="15365" width="10.28515625" style="192" customWidth="1"/>
    <col min="15366" max="15616" width="10.85546875" style="192"/>
    <col min="15617" max="15617" width="55.5703125" style="192" customWidth="1"/>
    <col min="15618" max="15618" width="10.28515625" style="192" customWidth="1"/>
    <col min="15619" max="15619" width="11" style="192" bestFit="1" customWidth="1"/>
    <col min="15620" max="15620" width="12.28515625" style="192" customWidth="1"/>
    <col min="15621" max="15621" width="10.28515625" style="192" customWidth="1"/>
    <col min="15622" max="15872" width="10.85546875" style="192"/>
    <col min="15873" max="15873" width="55.5703125" style="192" customWidth="1"/>
    <col min="15874" max="15874" width="10.28515625" style="192" customWidth="1"/>
    <col min="15875" max="15875" width="11" style="192" bestFit="1" customWidth="1"/>
    <col min="15876" max="15876" width="12.28515625" style="192" customWidth="1"/>
    <col min="15877" max="15877" width="10.28515625" style="192" customWidth="1"/>
    <col min="15878" max="16128" width="10.85546875" style="192"/>
    <col min="16129" max="16129" width="55.5703125" style="192" customWidth="1"/>
    <col min="16130" max="16130" width="10.28515625" style="192" customWidth="1"/>
    <col min="16131" max="16131" width="11" style="192" bestFit="1" customWidth="1"/>
    <col min="16132" max="16132" width="12.28515625" style="192" customWidth="1"/>
    <col min="16133" max="16133" width="10.28515625" style="192" customWidth="1"/>
    <col min="16134" max="16384" width="10.85546875" style="192"/>
  </cols>
  <sheetData>
    <row r="1" spans="1:5" x14ac:dyDescent="0.2">
      <c r="A1" s="193"/>
    </row>
    <row r="2" spans="1:5" ht="15.75" x14ac:dyDescent="0.25">
      <c r="A2" s="651" t="s">
        <v>1456</v>
      </c>
      <c r="B2" s="651"/>
      <c r="C2" s="688"/>
      <c r="D2" s="688"/>
      <c r="E2" s="688"/>
    </row>
    <row r="3" spans="1:5" ht="15.75" x14ac:dyDescent="0.25">
      <c r="A3" s="285" t="s">
        <v>2</v>
      </c>
      <c r="B3" s="286"/>
      <c r="C3" s="286"/>
      <c r="D3" s="286"/>
    </row>
    <row r="5" spans="1:5" x14ac:dyDescent="0.2">
      <c r="A5" s="437"/>
      <c r="B5" s="689" t="s">
        <v>659</v>
      </c>
      <c r="C5" s="690"/>
      <c r="D5" s="690"/>
      <c r="E5" s="691"/>
    </row>
    <row r="6" spans="1:5" ht="36" x14ac:dyDescent="0.2">
      <c r="A6" s="438"/>
      <c r="B6" s="439" t="s">
        <v>759</v>
      </c>
      <c r="C6" s="440" t="s">
        <v>760</v>
      </c>
      <c r="D6" s="441" t="s">
        <v>761</v>
      </c>
      <c r="E6" s="442" t="s">
        <v>3</v>
      </c>
    </row>
    <row r="7" spans="1:5" x14ac:dyDescent="0.2">
      <c r="A7" s="443" t="s">
        <v>1457</v>
      </c>
      <c r="B7" s="444">
        <f>SUM(B8+B21+B18)</f>
        <v>1302727</v>
      </c>
      <c r="C7" s="444">
        <f>SUM(C8+C21+C18)</f>
        <v>1443246</v>
      </c>
      <c r="D7" s="444">
        <f>SUM(D8+D21+D18)</f>
        <v>1441929</v>
      </c>
      <c r="E7" s="445">
        <f>SUM(D7*100/C7)</f>
        <v>99.908747365314028</v>
      </c>
    </row>
    <row r="8" spans="1:5" x14ac:dyDescent="0.2">
      <c r="A8" s="446" t="s">
        <v>661</v>
      </c>
      <c r="B8" s="447">
        <f>SUM(B11+B13+B14+B15+B17)</f>
        <v>13172</v>
      </c>
      <c r="C8" s="447">
        <f>SUM(C11+C13+C14+C15+C17)</f>
        <v>22840</v>
      </c>
      <c r="D8" s="447">
        <f>SUM(D11+D13+D14+D15+D17)</f>
        <v>21615</v>
      </c>
      <c r="E8" s="448">
        <f>SUM(D8*100/C8)</f>
        <v>94.636602451838883</v>
      </c>
    </row>
    <row r="9" spans="1:5" ht="30" customHeight="1" x14ac:dyDescent="0.2">
      <c r="A9" s="449" t="s">
        <v>660</v>
      </c>
      <c r="B9" s="447"/>
      <c r="C9" s="447"/>
      <c r="D9" s="447"/>
      <c r="E9" s="448"/>
    </row>
    <row r="10" spans="1:5" ht="15" customHeight="1" x14ac:dyDescent="0.2">
      <c r="A10" s="449" t="s">
        <v>662</v>
      </c>
      <c r="B10" s="450"/>
      <c r="C10" s="451"/>
      <c r="D10" s="450"/>
      <c r="E10" s="448"/>
    </row>
    <row r="11" spans="1:5" ht="15" customHeight="1" x14ac:dyDescent="0.2">
      <c r="A11" s="449" t="s">
        <v>663</v>
      </c>
      <c r="B11" s="450">
        <v>10260</v>
      </c>
      <c r="C11" s="451">
        <v>10260</v>
      </c>
      <c r="D11" s="450">
        <v>10260</v>
      </c>
      <c r="E11" s="452">
        <f>SUM(D11*100/C11)</f>
        <v>100</v>
      </c>
    </row>
    <row r="12" spans="1:5" x14ac:dyDescent="0.2">
      <c r="A12" s="449" t="s">
        <v>664</v>
      </c>
      <c r="B12" s="450"/>
      <c r="C12" s="451"/>
      <c r="D12" s="453"/>
      <c r="E12" s="454"/>
    </row>
    <row r="13" spans="1:5" x14ac:dyDescent="0.2">
      <c r="A13" s="449" t="s">
        <v>665</v>
      </c>
      <c r="B13" s="450">
        <v>1803</v>
      </c>
      <c r="C13" s="451">
        <v>1793</v>
      </c>
      <c r="D13" s="450">
        <v>1793</v>
      </c>
      <c r="E13" s="452">
        <f>SUM(D13*100/C13)</f>
        <v>100</v>
      </c>
    </row>
    <row r="14" spans="1:5" x14ac:dyDescent="0.2">
      <c r="A14" s="449" t="s">
        <v>666</v>
      </c>
      <c r="B14" s="450">
        <v>197</v>
      </c>
      <c r="C14" s="451">
        <v>132</v>
      </c>
      <c r="D14" s="450">
        <v>132</v>
      </c>
      <c r="E14" s="452">
        <f>SUM(D14*100/C14)</f>
        <v>100</v>
      </c>
    </row>
    <row r="15" spans="1:5" x14ac:dyDescent="0.2">
      <c r="A15" s="449" t="s">
        <v>1458</v>
      </c>
      <c r="B15" s="450">
        <v>601</v>
      </c>
      <c r="C15" s="451">
        <v>597</v>
      </c>
      <c r="D15" s="450">
        <v>597</v>
      </c>
      <c r="E15" s="452">
        <f>SUM(D15*100/C15)</f>
        <v>100</v>
      </c>
    </row>
    <row r="16" spans="1:5" x14ac:dyDescent="0.2">
      <c r="A16" s="455" t="s">
        <v>1459</v>
      </c>
      <c r="B16" s="450"/>
      <c r="C16" s="451"/>
      <c r="D16" s="450"/>
      <c r="E16" s="452"/>
    </row>
    <row r="17" spans="1:6" x14ac:dyDescent="0.2">
      <c r="A17" s="455" t="s">
        <v>667</v>
      </c>
      <c r="B17" s="450">
        <v>311</v>
      </c>
      <c r="C17" s="451">
        <v>10058</v>
      </c>
      <c r="D17" s="450">
        <v>8833</v>
      </c>
      <c r="E17" s="452">
        <f>SUM(D17*100/C17)</f>
        <v>87.820640286339227</v>
      </c>
    </row>
    <row r="18" spans="1:6" x14ac:dyDescent="0.2">
      <c r="A18" s="456" t="s">
        <v>668</v>
      </c>
      <c r="B18" s="447">
        <v>1279913</v>
      </c>
      <c r="C18" s="457">
        <v>1418896</v>
      </c>
      <c r="D18" s="447">
        <v>1418805</v>
      </c>
      <c r="E18" s="458">
        <f>SUM(D18*100/C18)</f>
        <v>99.993586563074388</v>
      </c>
    </row>
    <row r="19" spans="1:6" x14ac:dyDescent="0.2">
      <c r="A19" s="455" t="s">
        <v>660</v>
      </c>
      <c r="B19" s="450"/>
      <c r="C19" s="451"/>
      <c r="D19" s="450"/>
      <c r="E19" s="452"/>
      <c r="F19" s="194"/>
    </row>
    <row r="20" spans="1:6" x14ac:dyDescent="0.2">
      <c r="A20" s="455" t="s">
        <v>669</v>
      </c>
      <c r="B20" s="450">
        <v>1279913</v>
      </c>
      <c r="C20" s="451">
        <v>1418896</v>
      </c>
      <c r="D20" s="450">
        <v>1418805</v>
      </c>
      <c r="E20" s="459">
        <f>SUM(D20*100/C20)</f>
        <v>99.993586563074388</v>
      </c>
    </row>
    <row r="21" spans="1:6" x14ac:dyDescent="0.2">
      <c r="A21" s="446" t="s">
        <v>1460</v>
      </c>
      <c r="B21" s="444">
        <f>SUM(B23+B25)</f>
        <v>9642</v>
      </c>
      <c r="C21" s="444">
        <f>SUM(C23+C25)</f>
        <v>1510</v>
      </c>
      <c r="D21" s="444">
        <f>SUM(D23+D25)</f>
        <v>1509</v>
      </c>
      <c r="E21" s="448">
        <f>SUM(D21*100/C21)</f>
        <v>99.933774834437088</v>
      </c>
      <c r="F21" s="194"/>
    </row>
    <row r="22" spans="1:6" x14ac:dyDescent="0.2">
      <c r="A22" s="460" t="s">
        <v>660</v>
      </c>
      <c r="B22" s="461"/>
      <c r="C22" s="462"/>
      <c r="D22" s="461"/>
      <c r="E22" s="452"/>
    </row>
    <row r="23" spans="1:6" ht="18" customHeight="1" x14ac:dyDescent="0.2">
      <c r="A23" s="463" t="s">
        <v>670</v>
      </c>
      <c r="B23" s="461">
        <v>236</v>
      </c>
      <c r="C23" s="451">
        <v>310</v>
      </c>
      <c r="D23" s="450">
        <v>309</v>
      </c>
      <c r="E23" s="452">
        <f>SUM(D23*100/C23)</f>
        <v>99.677419354838705</v>
      </c>
    </row>
    <row r="24" spans="1:6" ht="13.5" customHeight="1" x14ac:dyDescent="0.2">
      <c r="A24" s="463" t="s">
        <v>671</v>
      </c>
      <c r="B24" s="461"/>
      <c r="C24" s="451"/>
      <c r="D24" s="450"/>
      <c r="E24" s="452"/>
    </row>
    <row r="25" spans="1:6" x14ac:dyDescent="0.2">
      <c r="A25" s="463" t="s">
        <v>672</v>
      </c>
      <c r="B25" s="461">
        <v>9406</v>
      </c>
      <c r="C25" s="451">
        <v>1200</v>
      </c>
      <c r="D25" s="450">
        <v>1200</v>
      </c>
      <c r="E25" s="452">
        <f>SUM(D25*100/C25)</f>
        <v>100</v>
      </c>
    </row>
    <row r="26" spans="1:6" ht="15.75" thickBot="1" x14ac:dyDescent="0.25">
      <c r="A26" s="464" t="s">
        <v>693</v>
      </c>
      <c r="B26" s="465">
        <f>SUM(+B7)</f>
        <v>1302727</v>
      </c>
      <c r="C26" s="465">
        <f>SUM(+C7)</f>
        <v>1443246</v>
      </c>
      <c r="D26" s="465">
        <f>SUM(+D7)</f>
        <v>1441929</v>
      </c>
      <c r="E26" s="466">
        <f>SUM(D26*100/C26)</f>
        <v>99.908747365314028</v>
      </c>
    </row>
    <row r="27" spans="1:6" ht="15.75" thickTop="1" x14ac:dyDescent="0.2">
      <c r="B27" s="195"/>
      <c r="C27" s="195"/>
      <c r="D27" s="195"/>
      <c r="E27" s="195"/>
    </row>
    <row r="28" spans="1:6" x14ac:dyDescent="0.2">
      <c r="B28" s="195"/>
      <c r="C28" s="195"/>
      <c r="D28" s="195"/>
      <c r="E28" s="195"/>
    </row>
    <row r="29" spans="1:6" x14ac:dyDescent="0.2">
      <c r="A29" s="192" t="s">
        <v>282</v>
      </c>
      <c r="B29" s="195"/>
      <c r="C29" s="195"/>
      <c r="D29" s="195"/>
      <c r="E29" s="195"/>
    </row>
    <row r="30" spans="1:6" x14ac:dyDescent="0.2">
      <c r="B30" s="27"/>
      <c r="C30" s="27"/>
    </row>
    <row r="31" spans="1:6" x14ac:dyDescent="0.2">
      <c r="B31" s="27"/>
      <c r="C31" s="20"/>
    </row>
    <row r="32" spans="1:6" x14ac:dyDescent="0.2">
      <c r="B32" s="20"/>
      <c r="C32" s="20"/>
    </row>
    <row r="33" spans="2:3" x14ac:dyDescent="0.2">
      <c r="B33" s="27"/>
      <c r="C33" s="27"/>
    </row>
    <row r="34" spans="2:3" x14ac:dyDescent="0.2">
      <c r="B34" s="20"/>
      <c r="C34" s="20"/>
    </row>
    <row r="35" spans="2:3" x14ac:dyDescent="0.2">
      <c r="B35" s="27"/>
      <c r="C35" s="27"/>
    </row>
    <row r="36" spans="2:3" x14ac:dyDescent="0.2">
      <c r="B36" s="20"/>
      <c r="C36" s="20"/>
    </row>
    <row r="37" spans="2:3" x14ac:dyDescent="0.2">
      <c r="B37" s="27"/>
      <c r="C37" s="27"/>
    </row>
    <row r="38" spans="2:3" x14ac:dyDescent="0.2">
      <c r="B38" s="20"/>
      <c r="C38" s="20"/>
    </row>
    <row r="39" spans="2:3" x14ac:dyDescent="0.2">
      <c r="B39" s="20"/>
      <c r="C39" s="20"/>
    </row>
    <row r="40" spans="2:3" x14ac:dyDescent="0.2">
      <c r="B40" s="20"/>
      <c r="C40" s="20"/>
    </row>
  </sheetData>
  <mergeCells count="2">
    <mergeCell ref="A2:E2"/>
    <mergeCell ref="B5:E5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"/>
  <sheetViews>
    <sheetView workbookViewId="0"/>
  </sheetViews>
  <sheetFormatPr defaultColWidth="10.85546875" defaultRowHeight="11.25" x14ac:dyDescent="0.2"/>
  <cols>
    <col min="1" max="1" width="50.28515625" style="287" customWidth="1"/>
    <col min="2" max="5" width="12.42578125" style="287" customWidth="1"/>
    <col min="6" max="256" width="10.85546875" style="287"/>
    <col min="257" max="257" width="47.5703125" style="287" bestFit="1" customWidth="1"/>
    <col min="258" max="259" width="9.28515625" style="287" customWidth="1"/>
    <col min="260" max="260" width="10.28515625" style="287" customWidth="1"/>
    <col min="261" max="261" width="15.28515625" style="287" customWidth="1"/>
    <col min="262" max="512" width="10.85546875" style="287"/>
    <col min="513" max="513" width="47.5703125" style="287" bestFit="1" customWidth="1"/>
    <col min="514" max="515" width="9.28515625" style="287" customWidth="1"/>
    <col min="516" max="516" width="10.28515625" style="287" customWidth="1"/>
    <col min="517" max="517" width="15.28515625" style="287" customWidth="1"/>
    <col min="518" max="768" width="10.85546875" style="287"/>
    <col min="769" max="769" width="47.5703125" style="287" bestFit="1" customWidth="1"/>
    <col min="770" max="771" width="9.28515625" style="287" customWidth="1"/>
    <col min="772" max="772" width="10.28515625" style="287" customWidth="1"/>
    <col min="773" max="773" width="15.28515625" style="287" customWidth="1"/>
    <col min="774" max="1024" width="10.85546875" style="287"/>
    <col min="1025" max="1025" width="47.5703125" style="287" bestFit="1" customWidth="1"/>
    <col min="1026" max="1027" width="9.28515625" style="287" customWidth="1"/>
    <col min="1028" max="1028" width="10.28515625" style="287" customWidth="1"/>
    <col min="1029" max="1029" width="15.28515625" style="287" customWidth="1"/>
    <col min="1030" max="1280" width="10.85546875" style="287"/>
    <col min="1281" max="1281" width="47.5703125" style="287" bestFit="1" customWidth="1"/>
    <col min="1282" max="1283" width="9.28515625" style="287" customWidth="1"/>
    <col min="1284" max="1284" width="10.28515625" style="287" customWidth="1"/>
    <col min="1285" max="1285" width="15.28515625" style="287" customWidth="1"/>
    <col min="1286" max="1536" width="10.85546875" style="287"/>
    <col min="1537" max="1537" width="47.5703125" style="287" bestFit="1" customWidth="1"/>
    <col min="1538" max="1539" width="9.28515625" style="287" customWidth="1"/>
    <col min="1540" max="1540" width="10.28515625" style="287" customWidth="1"/>
    <col min="1541" max="1541" width="15.28515625" style="287" customWidth="1"/>
    <col min="1542" max="1792" width="10.85546875" style="287"/>
    <col min="1793" max="1793" width="47.5703125" style="287" bestFit="1" customWidth="1"/>
    <col min="1794" max="1795" width="9.28515625" style="287" customWidth="1"/>
    <col min="1796" max="1796" width="10.28515625" style="287" customWidth="1"/>
    <col min="1797" max="1797" width="15.28515625" style="287" customWidth="1"/>
    <col min="1798" max="2048" width="10.85546875" style="287"/>
    <col min="2049" max="2049" width="47.5703125" style="287" bestFit="1" customWidth="1"/>
    <col min="2050" max="2051" width="9.28515625" style="287" customWidth="1"/>
    <col min="2052" max="2052" width="10.28515625" style="287" customWidth="1"/>
    <col min="2053" max="2053" width="15.28515625" style="287" customWidth="1"/>
    <col min="2054" max="2304" width="10.85546875" style="287"/>
    <col min="2305" max="2305" width="47.5703125" style="287" bestFit="1" customWidth="1"/>
    <col min="2306" max="2307" width="9.28515625" style="287" customWidth="1"/>
    <col min="2308" max="2308" width="10.28515625" style="287" customWidth="1"/>
    <col min="2309" max="2309" width="15.28515625" style="287" customWidth="1"/>
    <col min="2310" max="2560" width="10.85546875" style="287"/>
    <col min="2561" max="2561" width="47.5703125" style="287" bestFit="1" customWidth="1"/>
    <col min="2562" max="2563" width="9.28515625" style="287" customWidth="1"/>
    <col min="2564" max="2564" width="10.28515625" style="287" customWidth="1"/>
    <col min="2565" max="2565" width="15.28515625" style="287" customWidth="1"/>
    <col min="2566" max="2816" width="10.85546875" style="287"/>
    <col min="2817" max="2817" width="47.5703125" style="287" bestFit="1" customWidth="1"/>
    <col min="2818" max="2819" width="9.28515625" style="287" customWidth="1"/>
    <col min="2820" max="2820" width="10.28515625" style="287" customWidth="1"/>
    <col min="2821" max="2821" width="15.28515625" style="287" customWidth="1"/>
    <col min="2822" max="3072" width="10.85546875" style="287"/>
    <col min="3073" max="3073" width="47.5703125" style="287" bestFit="1" customWidth="1"/>
    <col min="3074" max="3075" width="9.28515625" style="287" customWidth="1"/>
    <col min="3076" max="3076" width="10.28515625" style="287" customWidth="1"/>
    <col min="3077" max="3077" width="15.28515625" style="287" customWidth="1"/>
    <col min="3078" max="3328" width="10.85546875" style="287"/>
    <col min="3329" max="3329" width="47.5703125" style="287" bestFit="1" customWidth="1"/>
    <col min="3330" max="3331" width="9.28515625" style="287" customWidth="1"/>
    <col min="3332" max="3332" width="10.28515625" style="287" customWidth="1"/>
    <col min="3333" max="3333" width="15.28515625" style="287" customWidth="1"/>
    <col min="3334" max="3584" width="10.85546875" style="287"/>
    <col min="3585" max="3585" width="47.5703125" style="287" bestFit="1" customWidth="1"/>
    <col min="3586" max="3587" width="9.28515625" style="287" customWidth="1"/>
    <col min="3588" max="3588" width="10.28515625" style="287" customWidth="1"/>
    <col min="3589" max="3589" width="15.28515625" style="287" customWidth="1"/>
    <col min="3590" max="3840" width="10.85546875" style="287"/>
    <col min="3841" max="3841" width="47.5703125" style="287" bestFit="1" customWidth="1"/>
    <col min="3842" max="3843" width="9.28515625" style="287" customWidth="1"/>
    <col min="3844" max="3844" width="10.28515625" style="287" customWidth="1"/>
    <col min="3845" max="3845" width="15.28515625" style="287" customWidth="1"/>
    <col min="3846" max="4096" width="10.85546875" style="287"/>
    <col min="4097" max="4097" width="47.5703125" style="287" bestFit="1" customWidth="1"/>
    <col min="4098" max="4099" width="9.28515625" style="287" customWidth="1"/>
    <col min="4100" max="4100" width="10.28515625" style="287" customWidth="1"/>
    <col min="4101" max="4101" width="15.28515625" style="287" customWidth="1"/>
    <col min="4102" max="4352" width="10.85546875" style="287"/>
    <col min="4353" max="4353" width="47.5703125" style="287" bestFit="1" customWidth="1"/>
    <col min="4354" max="4355" width="9.28515625" style="287" customWidth="1"/>
    <col min="4356" max="4356" width="10.28515625" style="287" customWidth="1"/>
    <col min="4357" max="4357" width="15.28515625" style="287" customWidth="1"/>
    <col min="4358" max="4608" width="10.85546875" style="287"/>
    <col min="4609" max="4609" width="47.5703125" style="287" bestFit="1" customWidth="1"/>
    <col min="4610" max="4611" width="9.28515625" style="287" customWidth="1"/>
    <col min="4612" max="4612" width="10.28515625" style="287" customWidth="1"/>
    <col min="4613" max="4613" width="15.28515625" style="287" customWidth="1"/>
    <col min="4614" max="4864" width="10.85546875" style="287"/>
    <col min="4865" max="4865" width="47.5703125" style="287" bestFit="1" customWidth="1"/>
    <col min="4866" max="4867" width="9.28515625" style="287" customWidth="1"/>
    <col min="4868" max="4868" width="10.28515625" style="287" customWidth="1"/>
    <col min="4869" max="4869" width="15.28515625" style="287" customWidth="1"/>
    <col min="4870" max="5120" width="10.85546875" style="287"/>
    <col min="5121" max="5121" width="47.5703125" style="287" bestFit="1" customWidth="1"/>
    <col min="5122" max="5123" width="9.28515625" style="287" customWidth="1"/>
    <col min="5124" max="5124" width="10.28515625" style="287" customWidth="1"/>
    <col min="5125" max="5125" width="15.28515625" style="287" customWidth="1"/>
    <col min="5126" max="5376" width="10.85546875" style="287"/>
    <col min="5377" max="5377" width="47.5703125" style="287" bestFit="1" customWidth="1"/>
    <col min="5378" max="5379" width="9.28515625" style="287" customWidth="1"/>
    <col min="5380" max="5380" width="10.28515625" style="287" customWidth="1"/>
    <col min="5381" max="5381" width="15.28515625" style="287" customWidth="1"/>
    <col min="5382" max="5632" width="10.85546875" style="287"/>
    <col min="5633" max="5633" width="47.5703125" style="287" bestFit="1" customWidth="1"/>
    <col min="5634" max="5635" width="9.28515625" style="287" customWidth="1"/>
    <col min="5636" max="5636" width="10.28515625" style="287" customWidth="1"/>
    <col min="5637" max="5637" width="15.28515625" style="287" customWidth="1"/>
    <col min="5638" max="5888" width="10.85546875" style="287"/>
    <col min="5889" max="5889" width="47.5703125" style="287" bestFit="1" customWidth="1"/>
    <col min="5890" max="5891" width="9.28515625" style="287" customWidth="1"/>
    <col min="5892" max="5892" width="10.28515625" style="287" customWidth="1"/>
    <col min="5893" max="5893" width="15.28515625" style="287" customWidth="1"/>
    <col min="5894" max="6144" width="10.85546875" style="287"/>
    <col min="6145" max="6145" width="47.5703125" style="287" bestFit="1" customWidth="1"/>
    <col min="6146" max="6147" width="9.28515625" style="287" customWidth="1"/>
    <col min="6148" max="6148" width="10.28515625" style="287" customWidth="1"/>
    <col min="6149" max="6149" width="15.28515625" style="287" customWidth="1"/>
    <col min="6150" max="6400" width="10.85546875" style="287"/>
    <col min="6401" max="6401" width="47.5703125" style="287" bestFit="1" customWidth="1"/>
    <col min="6402" max="6403" width="9.28515625" style="287" customWidth="1"/>
    <col min="6404" max="6404" width="10.28515625" style="287" customWidth="1"/>
    <col min="6405" max="6405" width="15.28515625" style="287" customWidth="1"/>
    <col min="6406" max="6656" width="10.85546875" style="287"/>
    <col min="6657" max="6657" width="47.5703125" style="287" bestFit="1" customWidth="1"/>
    <col min="6658" max="6659" width="9.28515625" style="287" customWidth="1"/>
    <col min="6660" max="6660" width="10.28515625" style="287" customWidth="1"/>
    <col min="6661" max="6661" width="15.28515625" style="287" customWidth="1"/>
    <col min="6662" max="6912" width="10.85546875" style="287"/>
    <col min="6913" max="6913" width="47.5703125" style="287" bestFit="1" customWidth="1"/>
    <col min="6914" max="6915" width="9.28515625" style="287" customWidth="1"/>
    <col min="6916" max="6916" width="10.28515625" style="287" customWidth="1"/>
    <col min="6917" max="6917" width="15.28515625" style="287" customWidth="1"/>
    <col min="6918" max="7168" width="10.85546875" style="287"/>
    <col min="7169" max="7169" width="47.5703125" style="287" bestFit="1" customWidth="1"/>
    <col min="7170" max="7171" width="9.28515625" style="287" customWidth="1"/>
    <col min="7172" max="7172" width="10.28515625" style="287" customWidth="1"/>
    <col min="7173" max="7173" width="15.28515625" style="287" customWidth="1"/>
    <col min="7174" max="7424" width="10.85546875" style="287"/>
    <col min="7425" max="7425" width="47.5703125" style="287" bestFit="1" customWidth="1"/>
    <col min="7426" max="7427" width="9.28515625" style="287" customWidth="1"/>
    <col min="7428" max="7428" width="10.28515625" style="287" customWidth="1"/>
    <col min="7429" max="7429" width="15.28515625" style="287" customWidth="1"/>
    <col min="7430" max="7680" width="10.85546875" style="287"/>
    <col min="7681" max="7681" width="47.5703125" style="287" bestFit="1" customWidth="1"/>
    <col min="7682" max="7683" width="9.28515625" style="287" customWidth="1"/>
    <col min="7684" max="7684" width="10.28515625" style="287" customWidth="1"/>
    <col min="7685" max="7685" width="15.28515625" style="287" customWidth="1"/>
    <col min="7686" max="7936" width="10.85546875" style="287"/>
    <col min="7937" max="7937" width="47.5703125" style="287" bestFit="1" customWidth="1"/>
    <col min="7938" max="7939" width="9.28515625" style="287" customWidth="1"/>
    <col min="7940" max="7940" width="10.28515625" style="287" customWidth="1"/>
    <col min="7941" max="7941" width="15.28515625" style="287" customWidth="1"/>
    <col min="7942" max="8192" width="10.85546875" style="287"/>
    <col min="8193" max="8193" width="47.5703125" style="287" bestFit="1" customWidth="1"/>
    <col min="8194" max="8195" width="9.28515625" style="287" customWidth="1"/>
    <col min="8196" max="8196" width="10.28515625" style="287" customWidth="1"/>
    <col min="8197" max="8197" width="15.28515625" style="287" customWidth="1"/>
    <col min="8198" max="8448" width="10.85546875" style="287"/>
    <col min="8449" max="8449" width="47.5703125" style="287" bestFit="1" customWidth="1"/>
    <col min="8450" max="8451" width="9.28515625" style="287" customWidth="1"/>
    <col min="8452" max="8452" width="10.28515625" style="287" customWidth="1"/>
    <col min="8453" max="8453" width="15.28515625" style="287" customWidth="1"/>
    <col min="8454" max="8704" width="10.85546875" style="287"/>
    <col min="8705" max="8705" width="47.5703125" style="287" bestFit="1" customWidth="1"/>
    <col min="8706" max="8707" width="9.28515625" style="287" customWidth="1"/>
    <col min="8708" max="8708" width="10.28515625" style="287" customWidth="1"/>
    <col min="8709" max="8709" width="15.28515625" style="287" customWidth="1"/>
    <col min="8710" max="8960" width="10.85546875" style="287"/>
    <col min="8961" max="8961" width="47.5703125" style="287" bestFit="1" customWidth="1"/>
    <col min="8962" max="8963" width="9.28515625" style="287" customWidth="1"/>
    <col min="8964" max="8964" width="10.28515625" style="287" customWidth="1"/>
    <col min="8965" max="8965" width="15.28515625" style="287" customWidth="1"/>
    <col min="8966" max="9216" width="10.85546875" style="287"/>
    <col min="9217" max="9217" width="47.5703125" style="287" bestFit="1" customWidth="1"/>
    <col min="9218" max="9219" width="9.28515625" style="287" customWidth="1"/>
    <col min="9220" max="9220" width="10.28515625" style="287" customWidth="1"/>
    <col min="9221" max="9221" width="15.28515625" style="287" customWidth="1"/>
    <col min="9222" max="9472" width="10.85546875" style="287"/>
    <col min="9473" max="9473" width="47.5703125" style="287" bestFit="1" customWidth="1"/>
    <col min="9474" max="9475" width="9.28515625" style="287" customWidth="1"/>
    <col min="9476" max="9476" width="10.28515625" style="287" customWidth="1"/>
    <col min="9477" max="9477" width="15.28515625" style="287" customWidth="1"/>
    <col min="9478" max="9728" width="10.85546875" style="287"/>
    <col min="9729" max="9729" width="47.5703125" style="287" bestFit="1" customWidth="1"/>
    <col min="9730" max="9731" width="9.28515625" style="287" customWidth="1"/>
    <col min="9732" max="9732" width="10.28515625" style="287" customWidth="1"/>
    <col min="9733" max="9733" width="15.28515625" style="287" customWidth="1"/>
    <col min="9734" max="9984" width="10.85546875" style="287"/>
    <col min="9985" max="9985" width="47.5703125" style="287" bestFit="1" customWidth="1"/>
    <col min="9986" max="9987" width="9.28515625" style="287" customWidth="1"/>
    <col min="9988" max="9988" width="10.28515625" style="287" customWidth="1"/>
    <col min="9989" max="9989" width="15.28515625" style="287" customWidth="1"/>
    <col min="9990" max="10240" width="10.85546875" style="287"/>
    <col min="10241" max="10241" width="47.5703125" style="287" bestFit="1" customWidth="1"/>
    <col min="10242" max="10243" width="9.28515625" style="287" customWidth="1"/>
    <col min="10244" max="10244" width="10.28515625" style="287" customWidth="1"/>
    <col min="10245" max="10245" width="15.28515625" style="287" customWidth="1"/>
    <col min="10246" max="10496" width="10.85546875" style="287"/>
    <col min="10497" max="10497" width="47.5703125" style="287" bestFit="1" customWidth="1"/>
    <col min="10498" max="10499" width="9.28515625" style="287" customWidth="1"/>
    <col min="10500" max="10500" width="10.28515625" style="287" customWidth="1"/>
    <col min="10501" max="10501" width="15.28515625" style="287" customWidth="1"/>
    <col min="10502" max="10752" width="10.85546875" style="287"/>
    <col min="10753" max="10753" width="47.5703125" style="287" bestFit="1" customWidth="1"/>
    <col min="10754" max="10755" width="9.28515625" style="287" customWidth="1"/>
    <col min="10756" max="10756" width="10.28515625" style="287" customWidth="1"/>
    <col min="10757" max="10757" width="15.28515625" style="287" customWidth="1"/>
    <col min="10758" max="11008" width="10.85546875" style="287"/>
    <col min="11009" max="11009" width="47.5703125" style="287" bestFit="1" customWidth="1"/>
    <col min="11010" max="11011" width="9.28515625" style="287" customWidth="1"/>
    <col min="11012" max="11012" width="10.28515625" style="287" customWidth="1"/>
    <col min="11013" max="11013" width="15.28515625" style="287" customWidth="1"/>
    <col min="11014" max="11264" width="10.85546875" style="287"/>
    <col min="11265" max="11265" width="47.5703125" style="287" bestFit="1" customWidth="1"/>
    <col min="11266" max="11267" width="9.28515625" style="287" customWidth="1"/>
    <col min="11268" max="11268" width="10.28515625" style="287" customWidth="1"/>
    <col min="11269" max="11269" width="15.28515625" style="287" customWidth="1"/>
    <col min="11270" max="11520" width="10.85546875" style="287"/>
    <col min="11521" max="11521" width="47.5703125" style="287" bestFit="1" customWidth="1"/>
    <col min="11522" max="11523" width="9.28515625" style="287" customWidth="1"/>
    <col min="11524" max="11524" width="10.28515625" style="287" customWidth="1"/>
    <col min="11525" max="11525" width="15.28515625" style="287" customWidth="1"/>
    <col min="11526" max="11776" width="10.85546875" style="287"/>
    <col min="11777" max="11777" width="47.5703125" style="287" bestFit="1" customWidth="1"/>
    <col min="11778" max="11779" width="9.28515625" style="287" customWidth="1"/>
    <col min="11780" max="11780" width="10.28515625" style="287" customWidth="1"/>
    <col min="11781" max="11781" width="15.28515625" style="287" customWidth="1"/>
    <col min="11782" max="12032" width="10.85546875" style="287"/>
    <col min="12033" max="12033" width="47.5703125" style="287" bestFit="1" customWidth="1"/>
    <col min="12034" max="12035" width="9.28515625" style="287" customWidth="1"/>
    <col min="12036" max="12036" width="10.28515625" style="287" customWidth="1"/>
    <col min="12037" max="12037" width="15.28515625" style="287" customWidth="1"/>
    <col min="12038" max="12288" width="10.85546875" style="287"/>
    <col min="12289" max="12289" width="47.5703125" style="287" bestFit="1" customWidth="1"/>
    <col min="12290" max="12291" width="9.28515625" style="287" customWidth="1"/>
    <col min="12292" max="12292" width="10.28515625" style="287" customWidth="1"/>
    <col min="12293" max="12293" width="15.28515625" style="287" customWidth="1"/>
    <col min="12294" max="12544" width="10.85546875" style="287"/>
    <col min="12545" max="12545" width="47.5703125" style="287" bestFit="1" customWidth="1"/>
    <col min="12546" max="12547" width="9.28515625" style="287" customWidth="1"/>
    <col min="12548" max="12548" width="10.28515625" style="287" customWidth="1"/>
    <col min="12549" max="12549" width="15.28515625" style="287" customWidth="1"/>
    <col min="12550" max="12800" width="10.85546875" style="287"/>
    <col min="12801" max="12801" width="47.5703125" style="287" bestFit="1" customWidth="1"/>
    <col min="12802" max="12803" width="9.28515625" style="287" customWidth="1"/>
    <col min="12804" max="12804" width="10.28515625" style="287" customWidth="1"/>
    <col min="12805" max="12805" width="15.28515625" style="287" customWidth="1"/>
    <col min="12806" max="13056" width="10.85546875" style="287"/>
    <col min="13057" max="13057" width="47.5703125" style="287" bestFit="1" customWidth="1"/>
    <col min="13058" max="13059" width="9.28515625" style="287" customWidth="1"/>
    <col min="13060" max="13060" width="10.28515625" style="287" customWidth="1"/>
    <col min="13061" max="13061" width="15.28515625" style="287" customWidth="1"/>
    <col min="13062" max="13312" width="10.85546875" style="287"/>
    <col min="13313" max="13313" width="47.5703125" style="287" bestFit="1" customWidth="1"/>
    <col min="13314" max="13315" width="9.28515625" style="287" customWidth="1"/>
    <col min="13316" max="13316" width="10.28515625" style="287" customWidth="1"/>
    <col min="13317" max="13317" width="15.28515625" style="287" customWidth="1"/>
    <col min="13318" max="13568" width="10.85546875" style="287"/>
    <col min="13569" max="13569" width="47.5703125" style="287" bestFit="1" customWidth="1"/>
    <col min="13570" max="13571" width="9.28515625" style="287" customWidth="1"/>
    <col min="13572" max="13572" width="10.28515625" style="287" customWidth="1"/>
    <col min="13573" max="13573" width="15.28515625" style="287" customWidth="1"/>
    <col min="13574" max="13824" width="10.85546875" style="287"/>
    <col min="13825" max="13825" width="47.5703125" style="287" bestFit="1" customWidth="1"/>
    <col min="13826" max="13827" width="9.28515625" style="287" customWidth="1"/>
    <col min="13828" max="13828" width="10.28515625" style="287" customWidth="1"/>
    <col min="13829" max="13829" width="15.28515625" style="287" customWidth="1"/>
    <col min="13830" max="14080" width="10.85546875" style="287"/>
    <col min="14081" max="14081" width="47.5703125" style="287" bestFit="1" customWidth="1"/>
    <col min="14082" max="14083" width="9.28515625" style="287" customWidth="1"/>
    <col min="14084" max="14084" width="10.28515625" style="287" customWidth="1"/>
    <col min="14085" max="14085" width="15.28515625" style="287" customWidth="1"/>
    <col min="14086" max="14336" width="10.85546875" style="287"/>
    <col min="14337" max="14337" width="47.5703125" style="287" bestFit="1" customWidth="1"/>
    <col min="14338" max="14339" width="9.28515625" style="287" customWidth="1"/>
    <col min="14340" max="14340" width="10.28515625" style="287" customWidth="1"/>
    <col min="14341" max="14341" width="15.28515625" style="287" customWidth="1"/>
    <col min="14342" max="14592" width="10.85546875" style="287"/>
    <col min="14593" max="14593" width="47.5703125" style="287" bestFit="1" customWidth="1"/>
    <col min="14594" max="14595" width="9.28515625" style="287" customWidth="1"/>
    <col min="14596" max="14596" width="10.28515625" style="287" customWidth="1"/>
    <col min="14597" max="14597" width="15.28515625" style="287" customWidth="1"/>
    <col min="14598" max="14848" width="10.85546875" style="287"/>
    <col min="14849" max="14849" width="47.5703125" style="287" bestFit="1" customWidth="1"/>
    <col min="14850" max="14851" width="9.28515625" style="287" customWidth="1"/>
    <col min="14852" max="14852" width="10.28515625" style="287" customWidth="1"/>
    <col min="14853" max="14853" width="15.28515625" style="287" customWidth="1"/>
    <col min="14854" max="15104" width="10.85546875" style="287"/>
    <col min="15105" max="15105" width="47.5703125" style="287" bestFit="1" customWidth="1"/>
    <col min="15106" max="15107" width="9.28515625" style="287" customWidth="1"/>
    <col min="15108" max="15108" width="10.28515625" style="287" customWidth="1"/>
    <col min="15109" max="15109" width="15.28515625" style="287" customWidth="1"/>
    <col min="15110" max="15360" width="10.85546875" style="287"/>
    <col min="15361" max="15361" width="47.5703125" style="287" bestFit="1" customWidth="1"/>
    <col min="15362" max="15363" width="9.28515625" style="287" customWidth="1"/>
    <col min="15364" max="15364" width="10.28515625" style="287" customWidth="1"/>
    <col min="15365" max="15365" width="15.28515625" style="287" customWidth="1"/>
    <col min="15366" max="15616" width="10.85546875" style="287"/>
    <col min="15617" max="15617" width="47.5703125" style="287" bestFit="1" customWidth="1"/>
    <col min="15618" max="15619" width="9.28515625" style="287" customWidth="1"/>
    <col min="15620" max="15620" width="10.28515625" style="287" customWidth="1"/>
    <col min="15621" max="15621" width="15.28515625" style="287" customWidth="1"/>
    <col min="15622" max="15872" width="10.85546875" style="287"/>
    <col min="15873" max="15873" width="47.5703125" style="287" bestFit="1" customWidth="1"/>
    <col min="15874" max="15875" width="9.28515625" style="287" customWidth="1"/>
    <col min="15876" max="15876" width="10.28515625" style="287" customWidth="1"/>
    <col min="15877" max="15877" width="15.28515625" style="287" customWidth="1"/>
    <col min="15878" max="16128" width="10.85546875" style="287"/>
    <col min="16129" max="16129" width="47.5703125" style="287" bestFit="1" customWidth="1"/>
    <col min="16130" max="16131" width="9.28515625" style="287" customWidth="1"/>
    <col min="16132" max="16132" width="10.28515625" style="287" customWidth="1"/>
    <col min="16133" max="16133" width="15.28515625" style="287" customWidth="1"/>
    <col min="16134" max="16384" width="10.85546875" style="287"/>
  </cols>
  <sheetData>
    <row r="1" spans="1:22" ht="12.75" x14ac:dyDescent="0.2">
      <c r="A1" s="494"/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4"/>
      <c r="T1" s="494"/>
      <c r="U1" s="494"/>
      <c r="V1" s="494"/>
    </row>
    <row r="2" spans="1:22" ht="12.75" x14ac:dyDescent="0.2">
      <c r="A2" s="692" t="s">
        <v>1461</v>
      </c>
      <c r="B2" s="692"/>
      <c r="C2" s="693"/>
      <c r="D2" s="693"/>
      <c r="E2" s="693"/>
    </row>
    <row r="3" spans="1:22" ht="12" x14ac:dyDescent="0.2">
      <c r="A3" s="288"/>
      <c r="B3" s="289" t="s">
        <v>2</v>
      </c>
      <c r="C3" s="290"/>
      <c r="D3" s="492"/>
      <c r="E3" s="492"/>
    </row>
    <row r="4" spans="1:22" ht="12" x14ac:dyDescent="0.2">
      <c r="A4" s="492"/>
      <c r="B4" s="493"/>
      <c r="C4" s="493"/>
      <c r="D4" s="493"/>
      <c r="E4" s="492"/>
      <c r="F4" s="291"/>
    </row>
    <row r="5" spans="1:22" ht="12" x14ac:dyDescent="0.2">
      <c r="A5" s="467"/>
      <c r="B5" s="694" t="s">
        <v>659</v>
      </c>
      <c r="C5" s="694"/>
      <c r="D5" s="694"/>
      <c r="E5" s="694"/>
    </row>
    <row r="6" spans="1:22" ht="36" x14ac:dyDescent="0.2">
      <c r="A6" s="467"/>
      <c r="B6" s="326" t="s">
        <v>759</v>
      </c>
      <c r="C6" s="326" t="s">
        <v>760</v>
      </c>
      <c r="D6" s="326" t="s">
        <v>761</v>
      </c>
      <c r="E6" s="326" t="s">
        <v>3</v>
      </c>
    </row>
    <row r="7" spans="1:22" ht="12" x14ac:dyDescent="0.2">
      <c r="A7" s="468" t="s">
        <v>1462</v>
      </c>
      <c r="B7" s="469">
        <v>588122</v>
      </c>
      <c r="C7" s="469">
        <v>637496</v>
      </c>
      <c r="D7" s="469">
        <v>637483</v>
      </c>
      <c r="E7" s="448">
        <f>SUM(D7*100/C7)</f>
        <v>99.997960771518564</v>
      </c>
    </row>
    <row r="8" spans="1:22" ht="12" x14ac:dyDescent="0.2">
      <c r="A8" s="468" t="s">
        <v>668</v>
      </c>
      <c r="B8" s="469">
        <f>SUM(B10)</f>
        <v>588122</v>
      </c>
      <c r="C8" s="469">
        <f>SUM(C10)</f>
        <v>637496</v>
      </c>
      <c r="D8" s="469">
        <f>SUM(D10)</f>
        <v>637483</v>
      </c>
      <c r="E8" s="448">
        <f>SUM(D8*100/C8)</f>
        <v>99.997960771518564</v>
      </c>
    </row>
    <row r="9" spans="1:22" ht="12" x14ac:dyDescent="0.2">
      <c r="A9" s="470" t="s">
        <v>660</v>
      </c>
      <c r="B9" s="469"/>
      <c r="C9" s="471"/>
      <c r="D9" s="472"/>
      <c r="E9" s="448"/>
    </row>
    <row r="10" spans="1:22" ht="12" x14ac:dyDescent="0.2">
      <c r="A10" s="473" t="s">
        <v>673</v>
      </c>
      <c r="B10" s="474">
        <v>588122</v>
      </c>
      <c r="C10" s="475">
        <v>637496</v>
      </c>
      <c r="D10" s="474">
        <v>637483</v>
      </c>
      <c r="E10" s="452">
        <f>SUM(D10*100/C10)</f>
        <v>99.997960771518564</v>
      </c>
    </row>
    <row r="11" spans="1:22" ht="12.75" thickBot="1" x14ac:dyDescent="0.25">
      <c r="A11" s="476" t="s">
        <v>693</v>
      </c>
      <c r="B11" s="477">
        <f>SUM(B7)</f>
        <v>588122</v>
      </c>
      <c r="C11" s="477">
        <f>SUM(C7)</f>
        <v>637496</v>
      </c>
      <c r="D11" s="477">
        <f>SUM(D7)</f>
        <v>637483</v>
      </c>
      <c r="E11" s="478">
        <f>SUM(D11*100/C11)</f>
        <v>99.997960771518564</v>
      </c>
    </row>
    <row r="12" spans="1:22" ht="12.75" thickTop="1" x14ac:dyDescent="0.2">
      <c r="A12" s="492"/>
      <c r="B12" s="492"/>
      <c r="C12" s="492"/>
      <c r="D12" s="492"/>
      <c r="E12" s="492"/>
    </row>
    <row r="13" spans="1:22" ht="12" x14ac:dyDescent="0.2">
      <c r="A13" s="492"/>
      <c r="B13" s="492"/>
      <c r="C13" s="492"/>
      <c r="D13" s="492"/>
      <c r="E13" s="492"/>
    </row>
  </sheetData>
  <mergeCells count="2">
    <mergeCell ref="A2:E2"/>
    <mergeCell ref="B5:E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"/>
  <sheetViews>
    <sheetView workbookViewId="0">
      <selection sqref="A1:V1"/>
    </sheetView>
  </sheetViews>
  <sheetFormatPr defaultColWidth="10.140625" defaultRowHeight="15" x14ac:dyDescent="0.2"/>
  <cols>
    <col min="1" max="1" width="51.28515625" style="311" customWidth="1"/>
    <col min="2" max="2" width="9.28515625" style="303" customWidth="1"/>
    <col min="3" max="3" width="8.7109375" style="303" customWidth="1"/>
    <col min="4" max="4" width="10.140625" style="303" customWidth="1"/>
    <col min="5" max="5" width="9.28515625" style="303" customWidth="1"/>
    <col min="6" max="6" width="8.7109375" style="303" customWidth="1"/>
    <col min="7" max="7" width="10.140625" style="303" customWidth="1"/>
    <col min="8" max="8" width="9.28515625" style="303" customWidth="1"/>
    <col min="9" max="9" width="8.7109375" style="303" customWidth="1"/>
    <col min="10" max="10" width="10.140625" style="303" customWidth="1"/>
    <col min="11" max="11" width="9.28515625" style="303" customWidth="1"/>
    <col min="12" max="12" width="8.7109375" style="303" customWidth="1"/>
    <col min="13" max="13" width="10.140625" style="303" customWidth="1"/>
    <col min="14" max="14" width="9.28515625" style="303" customWidth="1"/>
    <col min="15" max="15" width="8.7109375" style="303" customWidth="1"/>
    <col min="16" max="16" width="10.140625" style="303" customWidth="1"/>
    <col min="17" max="17" width="9.28515625" style="303" customWidth="1"/>
    <col min="18" max="18" width="8.7109375" style="303" customWidth="1"/>
    <col min="19" max="19" width="10.140625" style="303" customWidth="1"/>
    <col min="20" max="21" width="10.7109375" style="303" customWidth="1"/>
    <col min="22" max="22" width="11.5703125" style="303" customWidth="1"/>
    <col min="23" max="23" width="3.85546875" style="303" customWidth="1"/>
    <col min="24" max="24" width="10.7109375" style="314" hidden="1" customWidth="1"/>
    <col min="25" max="25" width="10.140625" style="312" hidden="1" customWidth="1"/>
    <col min="26" max="26" width="3.85546875" style="303" customWidth="1"/>
    <col min="27" max="16384" width="10.140625" style="303"/>
  </cols>
  <sheetData>
    <row r="1" spans="1:26" s="295" customFormat="1" ht="81" customHeight="1" thickBot="1" x14ac:dyDescent="0.3">
      <c r="A1" s="697" t="s">
        <v>1463</v>
      </c>
      <c r="B1" s="697"/>
      <c r="C1" s="697"/>
      <c r="D1" s="697"/>
      <c r="E1" s="697"/>
      <c r="F1" s="697"/>
      <c r="G1" s="697"/>
      <c r="H1" s="697"/>
      <c r="I1" s="697"/>
      <c r="J1" s="697"/>
      <c r="K1" s="697"/>
      <c r="L1" s="697"/>
      <c r="M1" s="697"/>
      <c r="N1" s="697"/>
      <c r="O1" s="697"/>
      <c r="P1" s="697"/>
      <c r="Q1" s="697"/>
      <c r="R1" s="697"/>
      <c r="S1" s="697"/>
      <c r="T1" s="697"/>
      <c r="U1" s="697"/>
      <c r="V1" s="697"/>
      <c r="W1" s="292"/>
      <c r="X1" s="293"/>
      <c r="Y1" s="294"/>
    </row>
    <row r="2" spans="1:26" s="296" customFormat="1" ht="33" customHeight="1" x14ac:dyDescent="0.25">
      <c r="A2" s="698" t="s">
        <v>118</v>
      </c>
      <c r="B2" s="698" t="s">
        <v>1497</v>
      </c>
      <c r="C2" s="698"/>
      <c r="D2" s="698"/>
      <c r="E2" s="698"/>
      <c r="F2" s="698"/>
      <c r="G2" s="698"/>
      <c r="H2" s="698"/>
      <c r="I2" s="698"/>
      <c r="J2" s="698"/>
      <c r="K2" s="698"/>
      <c r="L2" s="698"/>
      <c r="M2" s="698"/>
      <c r="N2" s="698"/>
      <c r="O2" s="698"/>
      <c r="P2" s="698"/>
      <c r="Q2" s="698"/>
      <c r="R2" s="698"/>
      <c r="S2" s="698"/>
      <c r="T2" s="698" t="s">
        <v>1498</v>
      </c>
      <c r="U2" s="698"/>
      <c r="V2" s="698"/>
      <c r="W2" s="562"/>
      <c r="X2" s="699" t="s">
        <v>674</v>
      </c>
      <c r="Y2" s="700"/>
    </row>
    <row r="3" spans="1:26" s="296" customFormat="1" ht="33" customHeight="1" x14ac:dyDescent="0.25">
      <c r="A3" s="698"/>
      <c r="B3" s="698" t="s">
        <v>675</v>
      </c>
      <c r="C3" s="698"/>
      <c r="D3" s="698"/>
      <c r="E3" s="698"/>
      <c r="F3" s="698"/>
      <c r="G3" s="698"/>
      <c r="H3" s="698"/>
      <c r="I3" s="698"/>
      <c r="J3" s="698"/>
      <c r="K3" s="703" t="s">
        <v>1499</v>
      </c>
      <c r="L3" s="703"/>
      <c r="M3" s="703"/>
      <c r="N3" s="703"/>
      <c r="O3" s="703"/>
      <c r="P3" s="703"/>
      <c r="Q3" s="703"/>
      <c r="R3" s="703"/>
      <c r="S3" s="703"/>
      <c r="T3" s="698" t="s">
        <v>676</v>
      </c>
      <c r="U3" s="698"/>
      <c r="V3" s="698"/>
      <c r="W3" s="562"/>
      <c r="X3" s="701"/>
      <c r="Y3" s="702"/>
    </row>
    <row r="4" spans="1:26" s="296" customFormat="1" ht="13.5" customHeight="1" x14ac:dyDescent="0.25">
      <c r="A4" s="698"/>
      <c r="B4" s="695" t="s">
        <v>1464</v>
      </c>
      <c r="C4" s="695" t="s">
        <v>1465</v>
      </c>
      <c r="D4" s="695" t="s">
        <v>1466</v>
      </c>
      <c r="E4" s="696" t="s">
        <v>288</v>
      </c>
      <c r="F4" s="696"/>
      <c r="G4" s="696"/>
      <c r="H4" s="696"/>
      <c r="I4" s="696"/>
      <c r="J4" s="696"/>
      <c r="K4" s="695" t="s">
        <v>1464</v>
      </c>
      <c r="L4" s="695" t="s">
        <v>1465</v>
      </c>
      <c r="M4" s="695" t="s">
        <v>1466</v>
      </c>
      <c r="N4" s="696" t="s">
        <v>288</v>
      </c>
      <c r="O4" s="696"/>
      <c r="P4" s="696"/>
      <c r="Q4" s="696"/>
      <c r="R4" s="696"/>
      <c r="S4" s="696"/>
      <c r="T4" s="695" t="s">
        <v>1464</v>
      </c>
      <c r="U4" s="695" t="s">
        <v>1465</v>
      </c>
      <c r="V4" s="695" t="s">
        <v>1466</v>
      </c>
      <c r="W4" s="562"/>
      <c r="X4" s="704" t="s">
        <v>677</v>
      </c>
      <c r="Y4" s="707" t="s">
        <v>678</v>
      </c>
    </row>
    <row r="5" spans="1:26" s="296" customFormat="1" ht="33" customHeight="1" x14ac:dyDescent="0.25">
      <c r="A5" s="698"/>
      <c r="B5" s="695"/>
      <c r="C5" s="695"/>
      <c r="D5" s="695"/>
      <c r="E5" s="698" t="s">
        <v>679</v>
      </c>
      <c r="F5" s="698"/>
      <c r="G5" s="698"/>
      <c r="H5" s="698" t="s">
        <v>1467</v>
      </c>
      <c r="I5" s="698"/>
      <c r="J5" s="698"/>
      <c r="K5" s="695"/>
      <c r="L5" s="695"/>
      <c r="M5" s="695"/>
      <c r="N5" s="698" t="s">
        <v>679</v>
      </c>
      <c r="O5" s="698"/>
      <c r="P5" s="698"/>
      <c r="Q5" s="698" t="s">
        <v>1467</v>
      </c>
      <c r="R5" s="698"/>
      <c r="S5" s="698"/>
      <c r="T5" s="695"/>
      <c r="U5" s="695"/>
      <c r="V5" s="695"/>
      <c r="W5" s="562"/>
      <c r="X5" s="705"/>
      <c r="Y5" s="708"/>
    </row>
    <row r="6" spans="1:26" s="297" customFormat="1" ht="48.75" customHeight="1" x14ac:dyDescent="0.25">
      <c r="A6" s="698"/>
      <c r="B6" s="695"/>
      <c r="C6" s="695"/>
      <c r="D6" s="695"/>
      <c r="E6" s="563" t="s">
        <v>1464</v>
      </c>
      <c r="F6" s="563" t="s">
        <v>1465</v>
      </c>
      <c r="G6" s="563" t="s">
        <v>1466</v>
      </c>
      <c r="H6" s="563" t="s">
        <v>1464</v>
      </c>
      <c r="I6" s="563" t="s">
        <v>1465</v>
      </c>
      <c r="J6" s="563" t="s">
        <v>1466</v>
      </c>
      <c r="K6" s="695"/>
      <c r="L6" s="695"/>
      <c r="M6" s="695"/>
      <c r="N6" s="563" t="s">
        <v>1464</v>
      </c>
      <c r="O6" s="563" t="s">
        <v>1465</v>
      </c>
      <c r="P6" s="563" t="s">
        <v>1466</v>
      </c>
      <c r="Q6" s="563" t="s">
        <v>1464</v>
      </c>
      <c r="R6" s="563" t="s">
        <v>1465</v>
      </c>
      <c r="S6" s="563" t="s">
        <v>1466</v>
      </c>
      <c r="T6" s="695"/>
      <c r="U6" s="695"/>
      <c r="V6" s="695"/>
      <c r="W6" s="564"/>
      <c r="X6" s="706"/>
      <c r="Y6" s="709"/>
    </row>
    <row r="7" spans="1:26" s="300" customFormat="1" ht="12" customHeight="1" thickBot="1" x14ac:dyDescent="0.25">
      <c r="A7" s="565" t="s">
        <v>680</v>
      </c>
      <c r="B7" s="566">
        <v>1</v>
      </c>
      <c r="C7" s="566">
        <v>2</v>
      </c>
      <c r="D7" s="566">
        <v>3</v>
      </c>
      <c r="E7" s="566">
        <v>4</v>
      </c>
      <c r="F7" s="566">
        <v>5</v>
      </c>
      <c r="G7" s="566">
        <v>6</v>
      </c>
      <c r="H7" s="566">
        <v>7</v>
      </c>
      <c r="I7" s="566">
        <v>8</v>
      </c>
      <c r="J7" s="566">
        <v>9</v>
      </c>
      <c r="K7" s="566">
        <v>10</v>
      </c>
      <c r="L7" s="566">
        <v>11</v>
      </c>
      <c r="M7" s="566">
        <v>12</v>
      </c>
      <c r="N7" s="566">
        <v>13</v>
      </c>
      <c r="O7" s="566">
        <v>14</v>
      </c>
      <c r="P7" s="566">
        <v>15</v>
      </c>
      <c r="Q7" s="566">
        <v>16</v>
      </c>
      <c r="R7" s="566">
        <v>17</v>
      </c>
      <c r="S7" s="566">
        <v>18</v>
      </c>
      <c r="T7" s="566">
        <v>19</v>
      </c>
      <c r="U7" s="566">
        <v>20</v>
      </c>
      <c r="V7" s="566">
        <v>21</v>
      </c>
      <c r="W7" s="567"/>
      <c r="X7" s="298">
        <v>22</v>
      </c>
      <c r="Y7" s="299">
        <v>23</v>
      </c>
    </row>
    <row r="8" spans="1:26" ht="21" customHeight="1" x14ac:dyDescent="0.2">
      <c r="A8" s="568" t="s">
        <v>125</v>
      </c>
      <c r="B8" s="569">
        <v>571</v>
      </c>
      <c r="C8" s="569">
        <v>571</v>
      </c>
      <c r="D8" s="569">
        <v>530</v>
      </c>
      <c r="E8" s="569">
        <v>571</v>
      </c>
      <c r="F8" s="569">
        <v>571</v>
      </c>
      <c r="G8" s="569">
        <v>530</v>
      </c>
      <c r="H8" s="569"/>
      <c r="I8" s="569"/>
      <c r="J8" s="569"/>
      <c r="K8" s="569">
        <v>571</v>
      </c>
      <c r="L8" s="569">
        <v>571</v>
      </c>
      <c r="M8" s="569">
        <v>530</v>
      </c>
      <c r="N8" s="569">
        <v>571</v>
      </c>
      <c r="O8" s="569">
        <v>571</v>
      </c>
      <c r="P8" s="569">
        <v>530</v>
      </c>
      <c r="Q8" s="569"/>
      <c r="R8" s="569"/>
      <c r="S8" s="569"/>
      <c r="T8" s="569">
        <v>21135</v>
      </c>
      <c r="U8" s="569">
        <v>21995</v>
      </c>
      <c r="V8" s="569">
        <v>21995</v>
      </c>
      <c r="W8" s="567"/>
      <c r="X8" s="301">
        <v>19408</v>
      </c>
      <c r="Y8" s="302">
        <v>0</v>
      </c>
    </row>
    <row r="9" spans="1:26" ht="21" customHeight="1" x14ac:dyDescent="0.2">
      <c r="A9" s="568" t="s">
        <v>126</v>
      </c>
      <c r="B9" s="569">
        <v>101</v>
      </c>
      <c r="C9" s="569">
        <v>101</v>
      </c>
      <c r="D9" s="569">
        <v>92</v>
      </c>
      <c r="E9" s="569">
        <v>101</v>
      </c>
      <c r="F9" s="569">
        <v>101</v>
      </c>
      <c r="G9" s="569">
        <v>92</v>
      </c>
      <c r="H9" s="569"/>
      <c r="I9" s="569"/>
      <c r="J9" s="569"/>
      <c r="K9" s="569">
        <v>101</v>
      </c>
      <c r="L9" s="569">
        <v>101</v>
      </c>
      <c r="M9" s="569">
        <v>92</v>
      </c>
      <c r="N9" s="569">
        <v>101</v>
      </c>
      <c r="O9" s="569">
        <v>101</v>
      </c>
      <c r="P9" s="569">
        <v>92</v>
      </c>
      <c r="Q9" s="569"/>
      <c r="R9" s="569"/>
      <c r="S9" s="569"/>
      <c r="T9" s="569">
        <v>3149</v>
      </c>
      <c r="U9" s="569">
        <v>3457</v>
      </c>
      <c r="V9" s="569">
        <v>3457</v>
      </c>
      <c r="W9" s="567"/>
      <c r="X9" s="304">
        <v>2874</v>
      </c>
      <c r="Y9" s="305">
        <v>0</v>
      </c>
    </row>
    <row r="10" spans="1:26" ht="21" customHeight="1" x14ac:dyDescent="0.2">
      <c r="A10" s="568" t="s">
        <v>127</v>
      </c>
      <c r="B10" s="569">
        <v>953</v>
      </c>
      <c r="C10" s="569">
        <v>997</v>
      </c>
      <c r="D10" s="569">
        <v>788</v>
      </c>
      <c r="E10" s="569">
        <v>924</v>
      </c>
      <c r="F10" s="569">
        <v>944</v>
      </c>
      <c r="G10" s="569">
        <v>758</v>
      </c>
      <c r="H10" s="569">
        <v>29</v>
      </c>
      <c r="I10" s="569">
        <v>53</v>
      </c>
      <c r="J10" s="569">
        <v>30</v>
      </c>
      <c r="K10" s="569">
        <v>953</v>
      </c>
      <c r="L10" s="569">
        <v>997</v>
      </c>
      <c r="M10" s="569">
        <v>788</v>
      </c>
      <c r="N10" s="569">
        <v>924</v>
      </c>
      <c r="O10" s="569">
        <v>944</v>
      </c>
      <c r="P10" s="569">
        <v>758</v>
      </c>
      <c r="Q10" s="569">
        <v>29</v>
      </c>
      <c r="R10" s="569">
        <v>53</v>
      </c>
      <c r="S10" s="569">
        <v>30</v>
      </c>
      <c r="T10" s="569">
        <v>15940</v>
      </c>
      <c r="U10" s="569">
        <v>17437</v>
      </c>
      <c r="V10" s="569">
        <v>24947</v>
      </c>
      <c r="W10" s="567"/>
      <c r="X10" s="304">
        <v>20552</v>
      </c>
      <c r="Y10" s="305">
        <v>0</v>
      </c>
    </row>
    <row r="11" spans="1:26" ht="21" customHeight="1" x14ac:dyDescent="0.2">
      <c r="A11" s="568" t="s">
        <v>681</v>
      </c>
      <c r="B11" s="569">
        <v>1049</v>
      </c>
      <c r="C11" s="569">
        <v>1144</v>
      </c>
      <c r="D11" s="569">
        <v>932</v>
      </c>
      <c r="E11" s="569">
        <v>862</v>
      </c>
      <c r="F11" s="569">
        <v>957</v>
      </c>
      <c r="G11" s="569">
        <v>770</v>
      </c>
      <c r="H11" s="569">
        <v>187</v>
      </c>
      <c r="I11" s="569">
        <v>187</v>
      </c>
      <c r="J11" s="569">
        <v>162</v>
      </c>
      <c r="K11" s="569">
        <v>1049</v>
      </c>
      <c r="L11" s="569">
        <v>1144</v>
      </c>
      <c r="M11" s="569">
        <v>932</v>
      </c>
      <c r="N11" s="569">
        <v>862</v>
      </c>
      <c r="O11" s="569">
        <v>957</v>
      </c>
      <c r="P11" s="569">
        <v>770</v>
      </c>
      <c r="Q11" s="569">
        <v>187</v>
      </c>
      <c r="R11" s="569">
        <v>187</v>
      </c>
      <c r="S11" s="569">
        <v>162</v>
      </c>
      <c r="T11" s="569">
        <v>12711</v>
      </c>
      <c r="U11" s="569">
        <v>18621</v>
      </c>
      <c r="V11" s="569">
        <v>29812</v>
      </c>
      <c r="W11" s="567"/>
      <c r="X11" s="304">
        <v>25376</v>
      </c>
      <c r="Y11" s="305">
        <v>0</v>
      </c>
    </row>
    <row r="12" spans="1:26" ht="21" customHeight="1" x14ac:dyDescent="0.2">
      <c r="A12" s="568" t="s">
        <v>130</v>
      </c>
      <c r="B12" s="569">
        <v>129</v>
      </c>
      <c r="C12" s="569">
        <v>129</v>
      </c>
      <c r="D12" s="569">
        <v>123</v>
      </c>
      <c r="E12" s="569">
        <v>129</v>
      </c>
      <c r="F12" s="569">
        <v>129</v>
      </c>
      <c r="G12" s="569">
        <v>123</v>
      </c>
      <c r="H12" s="569"/>
      <c r="I12" s="569"/>
      <c r="J12" s="569"/>
      <c r="K12" s="569">
        <v>129</v>
      </c>
      <c r="L12" s="569">
        <v>129</v>
      </c>
      <c r="M12" s="569">
        <v>123</v>
      </c>
      <c r="N12" s="569">
        <v>129</v>
      </c>
      <c r="O12" s="569">
        <v>129</v>
      </c>
      <c r="P12" s="569">
        <v>123</v>
      </c>
      <c r="Q12" s="569"/>
      <c r="R12" s="569"/>
      <c r="S12" s="569"/>
      <c r="T12" s="569">
        <v>4375</v>
      </c>
      <c r="U12" s="569">
        <v>4474</v>
      </c>
      <c r="V12" s="569">
        <v>4456</v>
      </c>
      <c r="W12" s="567"/>
      <c r="X12" s="304">
        <v>4064</v>
      </c>
      <c r="Y12" s="305">
        <v>0</v>
      </c>
    </row>
    <row r="13" spans="1:26" ht="21" customHeight="1" x14ac:dyDescent="0.2">
      <c r="A13" s="568" t="s">
        <v>131</v>
      </c>
      <c r="B13" s="569">
        <v>228</v>
      </c>
      <c r="C13" s="569">
        <v>228</v>
      </c>
      <c r="D13" s="569">
        <v>215</v>
      </c>
      <c r="E13" s="569">
        <v>228</v>
      </c>
      <c r="F13" s="569">
        <v>228</v>
      </c>
      <c r="G13" s="569">
        <v>215</v>
      </c>
      <c r="H13" s="569"/>
      <c r="I13" s="569"/>
      <c r="J13" s="569"/>
      <c r="K13" s="569">
        <v>228</v>
      </c>
      <c r="L13" s="569">
        <v>228</v>
      </c>
      <c r="M13" s="569">
        <v>215</v>
      </c>
      <c r="N13" s="569">
        <v>228</v>
      </c>
      <c r="O13" s="569">
        <v>228</v>
      </c>
      <c r="P13" s="569">
        <v>215</v>
      </c>
      <c r="Q13" s="569"/>
      <c r="R13" s="569"/>
      <c r="S13" s="569"/>
      <c r="T13" s="569">
        <v>9859</v>
      </c>
      <c r="U13" s="569">
        <v>8977</v>
      </c>
      <c r="V13" s="569">
        <v>9404</v>
      </c>
      <c r="W13" s="567"/>
      <c r="X13" s="304">
        <v>8610</v>
      </c>
      <c r="Y13" s="305">
        <v>0</v>
      </c>
    </row>
    <row r="14" spans="1:26" ht="21" customHeight="1" x14ac:dyDescent="0.2">
      <c r="A14" s="568" t="s">
        <v>132</v>
      </c>
      <c r="B14" s="569">
        <v>1984</v>
      </c>
      <c r="C14" s="569">
        <v>1984</v>
      </c>
      <c r="D14" s="569">
        <v>1837</v>
      </c>
      <c r="E14" s="569">
        <v>1984</v>
      </c>
      <c r="F14" s="569">
        <v>1984</v>
      </c>
      <c r="G14" s="569">
        <v>1837</v>
      </c>
      <c r="H14" s="569"/>
      <c r="I14" s="569"/>
      <c r="J14" s="569"/>
      <c r="K14" s="569">
        <v>318</v>
      </c>
      <c r="L14" s="569">
        <v>318</v>
      </c>
      <c r="M14" s="569">
        <v>283</v>
      </c>
      <c r="N14" s="569">
        <v>318</v>
      </c>
      <c r="O14" s="569">
        <v>318</v>
      </c>
      <c r="P14" s="569">
        <v>283</v>
      </c>
      <c r="Q14" s="569"/>
      <c r="R14" s="569"/>
      <c r="S14" s="569"/>
      <c r="T14" s="569">
        <v>15139</v>
      </c>
      <c r="U14" s="569">
        <v>13440</v>
      </c>
      <c r="V14" s="569">
        <v>13390</v>
      </c>
      <c r="W14" s="567"/>
      <c r="X14" s="304">
        <v>12344</v>
      </c>
      <c r="Y14" s="305">
        <v>0</v>
      </c>
    </row>
    <row r="15" spans="1:26" ht="21" customHeight="1" x14ac:dyDescent="0.2">
      <c r="A15" s="568" t="s">
        <v>133</v>
      </c>
      <c r="B15" s="569">
        <v>319</v>
      </c>
      <c r="C15" s="569">
        <v>319</v>
      </c>
      <c r="D15" s="569">
        <v>302</v>
      </c>
      <c r="E15" s="569">
        <v>319</v>
      </c>
      <c r="F15" s="569">
        <v>319</v>
      </c>
      <c r="G15" s="569">
        <v>302</v>
      </c>
      <c r="H15" s="569"/>
      <c r="I15" s="569">
        <v>0</v>
      </c>
      <c r="J15" s="569">
        <v>0</v>
      </c>
      <c r="K15" s="569">
        <v>319</v>
      </c>
      <c r="L15" s="569">
        <v>319</v>
      </c>
      <c r="M15" s="569">
        <v>302</v>
      </c>
      <c r="N15" s="569">
        <v>319</v>
      </c>
      <c r="O15" s="569">
        <v>319</v>
      </c>
      <c r="P15" s="569">
        <v>302</v>
      </c>
      <c r="Q15" s="569"/>
      <c r="R15" s="569">
        <v>0</v>
      </c>
      <c r="S15" s="569">
        <v>0</v>
      </c>
      <c r="T15" s="569">
        <v>8580</v>
      </c>
      <c r="U15" s="569">
        <v>8586</v>
      </c>
      <c r="V15" s="569">
        <v>8603</v>
      </c>
      <c r="W15" s="567"/>
      <c r="X15" s="304">
        <v>7722</v>
      </c>
      <c r="Y15" s="305">
        <v>0</v>
      </c>
    </row>
    <row r="16" spans="1:26" ht="21" customHeight="1" x14ac:dyDescent="0.2">
      <c r="A16" s="568" t="s">
        <v>682</v>
      </c>
      <c r="B16" s="569">
        <v>1200</v>
      </c>
      <c r="C16" s="569">
        <v>1226</v>
      </c>
      <c r="D16" s="569">
        <v>1137</v>
      </c>
      <c r="E16" s="569">
        <v>1199</v>
      </c>
      <c r="F16" s="569">
        <v>1225</v>
      </c>
      <c r="G16" s="569">
        <v>1137</v>
      </c>
      <c r="H16" s="569">
        <v>1</v>
      </c>
      <c r="I16" s="569">
        <v>1</v>
      </c>
      <c r="J16" s="569">
        <v>0</v>
      </c>
      <c r="K16" s="569">
        <v>1168</v>
      </c>
      <c r="L16" s="569">
        <v>1191</v>
      </c>
      <c r="M16" s="569">
        <v>1104</v>
      </c>
      <c r="N16" s="569">
        <v>1167</v>
      </c>
      <c r="O16" s="569">
        <v>1190</v>
      </c>
      <c r="P16" s="569">
        <v>1104</v>
      </c>
      <c r="Q16" s="569">
        <v>1</v>
      </c>
      <c r="R16" s="569">
        <v>1</v>
      </c>
      <c r="S16" s="569">
        <v>0</v>
      </c>
      <c r="T16" s="569">
        <v>63384</v>
      </c>
      <c r="U16" s="569">
        <v>63182</v>
      </c>
      <c r="V16" s="569">
        <v>63486</v>
      </c>
      <c r="W16" s="567"/>
      <c r="X16" s="304">
        <v>59678</v>
      </c>
      <c r="Y16" s="305">
        <v>0</v>
      </c>
      <c r="Z16" s="306"/>
    </row>
    <row r="17" spans="1:26" ht="21" customHeight="1" x14ac:dyDescent="0.2">
      <c r="A17" s="568" t="s">
        <v>683</v>
      </c>
      <c r="B17" s="569">
        <v>21408</v>
      </c>
      <c r="C17" s="569">
        <v>21408</v>
      </c>
      <c r="D17" s="569">
        <v>20442</v>
      </c>
      <c r="E17" s="569">
        <v>21408</v>
      </c>
      <c r="F17" s="569">
        <v>21408</v>
      </c>
      <c r="G17" s="569">
        <v>20442</v>
      </c>
      <c r="H17" s="569"/>
      <c r="I17" s="569"/>
      <c r="J17" s="569"/>
      <c r="K17" s="569">
        <v>608</v>
      </c>
      <c r="L17" s="569">
        <v>608</v>
      </c>
      <c r="M17" s="569">
        <v>484</v>
      </c>
      <c r="N17" s="569">
        <v>608</v>
      </c>
      <c r="O17" s="569">
        <v>608</v>
      </c>
      <c r="P17" s="569">
        <v>484</v>
      </c>
      <c r="Q17" s="569"/>
      <c r="R17" s="569"/>
      <c r="S17" s="569"/>
      <c r="T17" s="569">
        <v>13734</v>
      </c>
      <c r="U17" s="569">
        <v>14613</v>
      </c>
      <c r="V17" s="569">
        <v>14270</v>
      </c>
      <c r="W17" s="567"/>
      <c r="X17" s="304">
        <v>13814</v>
      </c>
      <c r="Y17" s="305">
        <v>0</v>
      </c>
      <c r="Z17" s="306"/>
    </row>
    <row r="18" spans="1:26" ht="21" customHeight="1" x14ac:dyDescent="0.2">
      <c r="A18" s="568" t="s">
        <v>137</v>
      </c>
      <c r="B18" s="569">
        <v>39003</v>
      </c>
      <c r="C18" s="569">
        <v>39899</v>
      </c>
      <c r="D18" s="569">
        <v>36403</v>
      </c>
      <c r="E18" s="569">
        <v>38833</v>
      </c>
      <c r="F18" s="569">
        <v>39729</v>
      </c>
      <c r="G18" s="569">
        <v>36272</v>
      </c>
      <c r="H18" s="569">
        <v>170</v>
      </c>
      <c r="I18" s="569">
        <v>170</v>
      </c>
      <c r="J18" s="569">
        <v>131</v>
      </c>
      <c r="K18" s="569">
        <v>1409</v>
      </c>
      <c r="L18" s="569">
        <v>1484</v>
      </c>
      <c r="M18" s="569">
        <v>1266</v>
      </c>
      <c r="N18" s="569">
        <v>1239</v>
      </c>
      <c r="O18" s="569">
        <v>1314</v>
      </c>
      <c r="P18" s="569">
        <v>1135</v>
      </c>
      <c r="Q18" s="569">
        <v>170</v>
      </c>
      <c r="R18" s="569">
        <v>170</v>
      </c>
      <c r="S18" s="569">
        <v>131</v>
      </c>
      <c r="T18" s="569">
        <v>18120</v>
      </c>
      <c r="U18" s="569">
        <v>26464</v>
      </c>
      <c r="V18" s="569">
        <v>32011</v>
      </c>
      <c r="W18" s="567"/>
      <c r="X18" s="304">
        <v>28615</v>
      </c>
      <c r="Y18" s="305">
        <v>0</v>
      </c>
      <c r="Z18" s="306"/>
    </row>
    <row r="19" spans="1:26" ht="21" customHeight="1" x14ac:dyDescent="0.2">
      <c r="A19" s="568" t="s">
        <v>684</v>
      </c>
      <c r="B19" s="569">
        <v>12478</v>
      </c>
      <c r="C19" s="569">
        <v>12547</v>
      </c>
      <c r="D19" s="569">
        <v>11933</v>
      </c>
      <c r="E19" s="569">
        <v>12478</v>
      </c>
      <c r="F19" s="569">
        <v>12547</v>
      </c>
      <c r="G19" s="569">
        <v>11933</v>
      </c>
      <c r="H19" s="569"/>
      <c r="I19" s="569"/>
      <c r="J19" s="569"/>
      <c r="K19" s="569">
        <v>394</v>
      </c>
      <c r="L19" s="569">
        <v>372</v>
      </c>
      <c r="M19" s="569">
        <v>372</v>
      </c>
      <c r="N19" s="569">
        <v>394</v>
      </c>
      <c r="O19" s="569">
        <v>372</v>
      </c>
      <c r="P19" s="569">
        <v>372</v>
      </c>
      <c r="Q19" s="569"/>
      <c r="R19" s="569"/>
      <c r="S19" s="569"/>
      <c r="T19" s="569">
        <v>9058</v>
      </c>
      <c r="U19" s="569">
        <v>9058</v>
      </c>
      <c r="V19" s="569">
        <v>11758</v>
      </c>
      <c r="W19" s="567"/>
      <c r="X19" s="304">
        <v>9401</v>
      </c>
      <c r="Y19" s="305">
        <v>0</v>
      </c>
      <c r="Z19" s="306"/>
    </row>
    <row r="20" spans="1:26" ht="21" customHeight="1" x14ac:dyDescent="0.2">
      <c r="A20" s="568" t="s">
        <v>139</v>
      </c>
      <c r="B20" s="569">
        <v>10940</v>
      </c>
      <c r="C20" s="569">
        <v>10917</v>
      </c>
      <c r="D20" s="569">
        <v>10199</v>
      </c>
      <c r="E20" s="569">
        <v>10794</v>
      </c>
      <c r="F20" s="569">
        <v>10771</v>
      </c>
      <c r="G20" s="569">
        <v>10054</v>
      </c>
      <c r="H20" s="569">
        <v>146</v>
      </c>
      <c r="I20" s="569">
        <v>146</v>
      </c>
      <c r="J20" s="569">
        <v>145</v>
      </c>
      <c r="K20" s="569">
        <v>850</v>
      </c>
      <c r="L20" s="569">
        <v>854</v>
      </c>
      <c r="M20" s="569">
        <v>755</v>
      </c>
      <c r="N20" s="569">
        <v>792</v>
      </c>
      <c r="O20" s="569">
        <v>796</v>
      </c>
      <c r="P20" s="569">
        <v>698</v>
      </c>
      <c r="Q20" s="569">
        <v>58</v>
      </c>
      <c r="R20" s="569">
        <v>58</v>
      </c>
      <c r="S20" s="569">
        <v>57</v>
      </c>
      <c r="T20" s="569">
        <v>21416</v>
      </c>
      <c r="U20" s="569">
        <v>21483</v>
      </c>
      <c r="V20" s="569">
        <v>26179</v>
      </c>
      <c r="W20" s="567"/>
      <c r="X20" s="304">
        <v>22370</v>
      </c>
      <c r="Y20" s="305">
        <v>0</v>
      </c>
      <c r="Z20" s="306"/>
    </row>
    <row r="21" spans="1:26" ht="21" customHeight="1" x14ac:dyDescent="0.2">
      <c r="A21" s="568" t="s">
        <v>140</v>
      </c>
      <c r="B21" s="569">
        <v>783</v>
      </c>
      <c r="C21" s="569">
        <v>840</v>
      </c>
      <c r="D21" s="569">
        <v>776</v>
      </c>
      <c r="E21" s="569">
        <v>700</v>
      </c>
      <c r="F21" s="569">
        <v>757</v>
      </c>
      <c r="G21" s="569">
        <v>693</v>
      </c>
      <c r="H21" s="569">
        <v>83</v>
      </c>
      <c r="I21" s="569">
        <v>83</v>
      </c>
      <c r="J21" s="569">
        <v>83</v>
      </c>
      <c r="K21" s="569">
        <v>505</v>
      </c>
      <c r="L21" s="569">
        <v>547</v>
      </c>
      <c r="M21" s="569">
        <v>513</v>
      </c>
      <c r="N21" s="569">
        <v>422</v>
      </c>
      <c r="O21" s="569">
        <v>464</v>
      </c>
      <c r="P21" s="569">
        <v>430</v>
      </c>
      <c r="Q21" s="569">
        <v>83</v>
      </c>
      <c r="R21" s="569">
        <v>83</v>
      </c>
      <c r="S21" s="569">
        <v>83</v>
      </c>
      <c r="T21" s="569">
        <v>7791</v>
      </c>
      <c r="U21" s="569">
        <v>12207</v>
      </c>
      <c r="V21" s="569">
        <v>14968</v>
      </c>
      <c r="W21" s="567"/>
      <c r="X21" s="304">
        <v>13535</v>
      </c>
      <c r="Y21" s="305">
        <v>0</v>
      </c>
      <c r="Z21" s="306"/>
    </row>
    <row r="22" spans="1:26" ht="21" customHeight="1" x14ac:dyDescent="0.2">
      <c r="A22" s="568" t="s">
        <v>141</v>
      </c>
      <c r="B22" s="569">
        <v>12163</v>
      </c>
      <c r="C22" s="569">
        <v>12745</v>
      </c>
      <c r="D22" s="569">
        <v>12045</v>
      </c>
      <c r="E22" s="569">
        <v>11875</v>
      </c>
      <c r="F22" s="569">
        <v>12457</v>
      </c>
      <c r="G22" s="569">
        <v>11830</v>
      </c>
      <c r="H22" s="569">
        <v>288</v>
      </c>
      <c r="I22" s="569">
        <v>288</v>
      </c>
      <c r="J22" s="569">
        <v>215</v>
      </c>
      <c r="K22" s="569">
        <v>799</v>
      </c>
      <c r="L22" s="569">
        <v>728</v>
      </c>
      <c r="M22" s="569">
        <v>596</v>
      </c>
      <c r="N22" s="569">
        <v>623</v>
      </c>
      <c r="O22" s="569">
        <v>570</v>
      </c>
      <c r="P22" s="569">
        <v>473</v>
      </c>
      <c r="Q22" s="569">
        <v>176</v>
      </c>
      <c r="R22" s="569">
        <v>158</v>
      </c>
      <c r="S22" s="569">
        <v>123</v>
      </c>
      <c r="T22" s="569">
        <v>15010</v>
      </c>
      <c r="U22" s="569">
        <v>15141</v>
      </c>
      <c r="V22" s="569">
        <v>19660</v>
      </c>
      <c r="W22" s="567"/>
      <c r="X22" s="304">
        <v>16749</v>
      </c>
      <c r="Y22" s="305">
        <v>0</v>
      </c>
      <c r="Z22" s="306"/>
    </row>
    <row r="23" spans="1:26" ht="21" customHeight="1" x14ac:dyDescent="0.2">
      <c r="A23" s="568" t="s">
        <v>142</v>
      </c>
      <c r="B23" s="569">
        <v>3044</v>
      </c>
      <c r="C23" s="569">
        <v>3144</v>
      </c>
      <c r="D23" s="569">
        <v>2853</v>
      </c>
      <c r="E23" s="569">
        <v>2996</v>
      </c>
      <c r="F23" s="569">
        <v>3096</v>
      </c>
      <c r="G23" s="569">
        <v>2808</v>
      </c>
      <c r="H23" s="569">
        <v>48</v>
      </c>
      <c r="I23" s="569">
        <v>48</v>
      </c>
      <c r="J23" s="569">
        <v>45</v>
      </c>
      <c r="K23" s="569">
        <v>520</v>
      </c>
      <c r="L23" s="569">
        <v>530</v>
      </c>
      <c r="M23" s="569">
        <v>460</v>
      </c>
      <c r="N23" s="569">
        <v>472</v>
      </c>
      <c r="O23" s="569">
        <v>482</v>
      </c>
      <c r="P23" s="569">
        <v>415</v>
      </c>
      <c r="Q23" s="569">
        <v>48</v>
      </c>
      <c r="R23" s="569">
        <v>48</v>
      </c>
      <c r="S23" s="569">
        <v>45</v>
      </c>
      <c r="T23" s="569">
        <v>12443</v>
      </c>
      <c r="U23" s="569">
        <v>13735</v>
      </c>
      <c r="V23" s="569">
        <v>15793</v>
      </c>
      <c r="W23" s="567"/>
      <c r="X23" s="304">
        <v>13289</v>
      </c>
      <c r="Y23" s="305">
        <v>0</v>
      </c>
      <c r="Z23" s="306"/>
    </row>
    <row r="24" spans="1:26" ht="21" customHeight="1" x14ac:dyDescent="0.2">
      <c r="A24" s="568" t="s">
        <v>143</v>
      </c>
      <c r="B24" s="569">
        <v>13042</v>
      </c>
      <c r="C24" s="569">
        <v>14702</v>
      </c>
      <c r="D24" s="569">
        <v>14679</v>
      </c>
      <c r="E24" s="569">
        <v>12768</v>
      </c>
      <c r="F24" s="569">
        <v>14428</v>
      </c>
      <c r="G24" s="569">
        <v>14454</v>
      </c>
      <c r="H24" s="569">
        <v>274</v>
      </c>
      <c r="I24" s="569">
        <v>274</v>
      </c>
      <c r="J24" s="569">
        <v>225</v>
      </c>
      <c r="K24" s="569">
        <v>885</v>
      </c>
      <c r="L24" s="569">
        <v>977</v>
      </c>
      <c r="M24" s="569">
        <v>857</v>
      </c>
      <c r="N24" s="569">
        <v>611</v>
      </c>
      <c r="O24" s="569">
        <v>703</v>
      </c>
      <c r="P24" s="569">
        <v>632</v>
      </c>
      <c r="Q24" s="569">
        <v>274</v>
      </c>
      <c r="R24" s="569">
        <v>274</v>
      </c>
      <c r="S24" s="569">
        <v>225</v>
      </c>
      <c r="T24" s="569">
        <v>12554</v>
      </c>
      <c r="U24" s="569">
        <v>18386</v>
      </c>
      <c r="V24" s="569">
        <v>25695</v>
      </c>
      <c r="W24" s="567"/>
      <c r="X24" s="304">
        <v>20102</v>
      </c>
      <c r="Y24" s="305">
        <v>0</v>
      </c>
      <c r="Z24" s="306"/>
    </row>
    <row r="25" spans="1:26" ht="21" customHeight="1" x14ac:dyDescent="0.2">
      <c r="A25" s="568" t="s">
        <v>144</v>
      </c>
      <c r="B25" s="569">
        <v>1234</v>
      </c>
      <c r="C25" s="569">
        <v>1234</v>
      </c>
      <c r="D25" s="569">
        <v>1163</v>
      </c>
      <c r="E25" s="569">
        <v>1202</v>
      </c>
      <c r="F25" s="569">
        <v>1202</v>
      </c>
      <c r="G25" s="569">
        <v>1131</v>
      </c>
      <c r="H25" s="569">
        <v>32</v>
      </c>
      <c r="I25" s="569">
        <v>32</v>
      </c>
      <c r="J25" s="569">
        <v>32</v>
      </c>
      <c r="K25" s="569">
        <v>223</v>
      </c>
      <c r="L25" s="569">
        <v>228</v>
      </c>
      <c r="M25" s="569">
        <v>213</v>
      </c>
      <c r="N25" s="569">
        <v>191</v>
      </c>
      <c r="O25" s="569">
        <v>196</v>
      </c>
      <c r="P25" s="569">
        <v>181</v>
      </c>
      <c r="Q25" s="569">
        <v>32</v>
      </c>
      <c r="R25" s="569">
        <v>32</v>
      </c>
      <c r="S25" s="569">
        <v>32</v>
      </c>
      <c r="T25" s="569">
        <v>5428</v>
      </c>
      <c r="U25" s="569">
        <v>6152</v>
      </c>
      <c r="V25" s="569">
        <v>6682</v>
      </c>
      <c r="W25" s="567"/>
      <c r="X25" s="304">
        <v>5502</v>
      </c>
      <c r="Y25" s="305">
        <v>0</v>
      </c>
      <c r="Z25" s="306"/>
    </row>
    <row r="26" spans="1:26" ht="21" customHeight="1" x14ac:dyDescent="0.2">
      <c r="A26" s="568" t="s">
        <v>145</v>
      </c>
      <c r="B26" s="569">
        <v>957</v>
      </c>
      <c r="C26" s="569">
        <v>1010</v>
      </c>
      <c r="D26" s="569">
        <v>840</v>
      </c>
      <c r="E26" s="569">
        <v>778</v>
      </c>
      <c r="F26" s="569">
        <v>831</v>
      </c>
      <c r="G26" s="569">
        <v>716</v>
      </c>
      <c r="H26" s="569">
        <v>179</v>
      </c>
      <c r="I26" s="569">
        <v>179</v>
      </c>
      <c r="J26" s="569">
        <v>124</v>
      </c>
      <c r="K26" s="569">
        <v>597</v>
      </c>
      <c r="L26" s="569">
        <v>650</v>
      </c>
      <c r="M26" s="569">
        <v>527</v>
      </c>
      <c r="N26" s="569">
        <v>418</v>
      </c>
      <c r="O26" s="569">
        <v>471</v>
      </c>
      <c r="P26" s="569">
        <v>403</v>
      </c>
      <c r="Q26" s="569">
        <v>179</v>
      </c>
      <c r="R26" s="569">
        <v>179</v>
      </c>
      <c r="S26" s="569">
        <v>124</v>
      </c>
      <c r="T26" s="569">
        <v>9068</v>
      </c>
      <c r="U26" s="569">
        <v>13466</v>
      </c>
      <c r="V26" s="569">
        <v>15582</v>
      </c>
      <c r="W26" s="567"/>
      <c r="X26" s="304">
        <v>13151</v>
      </c>
      <c r="Y26" s="305">
        <v>0</v>
      </c>
      <c r="Z26" s="306"/>
    </row>
    <row r="27" spans="1:26" ht="21" customHeight="1" x14ac:dyDescent="0.2">
      <c r="A27" s="568" t="s">
        <v>146</v>
      </c>
      <c r="B27" s="569">
        <v>2574</v>
      </c>
      <c r="C27" s="569">
        <v>2576</v>
      </c>
      <c r="D27" s="569">
        <v>2533</v>
      </c>
      <c r="E27" s="569">
        <v>2478</v>
      </c>
      <c r="F27" s="569">
        <v>2480</v>
      </c>
      <c r="G27" s="569">
        <v>2440</v>
      </c>
      <c r="H27" s="569">
        <v>96</v>
      </c>
      <c r="I27" s="569">
        <v>96</v>
      </c>
      <c r="J27" s="569">
        <v>93</v>
      </c>
      <c r="K27" s="569">
        <v>490</v>
      </c>
      <c r="L27" s="569">
        <v>492</v>
      </c>
      <c r="M27" s="569">
        <v>405</v>
      </c>
      <c r="N27" s="569">
        <v>456</v>
      </c>
      <c r="O27" s="569">
        <v>458</v>
      </c>
      <c r="P27" s="569">
        <v>374</v>
      </c>
      <c r="Q27" s="569">
        <v>34</v>
      </c>
      <c r="R27" s="569">
        <v>34</v>
      </c>
      <c r="S27" s="569">
        <v>31</v>
      </c>
      <c r="T27" s="569">
        <v>12055</v>
      </c>
      <c r="U27" s="569">
        <v>12150</v>
      </c>
      <c r="V27" s="569">
        <v>12149</v>
      </c>
      <c r="W27" s="567"/>
      <c r="X27" s="304">
        <v>11286</v>
      </c>
      <c r="Y27" s="305">
        <v>0</v>
      </c>
      <c r="Z27" s="306"/>
    </row>
    <row r="28" spans="1:26" ht="21" customHeight="1" x14ac:dyDescent="0.2">
      <c r="A28" s="568" t="s">
        <v>685</v>
      </c>
      <c r="B28" s="569">
        <v>1638</v>
      </c>
      <c r="C28" s="569">
        <v>1590</v>
      </c>
      <c r="D28" s="569">
        <v>1354</v>
      </c>
      <c r="E28" s="569">
        <v>1555</v>
      </c>
      <c r="F28" s="569">
        <v>1498</v>
      </c>
      <c r="G28" s="569">
        <v>1290</v>
      </c>
      <c r="H28" s="569">
        <v>83</v>
      </c>
      <c r="I28" s="569">
        <v>92</v>
      </c>
      <c r="J28" s="569">
        <v>64</v>
      </c>
      <c r="K28" s="569">
        <v>722</v>
      </c>
      <c r="L28" s="569">
        <v>701</v>
      </c>
      <c r="M28" s="569">
        <v>582</v>
      </c>
      <c r="N28" s="569">
        <v>639</v>
      </c>
      <c r="O28" s="569">
        <v>609</v>
      </c>
      <c r="P28" s="569">
        <v>518</v>
      </c>
      <c r="Q28" s="569">
        <v>83</v>
      </c>
      <c r="R28" s="569">
        <v>92</v>
      </c>
      <c r="S28" s="569">
        <v>64</v>
      </c>
      <c r="T28" s="569">
        <v>13320</v>
      </c>
      <c r="U28" s="569">
        <v>13727</v>
      </c>
      <c r="V28" s="569">
        <v>18716</v>
      </c>
      <c r="W28" s="567"/>
      <c r="X28" s="304">
        <v>16997</v>
      </c>
      <c r="Y28" s="305">
        <v>0</v>
      </c>
      <c r="Z28" s="306"/>
    </row>
    <row r="29" spans="1:26" ht="21" customHeight="1" x14ac:dyDescent="0.2">
      <c r="A29" s="568" t="s">
        <v>147</v>
      </c>
      <c r="B29" s="569">
        <v>231</v>
      </c>
      <c r="C29" s="569">
        <v>231</v>
      </c>
      <c r="D29" s="569">
        <v>217</v>
      </c>
      <c r="E29" s="569">
        <v>231</v>
      </c>
      <c r="F29" s="569">
        <v>231</v>
      </c>
      <c r="G29" s="569">
        <v>217</v>
      </c>
      <c r="H29" s="569"/>
      <c r="I29" s="569"/>
      <c r="J29" s="569"/>
      <c r="K29" s="569">
        <v>81</v>
      </c>
      <c r="L29" s="569">
        <v>81</v>
      </c>
      <c r="M29" s="569">
        <v>76</v>
      </c>
      <c r="N29" s="569">
        <v>81</v>
      </c>
      <c r="O29" s="569">
        <v>81</v>
      </c>
      <c r="P29" s="569">
        <v>76</v>
      </c>
      <c r="Q29" s="569"/>
      <c r="R29" s="569"/>
      <c r="S29" s="569"/>
      <c r="T29" s="569">
        <v>2530</v>
      </c>
      <c r="U29" s="569">
        <v>2530</v>
      </c>
      <c r="V29" s="569">
        <v>2413</v>
      </c>
      <c r="W29" s="567"/>
      <c r="X29" s="304">
        <v>2151</v>
      </c>
      <c r="Y29" s="305">
        <v>0</v>
      </c>
      <c r="Z29" s="306"/>
    </row>
    <row r="30" spans="1:26" ht="21" customHeight="1" x14ac:dyDescent="0.2">
      <c r="A30" s="568" t="s">
        <v>148</v>
      </c>
      <c r="B30" s="569">
        <v>791</v>
      </c>
      <c r="C30" s="569">
        <v>791</v>
      </c>
      <c r="D30" s="569">
        <v>746</v>
      </c>
      <c r="E30" s="569">
        <v>791</v>
      </c>
      <c r="F30" s="569">
        <v>791</v>
      </c>
      <c r="G30" s="569">
        <v>746</v>
      </c>
      <c r="H30" s="569"/>
      <c r="I30" s="569"/>
      <c r="J30" s="569"/>
      <c r="K30" s="569">
        <v>791</v>
      </c>
      <c r="L30" s="569">
        <v>791</v>
      </c>
      <c r="M30" s="569">
        <v>746</v>
      </c>
      <c r="N30" s="569">
        <v>791</v>
      </c>
      <c r="O30" s="569">
        <v>791</v>
      </c>
      <c r="P30" s="569">
        <v>746</v>
      </c>
      <c r="Q30" s="569"/>
      <c r="R30" s="569"/>
      <c r="S30" s="569"/>
      <c r="T30" s="569">
        <v>14710</v>
      </c>
      <c r="U30" s="569">
        <v>15805</v>
      </c>
      <c r="V30" s="569">
        <v>15938</v>
      </c>
      <c r="W30" s="567"/>
      <c r="X30" s="304">
        <v>14473</v>
      </c>
      <c r="Y30" s="305">
        <v>0</v>
      </c>
      <c r="Z30" s="306"/>
    </row>
    <row r="31" spans="1:26" ht="21" customHeight="1" x14ac:dyDescent="0.2">
      <c r="A31" s="568" t="s">
        <v>686</v>
      </c>
      <c r="B31" s="569">
        <v>323</v>
      </c>
      <c r="C31" s="569">
        <v>348</v>
      </c>
      <c r="D31" s="569">
        <v>233</v>
      </c>
      <c r="E31" s="569">
        <v>303</v>
      </c>
      <c r="F31" s="569">
        <v>302</v>
      </c>
      <c r="G31" s="569">
        <v>212</v>
      </c>
      <c r="H31" s="569">
        <v>20</v>
      </c>
      <c r="I31" s="569">
        <v>46</v>
      </c>
      <c r="J31" s="569">
        <v>21</v>
      </c>
      <c r="K31" s="569">
        <v>323</v>
      </c>
      <c r="L31" s="569">
        <v>348</v>
      </c>
      <c r="M31" s="569">
        <v>233</v>
      </c>
      <c r="N31" s="569">
        <v>303</v>
      </c>
      <c r="O31" s="569">
        <v>302</v>
      </c>
      <c r="P31" s="569">
        <v>212</v>
      </c>
      <c r="Q31" s="569">
        <v>20</v>
      </c>
      <c r="R31" s="569">
        <v>46</v>
      </c>
      <c r="S31" s="569">
        <v>21</v>
      </c>
      <c r="T31" s="569">
        <v>8395</v>
      </c>
      <c r="U31" s="569">
        <v>8814</v>
      </c>
      <c r="V31" s="569">
        <v>8193</v>
      </c>
      <c r="W31" s="567"/>
      <c r="X31" s="304">
        <v>6959</v>
      </c>
      <c r="Y31" s="305">
        <v>0</v>
      </c>
      <c r="Z31" s="306"/>
    </row>
    <row r="32" spans="1:26" ht="21" customHeight="1" x14ac:dyDescent="0.2">
      <c r="A32" s="568" t="s">
        <v>150</v>
      </c>
      <c r="B32" s="569">
        <v>112</v>
      </c>
      <c r="C32" s="569">
        <v>112</v>
      </c>
      <c r="D32" s="569">
        <v>102</v>
      </c>
      <c r="E32" s="569">
        <v>112</v>
      </c>
      <c r="F32" s="569">
        <v>112</v>
      </c>
      <c r="G32" s="569">
        <v>102</v>
      </c>
      <c r="H32" s="569"/>
      <c r="I32" s="569"/>
      <c r="J32" s="569"/>
      <c r="K32" s="569"/>
      <c r="L32" s="569"/>
      <c r="M32" s="569"/>
      <c r="N32" s="569"/>
      <c r="O32" s="569"/>
      <c r="P32" s="569"/>
      <c r="Q32" s="569"/>
      <c r="R32" s="569"/>
      <c r="S32" s="569"/>
      <c r="T32" s="569"/>
      <c r="U32" s="569"/>
      <c r="V32" s="569">
        <v>0</v>
      </c>
      <c r="W32" s="567"/>
      <c r="X32" s="304">
        <v>0</v>
      </c>
      <c r="Y32" s="305">
        <v>0</v>
      </c>
      <c r="Z32" s="306"/>
    </row>
    <row r="33" spans="1:26" ht="21" customHeight="1" x14ac:dyDescent="0.2">
      <c r="A33" s="568" t="s">
        <v>151</v>
      </c>
      <c r="B33" s="569">
        <v>134</v>
      </c>
      <c r="C33" s="569">
        <v>133</v>
      </c>
      <c r="D33" s="569">
        <v>120</v>
      </c>
      <c r="E33" s="569">
        <v>134</v>
      </c>
      <c r="F33" s="569">
        <v>133</v>
      </c>
      <c r="G33" s="569">
        <v>120</v>
      </c>
      <c r="H33" s="569"/>
      <c r="I33" s="569"/>
      <c r="J33" s="569"/>
      <c r="K33" s="569">
        <v>134</v>
      </c>
      <c r="L33" s="569">
        <v>133</v>
      </c>
      <c r="M33" s="569">
        <v>120</v>
      </c>
      <c r="N33" s="569">
        <v>134</v>
      </c>
      <c r="O33" s="569">
        <v>133</v>
      </c>
      <c r="P33" s="569">
        <v>120</v>
      </c>
      <c r="Q33" s="569"/>
      <c r="R33" s="569"/>
      <c r="S33" s="569"/>
      <c r="T33" s="569">
        <v>5044</v>
      </c>
      <c r="U33" s="569">
        <v>4972</v>
      </c>
      <c r="V33" s="569">
        <v>4737</v>
      </c>
      <c r="W33" s="567"/>
      <c r="X33" s="304">
        <v>3926</v>
      </c>
      <c r="Y33" s="305">
        <v>0</v>
      </c>
      <c r="Z33" s="306"/>
    </row>
    <row r="34" spans="1:26" ht="21" customHeight="1" x14ac:dyDescent="0.2">
      <c r="A34" s="568" t="s">
        <v>152</v>
      </c>
      <c r="B34" s="569">
        <v>125</v>
      </c>
      <c r="C34" s="569">
        <v>125</v>
      </c>
      <c r="D34" s="569">
        <v>119</v>
      </c>
      <c r="E34" s="569">
        <v>125</v>
      </c>
      <c r="F34" s="569">
        <v>125</v>
      </c>
      <c r="G34" s="569">
        <v>119</v>
      </c>
      <c r="H34" s="569"/>
      <c r="I34" s="569"/>
      <c r="J34" s="569"/>
      <c r="K34" s="569">
        <v>125</v>
      </c>
      <c r="L34" s="569">
        <v>125</v>
      </c>
      <c r="M34" s="569">
        <v>119</v>
      </c>
      <c r="N34" s="569">
        <v>125</v>
      </c>
      <c r="O34" s="569">
        <v>125</v>
      </c>
      <c r="P34" s="569">
        <v>119</v>
      </c>
      <c r="Q34" s="569"/>
      <c r="R34" s="569"/>
      <c r="S34" s="569"/>
      <c r="T34" s="569">
        <v>2698</v>
      </c>
      <c r="U34" s="569">
        <v>2698</v>
      </c>
      <c r="V34" s="569">
        <v>2718</v>
      </c>
      <c r="W34" s="567"/>
      <c r="X34" s="304">
        <v>2319</v>
      </c>
      <c r="Y34" s="305">
        <v>0</v>
      </c>
      <c r="Z34" s="306"/>
    </row>
    <row r="35" spans="1:26" ht="21" customHeight="1" x14ac:dyDescent="0.2">
      <c r="A35" s="568" t="s">
        <v>687</v>
      </c>
      <c r="B35" s="569">
        <v>116</v>
      </c>
      <c r="C35" s="569">
        <v>116</v>
      </c>
      <c r="D35" s="569">
        <v>109</v>
      </c>
      <c r="E35" s="569">
        <v>116</v>
      </c>
      <c r="F35" s="569">
        <v>116</v>
      </c>
      <c r="G35" s="569">
        <v>109</v>
      </c>
      <c r="H35" s="569"/>
      <c r="I35" s="569"/>
      <c r="J35" s="569"/>
      <c r="K35" s="569">
        <v>96</v>
      </c>
      <c r="L35" s="569">
        <v>96</v>
      </c>
      <c r="M35" s="569">
        <v>91</v>
      </c>
      <c r="N35" s="569">
        <v>96</v>
      </c>
      <c r="O35" s="569">
        <v>96</v>
      </c>
      <c r="P35" s="569">
        <v>91</v>
      </c>
      <c r="Q35" s="569"/>
      <c r="R35" s="569"/>
      <c r="S35" s="569"/>
      <c r="T35" s="569">
        <v>2494</v>
      </c>
      <c r="U35" s="569">
        <v>2494</v>
      </c>
      <c r="V35" s="569">
        <v>2693</v>
      </c>
      <c r="W35" s="567"/>
      <c r="X35" s="304">
        <v>2443</v>
      </c>
      <c r="Y35" s="305">
        <v>0</v>
      </c>
      <c r="Z35" s="306"/>
    </row>
    <row r="36" spans="1:26" ht="21" customHeight="1" x14ac:dyDescent="0.2">
      <c r="A36" s="568" t="s">
        <v>154</v>
      </c>
      <c r="B36" s="569">
        <v>79</v>
      </c>
      <c r="C36" s="569">
        <v>85</v>
      </c>
      <c r="D36" s="569">
        <v>70</v>
      </c>
      <c r="E36" s="569">
        <v>70</v>
      </c>
      <c r="F36" s="569">
        <v>74</v>
      </c>
      <c r="G36" s="569">
        <v>62</v>
      </c>
      <c r="H36" s="569">
        <v>9</v>
      </c>
      <c r="I36" s="569">
        <v>11</v>
      </c>
      <c r="J36" s="569">
        <v>8</v>
      </c>
      <c r="K36" s="569">
        <v>79</v>
      </c>
      <c r="L36" s="569">
        <v>85</v>
      </c>
      <c r="M36" s="569">
        <v>70</v>
      </c>
      <c r="N36" s="569">
        <v>70</v>
      </c>
      <c r="O36" s="569">
        <v>74</v>
      </c>
      <c r="P36" s="569">
        <v>62</v>
      </c>
      <c r="Q36" s="569">
        <v>9</v>
      </c>
      <c r="R36" s="569">
        <v>11</v>
      </c>
      <c r="S36" s="569">
        <v>8</v>
      </c>
      <c r="T36" s="569">
        <v>1882</v>
      </c>
      <c r="U36" s="569">
        <v>1909</v>
      </c>
      <c r="V36" s="569">
        <v>2000</v>
      </c>
      <c r="W36" s="567"/>
      <c r="X36" s="304">
        <v>1941</v>
      </c>
      <c r="Y36" s="305">
        <v>0</v>
      </c>
      <c r="Z36" s="306"/>
    </row>
    <row r="37" spans="1:26" ht="21" customHeight="1" x14ac:dyDescent="0.2">
      <c r="A37" s="568" t="s">
        <v>155</v>
      </c>
      <c r="B37" s="569">
        <v>254</v>
      </c>
      <c r="C37" s="569">
        <v>254</v>
      </c>
      <c r="D37" s="569">
        <v>213</v>
      </c>
      <c r="E37" s="569">
        <v>254</v>
      </c>
      <c r="F37" s="569">
        <v>254</v>
      </c>
      <c r="G37" s="569">
        <v>213</v>
      </c>
      <c r="H37" s="569"/>
      <c r="I37" s="569"/>
      <c r="J37" s="569"/>
      <c r="K37" s="569">
        <v>254</v>
      </c>
      <c r="L37" s="569">
        <v>254</v>
      </c>
      <c r="M37" s="569">
        <v>213</v>
      </c>
      <c r="N37" s="569">
        <v>254</v>
      </c>
      <c r="O37" s="569">
        <v>254</v>
      </c>
      <c r="P37" s="569">
        <v>213</v>
      </c>
      <c r="Q37" s="569"/>
      <c r="R37" s="569"/>
      <c r="S37" s="569"/>
      <c r="T37" s="569">
        <v>7543</v>
      </c>
      <c r="U37" s="569">
        <v>7548</v>
      </c>
      <c r="V37" s="569">
        <v>7609</v>
      </c>
      <c r="W37" s="567"/>
      <c r="X37" s="304">
        <v>6492</v>
      </c>
      <c r="Y37" s="305">
        <v>0</v>
      </c>
      <c r="Z37" s="306"/>
    </row>
    <row r="38" spans="1:26" ht="21" customHeight="1" x14ac:dyDescent="0.2">
      <c r="A38" s="568" t="s">
        <v>156</v>
      </c>
      <c r="B38" s="569">
        <v>100</v>
      </c>
      <c r="C38" s="569">
        <v>100</v>
      </c>
      <c r="D38" s="569">
        <v>89</v>
      </c>
      <c r="E38" s="569">
        <v>100</v>
      </c>
      <c r="F38" s="569">
        <v>100</v>
      </c>
      <c r="G38" s="569">
        <v>89</v>
      </c>
      <c r="H38" s="569"/>
      <c r="I38" s="569"/>
      <c r="J38" s="569"/>
      <c r="K38" s="569">
        <v>100</v>
      </c>
      <c r="L38" s="569">
        <v>100</v>
      </c>
      <c r="M38" s="569">
        <v>89</v>
      </c>
      <c r="N38" s="569">
        <v>100</v>
      </c>
      <c r="O38" s="569">
        <v>100</v>
      </c>
      <c r="P38" s="569">
        <v>89</v>
      </c>
      <c r="Q38" s="569"/>
      <c r="R38" s="569"/>
      <c r="S38" s="569"/>
      <c r="T38" s="569">
        <v>2054</v>
      </c>
      <c r="U38" s="569">
        <v>2054</v>
      </c>
      <c r="V38" s="569">
        <v>2237</v>
      </c>
      <c r="W38" s="567"/>
      <c r="X38" s="304">
        <v>1872</v>
      </c>
      <c r="Y38" s="305">
        <v>0</v>
      </c>
      <c r="Z38" s="306"/>
    </row>
    <row r="39" spans="1:26" ht="21" customHeight="1" x14ac:dyDescent="0.2">
      <c r="A39" s="568" t="s">
        <v>643</v>
      </c>
      <c r="B39" s="569">
        <v>168</v>
      </c>
      <c r="C39" s="569">
        <v>172</v>
      </c>
      <c r="D39" s="569">
        <v>144</v>
      </c>
      <c r="E39" s="569">
        <v>168</v>
      </c>
      <c r="F39" s="569">
        <v>172</v>
      </c>
      <c r="G39" s="569">
        <v>144</v>
      </c>
      <c r="H39" s="569"/>
      <c r="I39" s="569"/>
      <c r="J39" s="569"/>
      <c r="K39" s="569"/>
      <c r="L39" s="569"/>
      <c r="M39" s="569"/>
      <c r="N39" s="569"/>
      <c r="O39" s="569"/>
      <c r="P39" s="569"/>
      <c r="Q39" s="569"/>
      <c r="R39" s="569"/>
      <c r="S39" s="569"/>
      <c r="T39" s="569"/>
      <c r="U39" s="569"/>
      <c r="V39" s="569"/>
      <c r="W39" s="567"/>
      <c r="X39" s="304"/>
      <c r="Y39" s="305">
        <v>0</v>
      </c>
    </row>
    <row r="40" spans="1:26" ht="21" customHeight="1" x14ac:dyDescent="0.2">
      <c r="A40" s="570" t="s">
        <v>688</v>
      </c>
      <c r="B40" s="569">
        <v>52</v>
      </c>
      <c r="C40" s="569">
        <v>56</v>
      </c>
      <c r="D40" s="569">
        <v>46</v>
      </c>
      <c r="E40" s="569">
        <v>52</v>
      </c>
      <c r="F40" s="569">
        <v>56</v>
      </c>
      <c r="G40" s="569">
        <v>46</v>
      </c>
      <c r="H40" s="569"/>
      <c r="I40" s="569"/>
      <c r="J40" s="569"/>
      <c r="K40" s="569"/>
      <c r="L40" s="569"/>
      <c r="M40" s="569"/>
      <c r="N40" s="569"/>
      <c r="O40" s="569"/>
      <c r="P40" s="569"/>
      <c r="Q40" s="569"/>
      <c r="R40" s="569"/>
      <c r="S40" s="569"/>
      <c r="T40" s="569"/>
      <c r="U40" s="569"/>
      <c r="V40" s="569">
        <v>0</v>
      </c>
      <c r="W40" s="567"/>
      <c r="X40" s="304">
        <v>0</v>
      </c>
      <c r="Y40" s="305">
        <v>0</v>
      </c>
    </row>
    <row r="41" spans="1:26" ht="21" customHeight="1" x14ac:dyDescent="0.2">
      <c r="A41" s="570" t="s">
        <v>689</v>
      </c>
      <c r="B41" s="569">
        <v>49</v>
      </c>
      <c r="C41" s="569">
        <v>49</v>
      </c>
      <c r="D41" s="569">
        <v>36</v>
      </c>
      <c r="E41" s="569">
        <v>49</v>
      </c>
      <c r="F41" s="569">
        <v>49</v>
      </c>
      <c r="G41" s="569">
        <v>36</v>
      </c>
      <c r="H41" s="569"/>
      <c r="I41" s="569"/>
      <c r="J41" s="569"/>
      <c r="K41" s="569"/>
      <c r="L41" s="569"/>
      <c r="M41" s="569"/>
      <c r="N41" s="569"/>
      <c r="O41" s="569"/>
      <c r="P41" s="569"/>
      <c r="Q41" s="569"/>
      <c r="R41" s="569"/>
      <c r="S41" s="569"/>
      <c r="T41" s="569"/>
      <c r="U41" s="569"/>
      <c r="V41" s="569">
        <v>0</v>
      </c>
      <c r="W41" s="567"/>
      <c r="X41" s="304">
        <v>0</v>
      </c>
      <c r="Y41" s="305">
        <v>0</v>
      </c>
    </row>
    <row r="42" spans="1:26" ht="21" customHeight="1" x14ac:dyDescent="0.2">
      <c r="A42" s="570" t="s">
        <v>690</v>
      </c>
      <c r="B42" s="569">
        <v>46</v>
      </c>
      <c r="C42" s="569">
        <v>46</v>
      </c>
      <c r="D42" s="569">
        <v>42</v>
      </c>
      <c r="E42" s="569">
        <v>46</v>
      </c>
      <c r="F42" s="569">
        <v>46</v>
      </c>
      <c r="G42" s="569">
        <v>42</v>
      </c>
      <c r="H42" s="569"/>
      <c r="I42" s="569"/>
      <c r="J42" s="569"/>
      <c r="K42" s="569"/>
      <c r="L42" s="569"/>
      <c r="M42" s="569"/>
      <c r="N42" s="569"/>
      <c r="O42" s="569"/>
      <c r="P42" s="569"/>
      <c r="Q42" s="569"/>
      <c r="R42" s="569"/>
      <c r="S42" s="569"/>
      <c r="T42" s="569"/>
      <c r="U42" s="569"/>
      <c r="V42" s="569">
        <v>0</v>
      </c>
      <c r="W42" s="567"/>
      <c r="X42" s="304">
        <v>0</v>
      </c>
      <c r="Y42" s="305">
        <v>0</v>
      </c>
    </row>
    <row r="43" spans="1:26" ht="21" customHeight="1" x14ac:dyDescent="0.2">
      <c r="A43" s="570" t="s">
        <v>691</v>
      </c>
      <c r="B43" s="569">
        <v>21</v>
      </c>
      <c r="C43" s="569">
        <v>21</v>
      </c>
      <c r="D43" s="569">
        <v>20</v>
      </c>
      <c r="E43" s="569">
        <v>21</v>
      </c>
      <c r="F43" s="569">
        <v>21</v>
      </c>
      <c r="G43" s="569">
        <v>20</v>
      </c>
      <c r="H43" s="569"/>
      <c r="I43" s="569"/>
      <c r="J43" s="569"/>
      <c r="K43" s="569"/>
      <c r="L43" s="569"/>
      <c r="M43" s="569"/>
      <c r="N43" s="569"/>
      <c r="O43" s="569"/>
      <c r="P43" s="569"/>
      <c r="Q43" s="569"/>
      <c r="R43" s="569"/>
      <c r="S43" s="569"/>
      <c r="T43" s="569"/>
      <c r="U43" s="569"/>
      <c r="V43" s="569">
        <v>0</v>
      </c>
      <c r="W43" s="567"/>
      <c r="X43" s="304">
        <v>0</v>
      </c>
      <c r="Y43" s="305"/>
    </row>
    <row r="44" spans="1:26" ht="21" customHeight="1" x14ac:dyDescent="0.2">
      <c r="A44" s="568" t="s">
        <v>158</v>
      </c>
      <c r="B44" s="569">
        <v>125</v>
      </c>
      <c r="C44" s="569">
        <v>125</v>
      </c>
      <c r="D44" s="569">
        <v>120</v>
      </c>
      <c r="E44" s="569">
        <v>125</v>
      </c>
      <c r="F44" s="569">
        <v>125</v>
      </c>
      <c r="G44" s="569">
        <v>120</v>
      </c>
      <c r="H44" s="569"/>
      <c r="I44" s="569"/>
      <c r="J44" s="569"/>
      <c r="K44" s="569"/>
      <c r="L44" s="569"/>
      <c r="M44" s="569"/>
      <c r="N44" s="569"/>
      <c r="O44" s="569"/>
      <c r="P44" s="569"/>
      <c r="Q44" s="569"/>
      <c r="R44" s="569"/>
      <c r="S44" s="569"/>
      <c r="T44" s="569"/>
      <c r="U44" s="569"/>
      <c r="V44" s="569">
        <v>0</v>
      </c>
      <c r="W44" s="567"/>
      <c r="X44" s="304">
        <v>0</v>
      </c>
      <c r="Y44" s="305">
        <v>0</v>
      </c>
    </row>
    <row r="45" spans="1:26" ht="21" customHeight="1" x14ac:dyDescent="0.2">
      <c r="A45" s="568" t="s">
        <v>159</v>
      </c>
      <c r="B45" s="569">
        <v>47</v>
      </c>
      <c r="C45" s="569">
        <v>47</v>
      </c>
      <c r="D45" s="569">
        <v>43</v>
      </c>
      <c r="E45" s="569">
        <v>47</v>
      </c>
      <c r="F45" s="569">
        <v>47</v>
      </c>
      <c r="G45" s="569">
        <v>43</v>
      </c>
      <c r="H45" s="569"/>
      <c r="I45" s="569"/>
      <c r="J45" s="569"/>
      <c r="K45" s="569"/>
      <c r="L45" s="569"/>
      <c r="M45" s="569"/>
      <c r="N45" s="569"/>
      <c r="O45" s="569"/>
      <c r="P45" s="569"/>
      <c r="Q45" s="569"/>
      <c r="R45" s="569"/>
      <c r="S45" s="569"/>
      <c r="T45" s="569"/>
      <c r="U45" s="569"/>
      <c r="V45" s="569">
        <v>0</v>
      </c>
      <c r="W45" s="567"/>
      <c r="X45" s="304">
        <v>0</v>
      </c>
      <c r="Y45" s="305">
        <v>0</v>
      </c>
    </row>
    <row r="46" spans="1:26" ht="21" customHeight="1" x14ac:dyDescent="0.2">
      <c r="A46" s="568" t="s">
        <v>160</v>
      </c>
      <c r="B46" s="569">
        <v>100</v>
      </c>
      <c r="C46" s="569">
        <v>101</v>
      </c>
      <c r="D46" s="569">
        <v>88</v>
      </c>
      <c r="E46" s="569">
        <v>100</v>
      </c>
      <c r="F46" s="569">
        <v>101</v>
      </c>
      <c r="G46" s="569">
        <v>88</v>
      </c>
      <c r="H46" s="569"/>
      <c r="I46" s="569"/>
      <c r="J46" s="569"/>
      <c r="K46" s="569">
        <v>100</v>
      </c>
      <c r="L46" s="569">
        <v>101</v>
      </c>
      <c r="M46" s="569">
        <v>88</v>
      </c>
      <c r="N46" s="569">
        <v>100</v>
      </c>
      <c r="O46" s="569">
        <v>101</v>
      </c>
      <c r="P46" s="569">
        <v>88</v>
      </c>
      <c r="Q46" s="569"/>
      <c r="R46" s="569"/>
      <c r="S46" s="569"/>
      <c r="T46" s="569">
        <v>3962</v>
      </c>
      <c r="U46" s="569">
        <v>4015</v>
      </c>
      <c r="V46" s="569">
        <v>3744</v>
      </c>
      <c r="W46" s="567"/>
      <c r="X46" s="304">
        <v>3264</v>
      </c>
      <c r="Y46" s="305">
        <v>0</v>
      </c>
    </row>
    <row r="47" spans="1:26" ht="21" customHeight="1" thickBot="1" x14ac:dyDescent="0.25">
      <c r="A47" s="568" t="s">
        <v>692</v>
      </c>
      <c r="B47" s="569">
        <v>159</v>
      </c>
      <c r="C47" s="569">
        <v>160</v>
      </c>
      <c r="D47" s="569">
        <v>110</v>
      </c>
      <c r="E47" s="569">
        <v>159</v>
      </c>
      <c r="F47" s="569">
        <v>160</v>
      </c>
      <c r="G47" s="569">
        <v>110</v>
      </c>
      <c r="H47" s="569"/>
      <c r="I47" s="569"/>
      <c r="J47" s="569"/>
      <c r="K47" s="569">
        <v>159</v>
      </c>
      <c r="L47" s="569">
        <v>133</v>
      </c>
      <c r="M47" s="569">
        <v>83</v>
      </c>
      <c r="N47" s="569">
        <v>159</v>
      </c>
      <c r="O47" s="569">
        <v>133</v>
      </c>
      <c r="P47" s="569">
        <v>83</v>
      </c>
      <c r="Q47" s="569"/>
      <c r="R47" s="569"/>
      <c r="S47" s="569"/>
      <c r="T47" s="569">
        <v>6335</v>
      </c>
      <c r="U47" s="569">
        <v>5728</v>
      </c>
      <c r="V47" s="569">
        <v>3117</v>
      </c>
      <c r="W47" s="567"/>
      <c r="X47" s="307">
        <v>282</v>
      </c>
      <c r="Y47" s="308">
        <v>0</v>
      </c>
    </row>
    <row r="48" spans="1:26" ht="19.5" customHeight="1" thickBot="1" x14ac:dyDescent="0.25">
      <c r="A48" s="571" t="s">
        <v>693</v>
      </c>
      <c r="B48" s="572">
        <f>SUM(B8:B47)</f>
        <v>128830</v>
      </c>
      <c r="C48" s="572">
        <f t="shared" ref="C48:S48" si="0">SUM(C8:C47)</f>
        <v>132383</v>
      </c>
      <c r="D48" s="572">
        <f t="shared" si="0"/>
        <v>123843</v>
      </c>
      <c r="E48" s="572">
        <f t="shared" si="0"/>
        <v>127185</v>
      </c>
      <c r="F48" s="572">
        <f t="shared" si="0"/>
        <v>130677</v>
      </c>
      <c r="G48" s="572">
        <f t="shared" si="0"/>
        <v>122465</v>
      </c>
      <c r="H48" s="572">
        <f t="shared" si="0"/>
        <v>1645</v>
      </c>
      <c r="I48" s="572">
        <f t="shared" si="0"/>
        <v>1706</v>
      </c>
      <c r="J48" s="572">
        <f t="shared" si="0"/>
        <v>1378</v>
      </c>
      <c r="K48" s="572">
        <f t="shared" si="0"/>
        <v>15080</v>
      </c>
      <c r="L48" s="572">
        <f t="shared" si="0"/>
        <v>15416</v>
      </c>
      <c r="M48" s="572">
        <f t="shared" si="0"/>
        <v>13327</v>
      </c>
      <c r="N48" s="572">
        <f t="shared" si="0"/>
        <v>13697</v>
      </c>
      <c r="O48" s="572">
        <f t="shared" si="0"/>
        <v>13990</v>
      </c>
      <c r="P48" s="572">
        <f t="shared" si="0"/>
        <v>12191</v>
      </c>
      <c r="Q48" s="572">
        <f t="shared" si="0"/>
        <v>1383</v>
      </c>
      <c r="R48" s="572">
        <f t="shared" si="0"/>
        <v>1426</v>
      </c>
      <c r="S48" s="572">
        <f t="shared" si="0"/>
        <v>1136</v>
      </c>
      <c r="T48" s="572">
        <f>SUM(T8:T47)</f>
        <v>361916</v>
      </c>
      <c r="U48" s="572">
        <f t="shared" ref="U48:V48" si="1">SUM(U8:U47)</f>
        <v>395318</v>
      </c>
      <c r="V48" s="572">
        <f t="shared" si="1"/>
        <v>448412</v>
      </c>
      <c r="W48" s="573"/>
      <c r="X48" s="309">
        <v>391561</v>
      </c>
      <c r="Y48" s="310">
        <v>0</v>
      </c>
    </row>
    <row r="49" spans="1:24" ht="19.5" customHeight="1" thickTop="1" x14ac:dyDescent="0.2">
      <c r="X49" s="312"/>
    </row>
    <row r="50" spans="1:24" ht="19.5" customHeight="1" x14ac:dyDescent="0.25">
      <c r="A50" s="303"/>
      <c r="B50" s="313"/>
      <c r="C50" s="313"/>
      <c r="D50" s="313"/>
      <c r="E50" s="313"/>
      <c r="F50" s="313"/>
      <c r="G50" s="313"/>
      <c r="H50" s="313"/>
      <c r="I50" s="313"/>
      <c r="J50" s="313"/>
      <c r="K50" s="313"/>
      <c r="L50" s="313"/>
      <c r="M50" s="313"/>
      <c r="N50" s="313"/>
      <c r="O50" s="313"/>
      <c r="P50" s="313"/>
      <c r="Q50" s="313"/>
      <c r="R50" s="313"/>
      <c r="S50" s="313"/>
      <c r="T50" s="313"/>
    </row>
    <row r="51" spans="1:24" ht="19.5" customHeight="1" x14ac:dyDescent="0.25">
      <c r="A51" s="303"/>
      <c r="B51" s="313"/>
      <c r="C51" s="313"/>
      <c r="D51" s="313"/>
      <c r="E51" s="313"/>
      <c r="F51" s="313"/>
      <c r="G51" s="313"/>
      <c r="H51" s="313"/>
      <c r="I51" s="313"/>
      <c r="J51" s="313"/>
      <c r="K51" s="313"/>
      <c r="L51" s="313"/>
      <c r="M51" s="313"/>
      <c r="N51" s="313"/>
      <c r="O51" s="313"/>
      <c r="P51" s="313"/>
      <c r="Q51" s="313"/>
      <c r="R51" s="313"/>
      <c r="S51" s="313"/>
      <c r="T51" s="313"/>
    </row>
    <row r="52" spans="1:24" ht="18" x14ac:dyDescent="0.25">
      <c r="A52" s="303"/>
      <c r="B52" s="313"/>
      <c r="C52" s="313"/>
      <c r="D52" s="313"/>
      <c r="E52" s="313"/>
      <c r="F52" s="313"/>
      <c r="G52" s="313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</row>
    <row r="53" spans="1:24" ht="18" x14ac:dyDescent="0.25">
      <c r="A53" s="303"/>
      <c r="B53" s="313"/>
      <c r="C53" s="313"/>
      <c r="D53" s="313"/>
      <c r="E53" s="313"/>
      <c r="F53" s="313"/>
      <c r="G53" s="313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</row>
    <row r="54" spans="1:24" ht="18" x14ac:dyDescent="0.25">
      <c r="A54" s="303"/>
      <c r="B54" s="313"/>
      <c r="C54" s="313"/>
      <c r="D54" s="313"/>
      <c r="E54" s="313"/>
      <c r="F54" s="313"/>
      <c r="G54" s="313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</row>
    <row r="55" spans="1:24" ht="18" x14ac:dyDescent="0.25">
      <c r="A55" s="303"/>
      <c r="B55" s="313"/>
      <c r="C55" s="313"/>
      <c r="D55" s="313"/>
      <c r="E55" s="313"/>
      <c r="F55" s="313"/>
      <c r="G55" s="313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</row>
    <row r="56" spans="1:24" ht="18" x14ac:dyDescent="0.25">
      <c r="A56" s="303"/>
      <c r="B56" s="313"/>
      <c r="C56" s="313"/>
      <c r="D56" s="313"/>
      <c r="E56" s="313"/>
      <c r="F56" s="313"/>
      <c r="G56" s="313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</row>
    <row r="57" spans="1:24" ht="18" x14ac:dyDescent="0.25">
      <c r="A57" s="303"/>
      <c r="B57" s="313"/>
      <c r="C57" s="313"/>
      <c r="D57" s="313"/>
      <c r="E57" s="313"/>
      <c r="F57" s="313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</row>
    <row r="58" spans="1:24" ht="18" x14ac:dyDescent="0.25">
      <c r="A58" s="303"/>
      <c r="B58" s="313"/>
      <c r="C58" s="313"/>
      <c r="D58" s="313"/>
      <c r="E58" s="313"/>
      <c r="F58" s="313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</row>
    <row r="59" spans="1:24" ht="18" x14ac:dyDescent="0.25">
      <c r="A59" s="303"/>
      <c r="B59" s="313"/>
      <c r="C59" s="313"/>
      <c r="D59" s="313"/>
      <c r="E59" s="313"/>
      <c r="F59" s="313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</row>
    <row r="60" spans="1:24" ht="18" x14ac:dyDescent="0.25">
      <c r="A60" s="303"/>
      <c r="B60" s="313"/>
      <c r="C60" s="313"/>
      <c r="D60" s="313"/>
      <c r="E60" s="313"/>
      <c r="F60" s="313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</row>
    <row r="61" spans="1:24" ht="18" x14ac:dyDescent="0.25">
      <c r="A61" s="303"/>
      <c r="B61" s="313"/>
      <c r="C61" s="313"/>
      <c r="D61" s="313"/>
      <c r="E61" s="313"/>
      <c r="F61" s="313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</row>
    <row r="62" spans="1:24" ht="18" x14ac:dyDescent="0.25">
      <c r="A62" s="303"/>
      <c r="B62" s="313"/>
      <c r="C62" s="313"/>
      <c r="D62" s="313"/>
      <c r="E62" s="313"/>
      <c r="F62" s="313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</row>
    <row r="63" spans="1:24" ht="18" x14ac:dyDescent="0.25">
      <c r="A63" s="303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</row>
    <row r="64" spans="1:24" ht="18" x14ac:dyDescent="0.25">
      <c r="A64" s="303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</row>
    <row r="65" spans="1:20" ht="18" x14ac:dyDescent="0.25">
      <c r="A65" s="303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  <c r="M65" s="313"/>
      <c r="N65" s="313"/>
      <c r="O65" s="313"/>
      <c r="P65" s="313"/>
      <c r="Q65" s="313"/>
      <c r="R65" s="313"/>
      <c r="S65" s="313"/>
      <c r="T65" s="313"/>
    </row>
    <row r="66" spans="1:20" ht="18" x14ac:dyDescent="0.25">
      <c r="A66" s="303"/>
      <c r="B66" s="313"/>
      <c r="C66" s="313"/>
      <c r="D66" s="313"/>
      <c r="E66" s="313"/>
      <c r="F66" s="313"/>
      <c r="G66" s="313"/>
      <c r="H66" s="313"/>
      <c r="I66" s="313"/>
      <c r="J66" s="313"/>
      <c r="K66" s="313"/>
      <c r="L66" s="313"/>
      <c r="M66" s="313"/>
      <c r="N66" s="313"/>
      <c r="O66" s="313"/>
      <c r="P66" s="313"/>
      <c r="Q66" s="313"/>
      <c r="R66" s="313"/>
      <c r="S66" s="313"/>
      <c r="T66" s="313"/>
    </row>
    <row r="67" spans="1:20" ht="18" x14ac:dyDescent="0.25">
      <c r="A67" s="303"/>
      <c r="B67" s="313"/>
      <c r="C67" s="313"/>
      <c r="D67" s="313"/>
      <c r="E67" s="313"/>
      <c r="F67" s="313"/>
      <c r="G67" s="313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3"/>
      <c r="S67" s="313"/>
      <c r="T67" s="313"/>
    </row>
    <row r="68" spans="1:20" ht="18" x14ac:dyDescent="0.25">
      <c r="A68" s="303"/>
      <c r="B68" s="313"/>
      <c r="C68" s="313"/>
      <c r="D68" s="313"/>
      <c r="E68" s="313"/>
      <c r="F68" s="313"/>
      <c r="G68" s="313"/>
      <c r="H68" s="313"/>
      <c r="I68" s="313"/>
      <c r="J68" s="313"/>
      <c r="K68" s="313"/>
      <c r="L68" s="313"/>
      <c r="M68" s="313"/>
      <c r="N68" s="313"/>
      <c r="O68" s="313"/>
      <c r="P68" s="313"/>
      <c r="Q68" s="313"/>
      <c r="R68" s="313"/>
      <c r="S68" s="313"/>
      <c r="T68" s="313"/>
    </row>
    <row r="69" spans="1:20" ht="18" x14ac:dyDescent="0.25">
      <c r="A69" s="303"/>
      <c r="B69" s="313"/>
      <c r="C69" s="313"/>
      <c r="D69" s="313"/>
      <c r="E69" s="313"/>
      <c r="F69" s="313"/>
      <c r="G69" s="313"/>
      <c r="H69" s="313"/>
      <c r="I69" s="313"/>
      <c r="J69" s="313"/>
      <c r="K69" s="313"/>
      <c r="L69" s="313"/>
      <c r="M69" s="313"/>
      <c r="N69" s="313"/>
      <c r="O69" s="313"/>
      <c r="P69" s="313"/>
      <c r="Q69" s="313"/>
      <c r="R69" s="313"/>
      <c r="S69" s="313"/>
      <c r="T69" s="313"/>
    </row>
    <row r="70" spans="1:20" ht="18" x14ac:dyDescent="0.25">
      <c r="A70" s="303"/>
      <c r="B70" s="313"/>
      <c r="C70" s="313"/>
      <c r="D70" s="313"/>
      <c r="E70" s="313"/>
      <c r="F70" s="313"/>
      <c r="G70" s="313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3"/>
      <c r="S70" s="313"/>
      <c r="T70" s="313"/>
    </row>
    <row r="71" spans="1:20" ht="18" x14ac:dyDescent="0.25">
      <c r="A71" s="303"/>
      <c r="B71" s="313"/>
      <c r="C71" s="313"/>
      <c r="D71" s="313"/>
      <c r="E71" s="313"/>
      <c r="F71" s="313"/>
      <c r="G71" s="313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3"/>
      <c r="S71" s="313"/>
      <c r="T71" s="313"/>
    </row>
    <row r="72" spans="1:20" ht="18" x14ac:dyDescent="0.25">
      <c r="A72" s="303"/>
      <c r="B72" s="313"/>
      <c r="C72" s="313"/>
      <c r="D72" s="313"/>
      <c r="E72" s="313"/>
      <c r="F72" s="313"/>
      <c r="G72" s="313"/>
      <c r="H72" s="313"/>
      <c r="I72" s="313"/>
      <c r="J72" s="313"/>
      <c r="K72" s="313"/>
      <c r="L72" s="313"/>
      <c r="M72" s="313"/>
      <c r="N72" s="313"/>
      <c r="O72" s="313"/>
      <c r="P72" s="313"/>
      <c r="Q72" s="313"/>
      <c r="R72" s="313"/>
      <c r="S72" s="313"/>
      <c r="T72" s="313"/>
    </row>
    <row r="73" spans="1:20" ht="18" x14ac:dyDescent="0.25">
      <c r="A73" s="303"/>
      <c r="B73" s="313"/>
      <c r="C73" s="313"/>
      <c r="D73" s="313"/>
      <c r="E73" s="313"/>
      <c r="F73" s="313"/>
      <c r="G73" s="313"/>
      <c r="H73" s="313"/>
      <c r="I73" s="313"/>
      <c r="J73" s="313"/>
      <c r="K73" s="313"/>
      <c r="L73" s="313"/>
      <c r="M73" s="313"/>
      <c r="N73" s="313"/>
      <c r="O73" s="313"/>
      <c r="P73" s="313"/>
      <c r="Q73" s="313"/>
      <c r="R73" s="313"/>
      <c r="S73" s="313"/>
      <c r="T73" s="313"/>
    </row>
    <row r="74" spans="1:20" ht="18" x14ac:dyDescent="0.25">
      <c r="A74" s="303"/>
      <c r="B74" s="313"/>
      <c r="C74" s="313"/>
      <c r="D74" s="313"/>
      <c r="E74" s="313"/>
      <c r="F74" s="313"/>
      <c r="G74" s="313"/>
      <c r="H74" s="313"/>
      <c r="I74" s="313"/>
      <c r="J74" s="313"/>
      <c r="K74" s="313"/>
      <c r="L74" s="313"/>
      <c r="M74" s="313"/>
      <c r="N74" s="313"/>
      <c r="O74" s="313"/>
      <c r="P74" s="313"/>
      <c r="Q74" s="313"/>
      <c r="R74" s="313"/>
      <c r="S74" s="313"/>
      <c r="T74" s="313"/>
    </row>
    <row r="75" spans="1:20" ht="18" x14ac:dyDescent="0.25">
      <c r="A75" s="303"/>
      <c r="B75" s="313"/>
      <c r="C75" s="313"/>
      <c r="D75" s="313"/>
      <c r="E75" s="313"/>
      <c r="F75" s="313"/>
      <c r="G75" s="313"/>
      <c r="H75" s="313"/>
      <c r="I75" s="313"/>
      <c r="J75" s="313"/>
      <c r="K75" s="313"/>
      <c r="L75" s="313"/>
      <c r="M75" s="313"/>
      <c r="N75" s="313"/>
      <c r="O75" s="313"/>
      <c r="P75" s="313"/>
      <c r="Q75" s="313"/>
      <c r="R75" s="313"/>
      <c r="S75" s="313"/>
      <c r="T75" s="313"/>
    </row>
    <row r="76" spans="1:20" ht="18" x14ac:dyDescent="0.25">
      <c r="A76" s="303"/>
      <c r="B76" s="313"/>
      <c r="C76" s="313"/>
      <c r="D76" s="313"/>
      <c r="E76" s="313"/>
      <c r="F76" s="313"/>
      <c r="G76" s="313"/>
      <c r="H76" s="313"/>
      <c r="I76" s="313"/>
      <c r="J76" s="313"/>
      <c r="K76" s="313"/>
      <c r="L76" s="313"/>
      <c r="M76" s="313"/>
      <c r="N76" s="313"/>
      <c r="O76" s="313"/>
      <c r="P76" s="313"/>
      <c r="Q76" s="313"/>
      <c r="R76" s="313"/>
      <c r="S76" s="313"/>
      <c r="T76" s="313"/>
    </row>
    <row r="77" spans="1:20" ht="18" x14ac:dyDescent="0.25">
      <c r="A77" s="303"/>
      <c r="B77" s="313"/>
      <c r="C77" s="313"/>
      <c r="D77" s="313"/>
      <c r="E77" s="313"/>
      <c r="F77" s="313"/>
      <c r="G77" s="313"/>
      <c r="H77" s="313"/>
      <c r="I77" s="313"/>
      <c r="J77" s="313"/>
      <c r="K77" s="313"/>
      <c r="L77" s="313"/>
      <c r="M77" s="313"/>
      <c r="N77" s="313"/>
      <c r="O77" s="313"/>
      <c r="P77" s="313"/>
      <c r="Q77" s="313"/>
      <c r="R77" s="313"/>
      <c r="S77" s="313"/>
      <c r="T77" s="313"/>
    </row>
    <row r="78" spans="1:20" ht="18" x14ac:dyDescent="0.25">
      <c r="A78" s="303"/>
      <c r="B78" s="313"/>
      <c r="C78" s="313"/>
      <c r="D78" s="313"/>
      <c r="E78" s="313"/>
      <c r="F78" s="313"/>
      <c r="G78" s="313"/>
      <c r="H78" s="313"/>
      <c r="I78" s="313"/>
      <c r="J78" s="313"/>
      <c r="K78" s="313"/>
      <c r="L78" s="313"/>
      <c r="M78" s="313"/>
      <c r="N78" s="313"/>
      <c r="O78" s="313"/>
      <c r="P78" s="313"/>
      <c r="Q78" s="313"/>
      <c r="R78" s="313"/>
      <c r="S78" s="313"/>
      <c r="T78" s="313"/>
    </row>
    <row r="79" spans="1:20" ht="18" x14ac:dyDescent="0.25">
      <c r="A79" s="303"/>
      <c r="B79" s="313"/>
      <c r="C79" s="313"/>
      <c r="D79" s="313"/>
      <c r="E79" s="313"/>
      <c r="F79" s="313"/>
      <c r="G79" s="313"/>
      <c r="H79" s="313"/>
      <c r="I79" s="313"/>
      <c r="J79" s="313"/>
      <c r="K79" s="313"/>
      <c r="L79" s="313"/>
      <c r="M79" s="313"/>
      <c r="N79" s="313"/>
      <c r="O79" s="313"/>
      <c r="P79" s="313"/>
      <c r="Q79" s="313"/>
      <c r="R79" s="313"/>
      <c r="S79" s="313"/>
      <c r="T79" s="313"/>
    </row>
    <row r="80" spans="1:20" ht="18" x14ac:dyDescent="0.25">
      <c r="A80" s="303"/>
      <c r="B80" s="313"/>
      <c r="C80" s="313"/>
      <c r="D80" s="313"/>
      <c r="E80" s="313"/>
      <c r="F80" s="313"/>
      <c r="G80" s="313"/>
      <c r="H80" s="313"/>
      <c r="I80" s="313"/>
      <c r="J80" s="313"/>
      <c r="K80" s="313"/>
      <c r="L80" s="313"/>
      <c r="M80" s="313"/>
      <c r="N80" s="313"/>
      <c r="O80" s="313"/>
      <c r="P80" s="313"/>
      <c r="Q80" s="313"/>
      <c r="R80" s="313"/>
      <c r="S80" s="313"/>
      <c r="T80" s="313"/>
    </row>
    <row r="81" spans="1:20" ht="18" x14ac:dyDescent="0.25">
      <c r="A81" s="303"/>
      <c r="B81" s="313"/>
      <c r="C81" s="313"/>
      <c r="D81" s="313"/>
      <c r="E81" s="313"/>
      <c r="F81" s="313"/>
      <c r="G81" s="313"/>
      <c r="H81" s="313"/>
      <c r="I81" s="313"/>
      <c r="J81" s="313"/>
      <c r="K81" s="313"/>
      <c r="L81" s="313"/>
      <c r="M81" s="313"/>
      <c r="N81" s="313"/>
      <c r="O81" s="313"/>
      <c r="P81" s="313"/>
      <c r="Q81" s="313"/>
      <c r="R81" s="313"/>
      <c r="S81" s="313"/>
      <c r="T81" s="313"/>
    </row>
    <row r="82" spans="1:20" ht="18" x14ac:dyDescent="0.25">
      <c r="A82" s="303"/>
      <c r="B82" s="313"/>
      <c r="C82" s="313"/>
      <c r="D82" s="313"/>
      <c r="E82" s="313"/>
      <c r="F82" s="313"/>
      <c r="G82" s="313"/>
      <c r="H82" s="313"/>
      <c r="I82" s="313"/>
      <c r="J82" s="313"/>
      <c r="K82" s="313"/>
      <c r="L82" s="313"/>
      <c r="M82" s="313"/>
      <c r="N82" s="313"/>
      <c r="O82" s="313"/>
      <c r="P82" s="313"/>
      <c r="Q82" s="313"/>
      <c r="R82" s="313"/>
      <c r="S82" s="313"/>
      <c r="T82" s="313"/>
    </row>
    <row r="83" spans="1:20" ht="18" x14ac:dyDescent="0.25">
      <c r="A83" s="303"/>
      <c r="B83" s="313"/>
      <c r="C83" s="313"/>
      <c r="D83" s="313"/>
      <c r="E83" s="313"/>
      <c r="F83" s="313"/>
      <c r="G83" s="313"/>
      <c r="H83" s="313"/>
      <c r="I83" s="313"/>
      <c r="J83" s="313"/>
      <c r="K83" s="313"/>
      <c r="L83" s="313"/>
      <c r="M83" s="313"/>
      <c r="N83" s="313"/>
      <c r="O83" s="313"/>
      <c r="P83" s="313"/>
      <c r="Q83" s="313"/>
      <c r="R83" s="313"/>
      <c r="S83" s="313"/>
      <c r="T83" s="313"/>
    </row>
    <row r="84" spans="1:20" ht="18" x14ac:dyDescent="0.25">
      <c r="A84" s="303"/>
      <c r="B84" s="313"/>
      <c r="C84" s="313"/>
      <c r="D84" s="313"/>
      <c r="E84" s="313"/>
      <c r="F84" s="313"/>
      <c r="G84" s="313"/>
      <c r="H84" s="313"/>
      <c r="I84" s="313"/>
      <c r="J84" s="313"/>
      <c r="K84" s="313"/>
      <c r="L84" s="313"/>
      <c r="M84" s="313"/>
      <c r="N84" s="313"/>
      <c r="O84" s="313"/>
      <c r="P84" s="313"/>
      <c r="Q84" s="313"/>
      <c r="R84" s="313"/>
      <c r="S84" s="313"/>
      <c r="T84" s="313"/>
    </row>
    <row r="85" spans="1:20" ht="18" x14ac:dyDescent="0.25">
      <c r="A85" s="303"/>
      <c r="B85" s="313"/>
      <c r="C85" s="313"/>
      <c r="D85" s="313"/>
      <c r="E85" s="313"/>
      <c r="F85" s="313"/>
      <c r="G85" s="313"/>
      <c r="H85" s="313"/>
      <c r="I85" s="313"/>
      <c r="J85" s="313"/>
      <c r="K85" s="313"/>
      <c r="L85" s="313"/>
      <c r="M85" s="313"/>
      <c r="N85" s="313"/>
      <c r="O85" s="313"/>
      <c r="P85" s="313"/>
      <c r="Q85" s="313"/>
      <c r="R85" s="313"/>
      <c r="S85" s="313"/>
      <c r="T85" s="313"/>
    </row>
    <row r="86" spans="1:20" ht="18" x14ac:dyDescent="0.25">
      <c r="A86" s="303"/>
      <c r="B86" s="313"/>
      <c r="C86" s="313"/>
      <c r="D86" s="313"/>
      <c r="E86" s="313"/>
      <c r="F86" s="313"/>
      <c r="G86" s="313"/>
      <c r="H86" s="313"/>
      <c r="I86" s="313"/>
      <c r="J86" s="313"/>
      <c r="K86" s="313"/>
      <c r="L86" s="313"/>
      <c r="M86" s="313"/>
      <c r="N86" s="313"/>
      <c r="O86" s="313"/>
      <c r="P86" s="313"/>
      <c r="Q86" s="313"/>
      <c r="R86" s="313"/>
      <c r="S86" s="313"/>
      <c r="T86" s="313"/>
    </row>
    <row r="87" spans="1:20" ht="18" x14ac:dyDescent="0.25">
      <c r="A87" s="303"/>
      <c r="B87" s="313"/>
      <c r="C87" s="313"/>
      <c r="D87" s="313"/>
      <c r="E87" s="313"/>
      <c r="F87" s="313"/>
      <c r="G87" s="313"/>
      <c r="H87" s="313"/>
      <c r="I87" s="313"/>
      <c r="J87" s="313"/>
      <c r="K87" s="313"/>
      <c r="L87" s="313"/>
      <c r="M87" s="313"/>
      <c r="N87" s="313"/>
      <c r="O87" s="313"/>
      <c r="P87" s="313"/>
      <c r="Q87" s="313"/>
      <c r="R87" s="313"/>
      <c r="S87" s="313"/>
      <c r="T87" s="313"/>
    </row>
    <row r="88" spans="1:20" ht="18" x14ac:dyDescent="0.25">
      <c r="A88" s="303"/>
      <c r="B88" s="313"/>
      <c r="C88" s="313"/>
      <c r="D88" s="313"/>
      <c r="E88" s="313"/>
      <c r="F88" s="313"/>
      <c r="G88" s="313"/>
      <c r="H88" s="313"/>
      <c r="I88" s="313"/>
      <c r="J88" s="313"/>
      <c r="K88" s="313"/>
      <c r="L88" s="313"/>
      <c r="M88" s="313"/>
      <c r="N88" s="313"/>
      <c r="O88" s="313"/>
      <c r="P88" s="313"/>
      <c r="Q88" s="313"/>
      <c r="R88" s="313"/>
      <c r="S88" s="313"/>
      <c r="T88" s="313"/>
    </row>
    <row r="89" spans="1:20" ht="18" x14ac:dyDescent="0.25">
      <c r="A89" s="303"/>
      <c r="B89" s="313"/>
      <c r="C89" s="313"/>
      <c r="D89" s="313"/>
      <c r="E89" s="313"/>
      <c r="F89" s="313"/>
      <c r="G89" s="313"/>
      <c r="H89" s="313"/>
      <c r="I89" s="313"/>
      <c r="J89" s="313"/>
      <c r="K89" s="313"/>
      <c r="L89" s="313"/>
      <c r="M89" s="313"/>
      <c r="N89" s="313"/>
      <c r="O89" s="313"/>
      <c r="P89" s="313"/>
      <c r="Q89" s="313"/>
      <c r="R89" s="313"/>
      <c r="S89" s="313"/>
      <c r="T89" s="313"/>
    </row>
    <row r="90" spans="1:20" ht="18" x14ac:dyDescent="0.25">
      <c r="A90" s="303"/>
      <c r="B90" s="313"/>
      <c r="C90" s="313"/>
      <c r="D90" s="313"/>
      <c r="E90" s="313"/>
      <c r="F90" s="313"/>
      <c r="G90" s="313"/>
      <c r="H90" s="313"/>
      <c r="I90" s="313"/>
      <c r="J90" s="313"/>
      <c r="K90" s="313"/>
      <c r="L90" s="313"/>
      <c r="M90" s="313"/>
      <c r="N90" s="313"/>
      <c r="O90" s="313"/>
      <c r="P90" s="313"/>
      <c r="Q90" s="313"/>
      <c r="R90" s="313"/>
      <c r="S90" s="313"/>
      <c r="T90" s="313"/>
    </row>
    <row r="91" spans="1:20" ht="18" x14ac:dyDescent="0.25">
      <c r="A91" s="303"/>
      <c r="B91" s="313"/>
      <c r="C91" s="313"/>
      <c r="D91" s="313"/>
      <c r="E91" s="313"/>
      <c r="F91" s="313"/>
      <c r="G91" s="313"/>
      <c r="H91" s="313"/>
      <c r="I91" s="313"/>
      <c r="J91" s="313"/>
      <c r="K91" s="313"/>
      <c r="L91" s="313"/>
      <c r="M91" s="313"/>
      <c r="N91" s="313"/>
      <c r="O91" s="313"/>
      <c r="P91" s="313"/>
      <c r="Q91" s="313"/>
      <c r="R91" s="313"/>
      <c r="S91" s="313"/>
      <c r="T91" s="313"/>
    </row>
    <row r="92" spans="1:20" ht="18" x14ac:dyDescent="0.25">
      <c r="A92" s="303"/>
      <c r="B92" s="313"/>
      <c r="C92" s="313"/>
      <c r="D92" s="313"/>
      <c r="E92" s="313"/>
      <c r="F92" s="313"/>
      <c r="G92" s="313"/>
      <c r="H92" s="313"/>
      <c r="I92" s="313"/>
      <c r="J92" s="313"/>
      <c r="K92" s="313"/>
      <c r="L92" s="313"/>
      <c r="M92" s="313"/>
      <c r="N92" s="313"/>
      <c r="O92" s="313"/>
      <c r="P92" s="313"/>
      <c r="Q92" s="313"/>
      <c r="R92" s="313"/>
      <c r="S92" s="313"/>
      <c r="T92" s="313"/>
    </row>
    <row r="93" spans="1:20" ht="18" x14ac:dyDescent="0.25">
      <c r="A93" s="303"/>
      <c r="B93" s="313"/>
      <c r="C93" s="313"/>
      <c r="D93" s="313"/>
      <c r="E93" s="313"/>
      <c r="F93" s="313"/>
      <c r="G93" s="313"/>
      <c r="H93" s="313"/>
      <c r="I93" s="313"/>
      <c r="J93" s="313"/>
      <c r="K93" s="313"/>
      <c r="L93" s="313"/>
      <c r="M93" s="313"/>
      <c r="N93" s="313"/>
      <c r="O93" s="313"/>
      <c r="P93" s="313"/>
      <c r="Q93" s="313"/>
      <c r="R93" s="313"/>
      <c r="S93" s="313"/>
      <c r="T93" s="313"/>
    </row>
    <row r="94" spans="1:20" ht="18" x14ac:dyDescent="0.25">
      <c r="A94" s="303"/>
      <c r="B94" s="313"/>
      <c r="C94" s="313"/>
      <c r="D94" s="313"/>
      <c r="E94" s="313"/>
      <c r="F94" s="313"/>
      <c r="G94" s="313"/>
      <c r="H94" s="313"/>
      <c r="I94" s="313"/>
      <c r="J94" s="313"/>
      <c r="K94" s="313"/>
      <c r="L94" s="313"/>
      <c r="M94" s="313"/>
      <c r="N94" s="313"/>
      <c r="O94" s="313"/>
      <c r="P94" s="313"/>
      <c r="Q94" s="313"/>
      <c r="R94" s="313"/>
      <c r="S94" s="313"/>
      <c r="T94" s="313"/>
    </row>
    <row r="95" spans="1:20" ht="18" x14ac:dyDescent="0.25">
      <c r="A95" s="303"/>
      <c r="B95" s="313"/>
      <c r="C95" s="313"/>
      <c r="D95" s="313"/>
      <c r="E95" s="313"/>
      <c r="F95" s="313"/>
      <c r="G95" s="313"/>
      <c r="H95" s="313"/>
      <c r="I95" s="313"/>
      <c r="J95" s="313"/>
      <c r="K95" s="313"/>
      <c r="L95" s="313"/>
      <c r="M95" s="313"/>
      <c r="N95" s="313"/>
      <c r="O95" s="313"/>
      <c r="P95" s="313"/>
      <c r="Q95" s="313"/>
      <c r="R95" s="313"/>
      <c r="S95" s="313"/>
      <c r="T95" s="313"/>
    </row>
    <row r="96" spans="1:20" ht="18" x14ac:dyDescent="0.25">
      <c r="A96" s="303"/>
      <c r="B96" s="313"/>
      <c r="C96" s="313"/>
      <c r="D96" s="313"/>
      <c r="E96" s="313"/>
      <c r="F96" s="313"/>
      <c r="G96" s="313"/>
      <c r="H96" s="313"/>
      <c r="I96" s="313"/>
      <c r="J96" s="313"/>
      <c r="K96" s="313"/>
      <c r="L96" s="313"/>
      <c r="M96" s="313"/>
      <c r="N96" s="313"/>
      <c r="O96" s="313"/>
      <c r="P96" s="313"/>
      <c r="Q96" s="313"/>
      <c r="R96" s="313"/>
      <c r="S96" s="313"/>
      <c r="T96" s="313"/>
    </row>
    <row r="97" spans="1:20" ht="18" x14ac:dyDescent="0.25">
      <c r="A97" s="303"/>
      <c r="B97" s="313"/>
      <c r="C97" s="313"/>
      <c r="D97" s="313"/>
      <c r="E97" s="313"/>
      <c r="F97" s="313"/>
      <c r="G97" s="313"/>
      <c r="H97" s="313"/>
      <c r="I97" s="313"/>
      <c r="J97" s="313"/>
      <c r="K97" s="313"/>
      <c r="L97" s="313"/>
      <c r="M97" s="313"/>
      <c r="N97" s="313"/>
      <c r="O97" s="313"/>
      <c r="P97" s="313"/>
      <c r="Q97" s="313"/>
      <c r="R97" s="313"/>
      <c r="S97" s="313"/>
      <c r="T97" s="313"/>
    </row>
    <row r="98" spans="1:20" ht="18" x14ac:dyDescent="0.25">
      <c r="A98" s="303"/>
      <c r="B98" s="313"/>
      <c r="C98" s="313"/>
      <c r="D98" s="313"/>
      <c r="E98" s="313"/>
      <c r="F98" s="313"/>
      <c r="G98" s="313"/>
      <c r="H98" s="313"/>
      <c r="I98" s="313"/>
      <c r="J98" s="313"/>
      <c r="K98" s="313"/>
      <c r="L98" s="313"/>
      <c r="M98" s="313"/>
      <c r="N98" s="313"/>
      <c r="O98" s="313"/>
      <c r="P98" s="313"/>
      <c r="Q98" s="313"/>
      <c r="R98" s="313"/>
      <c r="S98" s="313"/>
      <c r="T98" s="313"/>
    </row>
  </sheetData>
  <mergeCells count="25">
    <mergeCell ref="A1:V1"/>
    <mergeCell ref="A2:A6"/>
    <mergeCell ref="B2:S2"/>
    <mergeCell ref="T2:V2"/>
    <mergeCell ref="X2:Y3"/>
    <mergeCell ref="B3:J3"/>
    <mergeCell ref="K3:S3"/>
    <mergeCell ref="T3:V3"/>
    <mergeCell ref="B4:B6"/>
    <mergeCell ref="C4:C6"/>
    <mergeCell ref="X4:X6"/>
    <mergeCell ref="Y4:Y6"/>
    <mergeCell ref="E5:G5"/>
    <mergeCell ref="H5:J5"/>
    <mergeCell ref="N5:P5"/>
    <mergeCell ref="Q5:S5"/>
    <mergeCell ref="T4:T6"/>
    <mergeCell ref="U4:U6"/>
    <mergeCell ref="V4:V6"/>
    <mergeCell ref="D4:D6"/>
    <mergeCell ref="E4:J4"/>
    <mergeCell ref="K4:K6"/>
    <mergeCell ref="L4:L6"/>
    <mergeCell ref="M4:M6"/>
    <mergeCell ref="N4:S4"/>
  </mergeCells>
  <conditionalFormatting sqref="Q36:R36">
    <cfRule type="cellIs" dxfId="18" priority="11" operator="lessThanOrEqual">
      <formula>0</formula>
    </cfRule>
  </conditionalFormatting>
  <conditionalFormatting sqref="X31">
    <cfRule type="cellIs" dxfId="17" priority="21" operator="lessThanOrEqual">
      <formula>0</formula>
    </cfRule>
  </conditionalFormatting>
  <conditionalFormatting sqref="X8:Y45 X47:Y47">
    <cfRule type="cellIs" dxfId="16" priority="20" operator="equal">
      <formula>0</formula>
    </cfRule>
  </conditionalFormatting>
  <conditionalFormatting sqref="X33:X38">
    <cfRule type="cellIs" dxfId="15" priority="19" operator="lessThanOrEqual">
      <formula>0</formula>
    </cfRule>
  </conditionalFormatting>
  <conditionalFormatting sqref="X46:Y46">
    <cfRule type="cellIs" dxfId="14" priority="18" operator="equal">
      <formula>0</formula>
    </cfRule>
  </conditionalFormatting>
  <conditionalFormatting sqref="T48:V48">
    <cfRule type="cellIs" dxfId="13" priority="2" operator="equal">
      <formula>0</formula>
    </cfRule>
  </conditionalFormatting>
  <conditionalFormatting sqref="S27:S48">
    <cfRule type="cellIs" dxfId="12" priority="1" operator="equal">
      <formula>0</formula>
    </cfRule>
  </conditionalFormatting>
  <conditionalFormatting sqref="H16:J16 Q16:S16">
    <cfRule type="cellIs" dxfId="11" priority="15" operator="lessThanOrEqual">
      <formula>0</formula>
    </cfRule>
  </conditionalFormatting>
  <conditionalFormatting sqref="H31:M31">
    <cfRule type="cellIs" dxfId="10" priority="14" operator="lessThanOrEqual">
      <formula>0</formula>
    </cfRule>
  </conditionalFormatting>
  <conditionalFormatting sqref="Q31:R31">
    <cfRule type="cellIs" dxfId="9" priority="13" operator="lessThanOrEqual">
      <formula>0</formula>
    </cfRule>
  </conditionalFormatting>
  <conditionalFormatting sqref="H36:J36">
    <cfRule type="cellIs" dxfId="8" priority="12" operator="lessThanOrEqual">
      <formula>0</formula>
    </cfRule>
  </conditionalFormatting>
  <conditionalFormatting sqref="B47:D47 F46:R47 B8:S26 B27:R45">
    <cfRule type="cellIs" dxfId="7" priority="10" operator="equal">
      <formula>0</formula>
    </cfRule>
  </conditionalFormatting>
  <conditionalFormatting sqref="B46:D46">
    <cfRule type="cellIs" dxfId="6" priority="9" operator="equal">
      <formula>0</formula>
    </cfRule>
  </conditionalFormatting>
  <conditionalFormatting sqref="E46">
    <cfRule type="cellIs" dxfId="5" priority="8" operator="equal">
      <formula>0</formula>
    </cfRule>
  </conditionalFormatting>
  <conditionalFormatting sqref="E47">
    <cfRule type="cellIs" dxfId="4" priority="7" operator="equal">
      <formula>0</formula>
    </cfRule>
  </conditionalFormatting>
  <conditionalFormatting sqref="B48:D48 F48:R48">
    <cfRule type="cellIs" dxfId="3" priority="6" operator="equal">
      <formula>0</formula>
    </cfRule>
  </conditionalFormatting>
  <conditionalFormatting sqref="E48">
    <cfRule type="cellIs" dxfId="2" priority="5" operator="equal">
      <formula>0</formula>
    </cfRule>
  </conditionalFormatting>
  <conditionalFormatting sqref="T16:V16 T34:V34">
    <cfRule type="cellIs" dxfId="1" priority="4" operator="lessThanOrEqual">
      <formula>0</formula>
    </cfRule>
  </conditionalFormatting>
  <conditionalFormatting sqref="T8:V47">
    <cfRule type="cellIs" dxfId="0" priority="3" operator="equal">
      <formula>0</formula>
    </cfRule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4"/>
  <sheetViews>
    <sheetView workbookViewId="0"/>
  </sheetViews>
  <sheetFormatPr defaultColWidth="8.28515625" defaultRowHeight="12.75" x14ac:dyDescent="0.2"/>
  <cols>
    <col min="1" max="1" width="51.85546875" style="196" customWidth="1"/>
    <col min="2" max="2" width="5.28515625" style="198" customWidth="1"/>
    <col min="3" max="3" width="14.7109375" style="196" customWidth="1"/>
    <col min="4" max="7" width="14.140625" style="479" customWidth="1"/>
    <col min="8" max="256" width="8.28515625" style="196"/>
    <col min="257" max="257" width="51.85546875" style="196" customWidth="1"/>
    <col min="258" max="258" width="5.28515625" style="196" customWidth="1"/>
    <col min="259" max="261" width="14.7109375" style="196" customWidth="1"/>
    <col min="262" max="262" width="15.85546875" style="196" customWidth="1"/>
    <col min="263" max="263" width="8.28515625" style="196" customWidth="1"/>
    <col min="264" max="512" width="8.28515625" style="196"/>
    <col min="513" max="513" width="51.85546875" style="196" customWidth="1"/>
    <col min="514" max="514" width="5.28515625" style="196" customWidth="1"/>
    <col min="515" max="517" width="14.7109375" style="196" customWidth="1"/>
    <col min="518" max="518" width="15.85546875" style="196" customWidth="1"/>
    <col min="519" max="519" width="8.28515625" style="196" customWidth="1"/>
    <col min="520" max="768" width="8.28515625" style="196"/>
    <col min="769" max="769" width="51.85546875" style="196" customWidth="1"/>
    <col min="770" max="770" width="5.28515625" style="196" customWidth="1"/>
    <col min="771" max="773" width="14.7109375" style="196" customWidth="1"/>
    <col min="774" max="774" width="15.85546875" style="196" customWidth="1"/>
    <col min="775" max="775" width="8.28515625" style="196" customWidth="1"/>
    <col min="776" max="1024" width="8.28515625" style="196"/>
    <col min="1025" max="1025" width="51.85546875" style="196" customWidth="1"/>
    <col min="1026" max="1026" width="5.28515625" style="196" customWidth="1"/>
    <col min="1027" max="1029" width="14.7109375" style="196" customWidth="1"/>
    <col min="1030" max="1030" width="15.85546875" style="196" customWidth="1"/>
    <col min="1031" max="1031" width="8.28515625" style="196" customWidth="1"/>
    <col min="1032" max="1280" width="8.28515625" style="196"/>
    <col min="1281" max="1281" width="51.85546875" style="196" customWidth="1"/>
    <col min="1282" max="1282" width="5.28515625" style="196" customWidth="1"/>
    <col min="1283" max="1285" width="14.7109375" style="196" customWidth="1"/>
    <col min="1286" max="1286" width="15.85546875" style="196" customWidth="1"/>
    <col min="1287" max="1287" width="8.28515625" style="196" customWidth="1"/>
    <col min="1288" max="1536" width="8.28515625" style="196"/>
    <col min="1537" max="1537" width="51.85546875" style="196" customWidth="1"/>
    <col min="1538" max="1538" width="5.28515625" style="196" customWidth="1"/>
    <col min="1539" max="1541" width="14.7109375" style="196" customWidth="1"/>
    <col min="1542" max="1542" width="15.85546875" style="196" customWidth="1"/>
    <col min="1543" max="1543" width="8.28515625" style="196" customWidth="1"/>
    <col min="1544" max="1792" width="8.28515625" style="196"/>
    <col min="1793" max="1793" width="51.85546875" style="196" customWidth="1"/>
    <col min="1794" max="1794" width="5.28515625" style="196" customWidth="1"/>
    <col min="1795" max="1797" width="14.7109375" style="196" customWidth="1"/>
    <col min="1798" max="1798" width="15.85546875" style="196" customWidth="1"/>
    <col min="1799" max="1799" width="8.28515625" style="196" customWidth="1"/>
    <col min="1800" max="2048" width="8.28515625" style="196"/>
    <col min="2049" max="2049" width="51.85546875" style="196" customWidth="1"/>
    <col min="2050" max="2050" width="5.28515625" style="196" customWidth="1"/>
    <col min="2051" max="2053" width="14.7109375" style="196" customWidth="1"/>
    <col min="2054" max="2054" width="15.85546875" style="196" customWidth="1"/>
    <col min="2055" max="2055" width="8.28515625" style="196" customWidth="1"/>
    <col min="2056" max="2304" width="8.28515625" style="196"/>
    <col min="2305" max="2305" width="51.85546875" style="196" customWidth="1"/>
    <col min="2306" max="2306" width="5.28515625" style="196" customWidth="1"/>
    <col min="2307" max="2309" width="14.7109375" style="196" customWidth="1"/>
    <col min="2310" max="2310" width="15.85546875" style="196" customWidth="1"/>
    <col min="2311" max="2311" width="8.28515625" style="196" customWidth="1"/>
    <col min="2312" max="2560" width="8.28515625" style="196"/>
    <col min="2561" max="2561" width="51.85546875" style="196" customWidth="1"/>
    <col min="2562" max="2562" width="5.28515625" style="196" customWidth="1"/>
    <col min="2563" max="2565" width="14.7109375" style="196" customWidth="1"/>
    <col min="2566" max="2566" width="15.85546875" style="196" customWidth="1"/>
    <col min="2567" max="2567" width="8.28515625" style="196" customWidth="1"/>
    <col min="2568" max="2816" width="8.28515625" style="196"/>
    <col min="2817" max="2817" width="51.85546875" style="196" customWidth="1"/>
    <col min="2818" max="2818" width="5.28515625" style="196" customWidth="1"/>
    <col min="2819" max="2821" width="14.7109375" style="196" customWidth="1"/>
    <col min="2822" max="2822" width="15.85546875" style="196" customWidth="1"/>
    <col min="2823" max="2823" width="8.28515625" style="196" customWidth="1"/>
    <col min="2824" max="3072" width="8.28515625" style="196"/>
    <col min="3073" max="3073" width="51.85546875" style="196" customWidth="1"/>
    <col min="3074" max="3074" width="5.28515625" style="196" customWidth="1"/>
    <col min="3075" max="3077" width="14.7109375" style="196" customWidth="1"/>
    <col min="3078" max="3078" width="15.85546875" style="196" customWidth="1"/>
    <col min="3079" max="3079" width="8.28515625" style="196" customWidth="1"/>
    <col min="3080" max="3328" width="8.28515625" style="196"/>
    <col min="3329" max="3329" width="51.85546875" style="196" customWidth="1"/>
    <col min="3330" max="3330" width="5.28515625" style="196" customWidth="1"/>
    <col min="3331" max="3333" width="14.7109375" style="196" customWidth="1"/>
    <col min="3334" max="3334" width="15.85546875" style="196" customWidth="1"/>
    <col min="3335" max="3335" width="8.28515625" style="196" customWidth="1"/>
    <col min="3336" max="3584" width="8.28515625" style="196"/>
    <col min="3585" max="3585" width="51.85546875" style="196" customWidth="1"/>
    <col min="3586" max="3586" width="5.28515625" style="196" customWidth="1"/>
    <col min="3587" max="3589" width="14.7109375" style="196" customWidth="1"/>
    <col min="3590" max="3590" width="15.85546875" style="196" customWidth="1"/>
    <col min="3591" max="3591" width="8.28515625" style="196" customWidth="1"/>
    <col min="3592" max="3840" width="8.28515625" style="196"/>
    <col min="3841" max="3841" width="51.85546875" style="196" customWidth="1"/>
    <col min="3842" max="3842" width="5.28515625" style="196" customWidth="1"/>
    <col min="3843" max="3845" width="14.7109375" style="196" customWidth="1"/>
    <col min="3846" max="3846" width="15.85546875" style="196" customWidth="1"/>
    <col min="3847" max="3847" width="8.28515625" style="196" customWidth="1"/>
    <col min="3848" max="4096" width="8.28515625" style="196"/>
    <col min="4097" max="4097" width="51.85546875" style="196" customWidth="1"/>
    <col min="4098" max="4098" width="5.28515625" style="196" customWidth="1"/>
    <col min="4099" max="4101" width="14.7109375" style="196" customWidth="1"/>
    <col min="4102" max="4102" width="15.85546875" style="196" customWidth="1"/>
    <col min="4103" max="4103" width="8.28515625" style="196" customWidth="1"/>
    <col min="4104" max="4352" width="8.28515625" style="196"/>
    <col min="4353" max="4353" width="51.85546875" style="196" customWidth="1"/>
    <col min="4354" max="4354" width="5.28515625" style="196" customWidth="1"/>
    <col min="4355" max="4357" width="14.7109375" style="196" customWidth="1"/>
    <col min="4358" max="4358" width="15.85546875" style="196" customWidth="1"/>
    <col min="4359" max="4359" width="8.28515625" style="196" customWidth="1"/>
    <col min="4360" max="4608" width="8.28515625" style="196"/>
    <col min="4609" max="4609" width="51.85546875" style="196" customWidth="1"/>
    <col min="4610" max="4610" width="5.28515625" style="196" customWidth="1"/>
    <col min="4611" max="4613" width="14.7109375" style="196" customWidth="1"/>
    <col min="4614" max="4614" width="15.85546875" style="196" customWidth="1"/>
    <col min="4615" max="4615" width="8.28515625" style="196" customWidth="1"/>
    <col min="4616" max="4864" width="8.28515625" style="196"/>
    <col min="4865" max="4865" width="51.85546875" style="196" customWidth="1"/>
    <col min="4866" max="4866" width="5.28515625" style="196" customWidth="1"/>
    <col min="4867" max="4869" width="14.7109375" style="196" customWidth="1"/>
    <col min="4870" max="4870" width="15.85546875" style="196" customWidth="1"/>
    <col min="4871" max="4871" width="8.28515625" style="196" customWidth="1"/>
    <col min="4872" max="5120" width="8.28515625" style="196"/>
    <col min="5121" max="5121" width="51.85546875" style="196" customWidth="1"/>
    <col min="5122" max="5122" width="5.28515625" style="196" customWidth="1"/>
    <col min="5123" max="5125" width="14.7109375" style="196" customWidth="1"/>
    <col min="5126" max="5126" width="15.85546875" style="196" customWidth="1"/>
    <col min="5127" max="5127" width="8.28515625" style="196" customWidth="1"/>
    <col min="5128" max="5376" width="8.28515625" style="196"/>
    <col min="5377" max="5377" width="51.85546875" style="196" customWidth="1"/>
    <col min="5378" max="5378" width="5.28515625" style="196" customWidth="1"/>
    <col min="5379" max="5381" width="14.7109375" style="196" customWidth="1"/>
    <col min="5382" max="5382" width="15.85546875" style="196" customWidth="1"/>
    <col min="5383" max="5383" width="8.28515625" style="196" customWidth="1"/>
    <col min="5384" max="5632" width="8.28515625" style="196"/>
    <col min="5633" max="5633" width="51.85546875" style="196" customWidth="1"/>
    <col min="5634" max="5634" width="5.28515625" style="196" customWidth="1"/>
    <col min="5635" max="5637" width="14.7109375" style="196" customWidth="1"/>
    <col min="5638" max="5638" width="15.85546875" style="196" customWidth="1"/>
    <col min="5639" max="5639" width="8.28515625" style="196" customWidth="1"/>
    <col min="5640" max="5888" width="8.28515625" style="196"/>
    <col min="5889" max="5889" width="51.85546875" style="196" customWidth="1"/>
    <col min="5890" max="5890" width="5.28515625" style="196" customWidth="1"/>
    <col min="5891" max="5893" width="14.7109375" style="196" customWidth="1"/>
    <col min="5894" max="5894" width="15.85546875" style="196" customWidth="1"/>
    <col min="5895" max="5895" width="8.28515625" style="196" customWidth="1"/>
    <col min="5896" max="6144" width="8.28515625" style="196"/>
    <col min="6145" max="6145" width="51.85546875" style="196" customWidth="1"/>
    <col min="6146" max="6146" width="5.28515625" style="196" customWidth="1"/>
    <col min="6147" max="6149" width="14.7109375" style="196" customWidth="1"/>
    <col min="6150" max="6150" width="15.85546875" style="196" customWidth="1"/>
    <col min="6151" max="6151" width="8.28515625" style="196" customWidth="1"/>
    <col min="6152" max="6400" width="8.28515625" style="196"/>
    <col min="6401" max="6401" width="51.85546875" style="196" customWidth="1"/>
    <col min="6402" max="6402" width="5.28515625" style="196" customWidth="1"/>
    <col min="6403" max="6405" width="14.7109375" style="196" customWidth="1"/>
    <col min="6406" max="6406" width="15.85546875" style="196" customWidth="1"/>
    <col min="6407" max="6407" width="8.28515625" style="196" customWidth="1"/>
    <col min="6408" max="6656" width="8.28515625" style="196"/>
    <col min="6657" max="6657" width="51.85546875" style="196" customWidth="1"/>
    <col min="6658" max="6658" width="5.28515625" style="196" customWidth="1"/>
    <col min="6659" max="6661" width="14.7109375" style="196" customWidth="1"/>
    <col min="6662" max="6662" width="15.85546875" style="196" customWidth="1"/>
    <col min="6663" max="6663" width="8.28515625" style="196" customWidth="1"/>
    <col min="6664" max="6912" width="8.28515625" style="196"/>
    <col min="6913" max="6913" width="51.85546875" style="196" customWidth="1"/>
    <col min="6914" max="6914" width="5.28515625" style="196" customWidth="1"/>
    <col min="6915" max="6917" width="14.7109375" style="196" customWidth="1"/>
    <col min="6918" max="6918" width="15.85546875" style="196" customWidth="1"/>
    <col min="6919" max="6919" width="8.28515625" style="196" customWidth="1"/>
    <col min="6920" max="7168" width="8.28515625" style="196"/>
    <col min="7169" max="7169" width="51.85546875" style="196" customWidth="1"/>
    <col min="7170" max="7170" width="5.28515625" style="196" customWidth="1"/>
    <col min="7171" max="7173" width="14.7109375" style="196" customWidth="1"/>
    <col min="7174" max="7174" width="15.85546875" style="196" customWidth="1"/>
    <col min="7175" max="7175" width="8.28515625" style="196" customWidth="1"/>
    <col min="7176" max="7424" width="8.28515625" style="196"/>
    <col min="7425" max="7425" width="51.85546875" style="196" customWidth="1"/>
    <col min="7426" max="7426" width="5.28515625" style="196" customWidth="1"/>
    <col min="7427" max="7429" width="14.7109375" style="196" customWidth="1"/>
    <col min="7430" max="7430" width="15.85546875" style="196" customWidth="1"/>
    <col min="7431" max="7431" width="8.28515625" style="196" customWidth="1"/>
    <col min="7432" max="7680" width="8.28515625" style="196"/>
    <col min="7681" max="7681" width="51.85546875" style="196" customWidth="1"/>
    <col min="7682" max="7682" width="5.28515625" style="196" customWidth="1"/>
    <col min="7683" max="7685" width="14.7109375" style="196" customWidth="1"/>
    <col min="7686" max="7686" width="15.85546875" style="196" customWidth="1"/>
    <col min="7687" max="7687" width="8.28515625" style="196" customWidth="1"/>
    <col min="7688" max="7936" width="8.28515625" style="196"/>
    <col min="7937" max="7937" width="51.85546875" style="196" customWidth="1"/>
    <col min="7938" max="7938" width="5.28515625" style="196" customWidth="1"/>
    <col min="7939" max="7941" width="14.7109375" style="196" customWidth="1"/>
    <col min="7942" max="7942" width="15.85546875" style="196" customWidth="1"/>
    <col min="7943" max="7943" width="8.28515625" style="196" customWidth="1"/>
    <col min="7944" max="8192" width="8.28515625" style="196"/>
    <col min="8193" max="8193" width="51.85546875" style="196" customWidth="1"/>
    <col min="8194" max="8194" width="5.28515625" style="196" customWidth="1"/>
    <col min="8195" max="8197" width="14.7109375" style="196" customWidth="1"/>
    <col min="8198" max="8198" width="15.85546875" style="196" customWidth="1"/>
    <col min="8199" max="8199" width="8.28515625" style="196" customWidth="1"/>
    <col min="8200" max="8448" width="8.28515625" style="196"/>
    <col min="8449" max="8449" width="51.85546875" style="196" customWidth="1"/>
    <col min="8450" max="8450" width="5.28515625" style="196" customWidth="1"/>
    <col min="8451" max="8453" width="14.7109375" style="196" customWidth="1"/>
    <col min="8454" max="8454" width="15.85546875" style="196" customWidth="1"/>
    <col min="8455" max="8455" width="8.28515625" style="196" customWidth="1"/>
    <col min="8456" max="8704" width="8.28515625" style="196"/>
    <col min="8705" max="8705" width="51.85546875" style="196" customWidth="1"/>
    <col min="8706" max="8706" width="5.28515625" style="196" customWidth="1"/>
    <col min="8707" max="8709" width="14.7109375" style="196" customWidth="1"/>
    <col min="8710" max="8710" width="15.85546875" style="196" customWidth="1"/>
    <col min="8711" max="8711" width="8.28515625" style="196" customWidth="1"/>
    <col min="8712" max="8960" width="8.28515625" style="196"/>
    <col min="8961" max="8961" width="51.85546875" style="196" customWidth="1"/>
    <col min="8962" max="8962" width="5.28515625" style="196" customWidth="1"/>
    <col min="8963" max="8965" width="14.7109375" style="196" customWidth="1"/>
    <col min="8966" max="8966" width="15.85546875" style="196" customWidth="1"/>
    <col min="8967" max="8967" width="8.28515625" style="196" customWidth="1"/>
    <col min="8968" max="9216" width="8.28515625" style="196"/>
    <col min="9217" max="9217" width="51.85546875" style="196" customWidth="1"/>
    <col min="9218" max="9218" width="5.28515625" style="196" customWidth="1"/>
    <col min="9219" max="9221" width="14.7109375" style="196" customWidth="1"/>
    <col min="9222" max="9222" width="15.85546875" style="196" customWidth="1"/>
    <col min="9223" max="9223" width="8.28515625" style="196" customWidth="1"/>
    <col min="9224" max="9472" width="8.28515625" style="196"/>
    <col min="9473" max="9473" width="51.85546875" style="196" customWidth="1"/>
    <col min="9474" max="9474" width="5.28515625" style="196" customWidth="1"/>
    <col min="9475" max="9477" width="14.7109375" style="196" customWidth="1"/>
    <col min="9478" max="9478" width="15.85546875" style="196" customWidth="1"/>
    <col min="9479" max="9479" width="8.28515625" style="196" customWidth="1"/>
    <col min="9480" max="9728" width="8.28515625" style="196"/>
    <col min="9729" max="9729" width="51.85546875" style="196" customWidth="1"/>
    <col min="9730" max="9730" width="5.28515625" style="196" customWidth="1"/>
    <col min="9731" max="9733" width="14.7109375" style="196" customWidth="1"/>
    <col min="9734" max="9734" width="15.85546875" style="196" customWidth="1"/>
    <col min="9735" max="9735" width="8.28515625" style="196" customWidth="1"/>
    <col min="9736" max="9984" width="8.28515625" style="196"/>
    <col min="9985" max="9985" width="51.85546875" style="196" customWidth="1"/>
    <col min="9986" max="9986" width="5.28515625" style="196" customWidth="1"/>
    <col min="9987" max="9989" width="14.7109375" style="196" customWidth="1"/>
    <col min="9990" max="9990" width="15.85546875" style="196" customWidth="1"/>
    <col min="9991" max="9991" width="8.28515625" style="196" customWidth="1"/>
    <col min="9992" max="10240" width="8.28515625" style="196"/>
    <col min="10241" max="10241" width="51.85546875" style="196" customWidth="1"/>
    <col min="10242" max="10242" width="5.28515625" style="196" customWidth="1"/>
    <col min="10243" max="10245" width="14.7109375" style="196" customWidth="1"/>
    <col min="10246" max="10246" width="15.85546875" style="196" customWidth="1"/>
    <col min="10247" max="10247" width="8.28515625" style="196" customWidth="1"/>
    <col min="10248" max="10496" width="8.28515625" style="196"/>
    <col min="10497" max="10497" width="51.85546875" style="196" customWidth="1"/>
    <col min="10498" max="10498" width="5.28515625" style="196" customWidth="1"/>
    <col min="10499" max="10501" width="14.7109375" style="196" customWidth="1"/>
    <col min="10502" max="10502" width="15.85546875" style="196" customWidth="1"/>
    <col min="10503" max="10503" width="8.28515625" style="196" customWidth="1"/>
    <col min="10504" max="10752" width="8.28515625" style="196"/>
    <col min="10753" max="10753" width="51.85546875" style="196" customWidth="1"/>
    <col min="10754" max="10754" width="5.28515625" style="196" customWidth="1"/>
    <col min="10755" max="10757" width="14.7109375" style="196" customWidth="1"/>
    <col min="10758" max="10758" width="15.85546875" style="196" customWidth="1"/>
    <col min="10759" max="10759" width="8.28515625" style="196" customWidth="1"/>
    <col min="10760" max="11008" width="8.28515625" style="196"/>
    <col min="11009" max="11009" width="51.85546875" style="196" customWidth="1"/>
    <col min="11010" max="11010" width="5.28515625" style="196" customWidth="1"/>
    <col min="11011" max="11013" width="14.7109375" style="196" customWidth="1"/>
    <col min="11014" max="11014" width="15.85546875" style="196" customWidth="1"/>
    <col min="11015" max="11015" width="8.28515625" style="196" customWidth="1"/>
    <col min="11016" max="11264" width="8.28515625" style="196"/>
    <col min="11265" max="11265" width="51.85546875" style="196" customWidth="1"/>
    <col min="11266" max="11266" width="5.28515625" style="196" customWidth="1"/>
    <col min="11267" max="11269" width="14.7109375" style="196" customWidth="1"/>
    <col min="11270" max="11270" width="15.85546875" style="196" customWidth="1"/>
    <col min="11271" max="11271" width="8.28515625" style="196" customWidth="1"/>
    <col min="11272" max="11520" width="8.28515625" style="196"/>
    <col min="11521" max="11521" width="51.85546875" style="196" customWidth="1"/>
    <col min="11522" max="11522" width="5.28515625" style="196" customWidth="1"/>
    <col min="11523" max="11525" width="14.7109375" style="196" customWidth="1"/>
    <col min="11526" max="11526" width="15.85546875" style="196" customWidth="1"/>
    <col min="11527" max="11527" width="8.28515625" style="196" customWidth="1"/>
    <col min="11528" max="11776" width="8.28515625" style="196"/>
    <col min="11777" max="11777" width="51.85546875" style="196" customWidth="1"/>
    <col min="11778" max="11778" width="5.28515625" style="196" customWidth="1"/>
    <col min="11779" max="11781" width="14.7109375" style="196" customWidth="1"/>
    <col min="11782" max="11782" width="15.85546875" style="196" customWidth="1"/>
    <col min="11783" max="11783" width="8.28515625" style="196" customWidth="1"/>
    <col min="11784" max="12032" width="8.28515625" style="196"/>
    <col min="12033" max="12033" width="51.85546875" style="196" customWidth="1"/>
    <col min="12034" max="12034" width="5.28515625" style="196" customWidth="1"/>
    <col min="12035" max="12037" width="14.7109375" style="196" customWidth="1"/>
    <col min="12038" max="12038" width="15.85546875" style="196" customWidth="1"/>
    <col min="12039" max="12039" width="8.28515625" style="196" customWidth="1"/>
    <col min="12040" max="12288" width="8.28515625" style="196"/>
    <col min="12289" max="12289" width="51.85546875" style="196" customWidth="1"/>
    <col min="12290" max="12290" width="5.28515625" style="196" customWidth="1"/>
    <col min="12291" max="12293" width="14.7109375" style="196" customWidth="1"/>
    <col min="12294" max="12294" width="15.85546875" style="196" customWidth="1"/>
    <col min="12295" max="12295" width="8.28515625" style="196" customWidth="1"/>
    <col min="12296" max="12544" width="8.28515625" style="196"/>
    <col min="12545" max="12545" width="51.85546875" style="196" customWidth="1"/>
    <col min="12546" max="12546" width="5.28515625" style="196" customWidth="1"/>
    <col min="12547" max="12549" width="14.7109375" style="196" customWidth="1"/>
    <col min="12550" max="12550" width="15.85546875" style="196" customWidth="1"/>
    <col min="12551" max="12551" width="8.28515625" style="196" customWidth="1"/>
    <col min="12552" max="12800" width="8.28515625" style="196"/>
    <col min="12801" max="12801" width="51.85546875" style="196" customWidth="1"/>
    <col min="12802" max="12802" width="5.28515625" style="196" customWidth="1"/>
    <col min="12803" max="12805" width="14.7109375" style="196" customWidth="1"/>
    <col min="12806" max="12806" width="15.85546875" style="196" customWidth="1"/>
    <col min="12807" max="12807" width="8.28515625" style="196" customWidth="1"/>
    <col min="12808" max="13056" width="8.28515625" style="196"/>
    <col min="13057" max="13057" width="51.85546875" style="196" customWidth="1"/>
    <col min="13058" max="13058" width="5.28515625" style="196" customWidth="1"/>
    <col min="13059" max="13061" width="14.7109375" style="196" customWidth="1"/>
    <col min="13062" max="13062" width="15.85546875" style="196" customWidth="1"/>
    <col min="13063" max="13063" width="8.28515625" style="196" customWidth="1"/>
    <col min="13064" max="13312" width="8.28515625" style="196"/>
    <col min="13313" max="13313" width="51.85546875" style="196" customWidth="1"/>
    <col min="13314" max="13314" width="5.28515625" style="196" customWidth="1"/>
    <col min="13315" max="13317" width="14.7109375" style="196" customWidth="1"/>
    <col min="13318" max="13318" width="15.85546875" style="196" customWidth="1"/>
    <col min="13319" max="13319" width="8.28515625" style="196" customWidth="1"/>
    <col min="13320" max="13568" width="8.28515625" style="196"/>
    <col min="13569" max="13569" width="51.85546875" style="196" customWidth="1"/>
    <col min="13570" max="13570" width="5.28515625" style="196" customWidth="1"/>
    <col min="13571" max="13573" width="14.7109375" style="196" customWidth="1"/>
    <col min="13574" max="13574" width="15.85546875" style="196" customWidth="1"/>
    <col min="13575" max="13575" width="8.28515625" style="196" customWidth="1"/>
    <col min="13576" max="13824" width="8.28515625" style="196"/>
    <col min="13825" max="13825" width="51.85546875" style="196" customWidth="1"/>
    <col min="13826" max="13826" width="5.28515625" style="196" customWidth="1"/>
    <col min="13827" max="13829" width="14.7109375" style="196" customWidth="1"/>
    <col min="13830" max="13830" width="15.85546875" style="196" customWidth="1"/>
    <col min="13831" max="13831" width="8.28515625" style="196" customWidth="1"/>
    <col min="13832" max="14080" width="8.28515625" style="196"/>
    <col min="14081" max="14081" width="51.85546875" style="196" customWidth="1"/>
    <col min="14082" max="14082" width="5.28515625" style="196" customWidth="1"/>
    <col min="14083" max="14085" width="14.7109375" style="196" customWidth="1"/>
    <col min="14086" max="14086" width="15.85546875" style="196" customWidth="1"/>
    <col min="14087" max="14087" width="8.28515625" style="196" customWidth="1"/>
    <col min="14088" max="14336" width="8.28515625" style="196"/>
    <col min="14337" max="14337" width="51.85546875" style="196" customWidth="1"/>
    <col min="14338" max="14338" width="5.28515625" style="196" customWidth="1"/>
    <col min="14339" max="14341" width="14.7109375" style="196" customWidth="1"/>
    <col min="14342" max="14342" width="15.85546875" style="196" customWidth="1"/>
    <col min="14343" max="14343" width="8.28515625" style="196" customWidth="1"/>
    <col min="14344" max="14592" width="8.28515625" style="196"/>
    <col min="14593" max="14593" width="51.85546875" style="196" customWidth="1"/>
    <col min="14594" max="14594" width="5.28515625" style="196" customWidth="1"/>
    <col min="14595" max="14597" width="14.7109375" style="196" customWidth="1"/>
    <col min="14598" max="14598" width="15.85546875" style="196" customWidth="1"/>
    <col min="14599" max="14599" width="8.28515625" style="196" customWidth="1"/>
    <col min="14600" max="14848" width="8.28515625" style="196"/>
    <col min="14849" max="14849" width="51.85546875" style="196" customWidth="1"/>
    <col min="14850" max="14850" width="5.28515625" style="196" customWidth="1"/>
    <col min="14851" max="14853" width="14.7109375" style="196" customWidth="1"/>
    <col min="14854" max="14854" width="15.85546875" style="196" customWidth="1"/>
    <col min="14855" max="14855" width="8.28515625" style="196" customWidth="1"/>
    <col min="14856" max="15104" width="8.28515625" style="196"/>
    <col min="15105" max="15105" width="51.85546875" style="196" customWidth="1"/>
    <col min="15106" max="15106" width="5.28515625" style="196" customWidth="1"/>
    <col min="15107" max="15109" width="14.7109375" style="196" customWidth="1"/>
    <col min="15110" max="15110" width="15.85546875" style="196" customWidth="1"/>
    <col min="15111" max="15111" width="8.28515625" style="196" customWidth="1"/>
    <col min="15112" max="15360" width="8.28515625" style="196"/>
    <col min="15361" max="15361" width="51.85546875" style="196" customWidth="1"/>
    <col min="15362" max="15362" width="5.28515625" style="196" customWidth="1"/>
    <col min="15363" max="15365" width="14.7109375" style="196" customWidth="1"/>
    <col min="15366" max="15366" width="15.85546875" style="196" customWidth="1"/>
    <col min="15367" max="15367" width="8.28515625" style="196" customWidth="1"/>
    <col min="15368" max="15616" width="8.28515625" style="196"/>
    <col min="15617" max="15617" width="51.85546875" style="196" customWidth="1"/>
    <col min="15618" max="15618" width="5.28515625" style="196" customWidth="1"/>
    <col min="15619" max="15621" width="14.7109375" style="196" customWidth="1"/>
    <col min="15622" max="15622" width="15.85546875" style="196" customWidth="1"/>
    <col min="15623" max="15623" width="8.28515625" style="196" customWidth="1"/>
    <col min="15624" max="15872" width="8.28515625" style="196"/>
    <col min="15873" max="15873" width="51.85546875" style="196" customWidth="1"/>
    <col min="15874" max="15874" width="5.28515625" style="196" customWidth="1"/>
    <col min="15875" max="15877" width="14.7109375" style="196" customWidth="1"/>
    <col min="15878" max="15878" width="15.85546875" style="196" customWidth="1"/>
    <col min="15879" max="15879" width="8.28515625" style="196" customWidth="1"/>
    <col min="15880" max="16128" width="8.28515625" style="196"/>
    <col min="16129" max="16129" width="51.85546875" style="196" customWidth="1"/>
    <col min="16130" max="16130" width="5.28515625" style="196" customWidth="1"/>
    <col min="16131" max="16133" width="14.7109375" style="196" customWidth="1"/>
    <col min="16134" max="16134" width="15.85546875" style="196" customWidth="1"/>
    <col min="16135" max="16135" width="8.28515625" style="196" customWidth="1"/>
    <col min="16136" max="16384" width="8.28515625" style="196"/>
  </cols>
  <sheetData>
    <row r="1" spans="1:7" x14ac:dyDescent="0.2">
      <c r="B1" s="323"/>
    </row>
    <row r="2" spans="1:7" x14ac:dyDescent="0.2">
      <c r="A2" s="710" t="s">
        <v>694</v>
      </c>
      <c r="B2" s="711"/>
      <c r="C2" s="711"/>
      <c r="D2" s="711"/>
      <c r="E2" s="711"/>
      <c r="F2" s="712"/>
    </row>
    <row r="3" spans="1:7" x14ac:dyDescent="0.2">
      <c r="A3" s="713" t="s">
        <v>1468</v>
      </c>
      <c r="B3" s="711"/>
      <c r="C3" s="711"/>
      <c r="D3" s="711"/>
      <c r="E3" s="711"/>
      <c r="F3" s="712"/>
    </row>
    <row r="4" spans="1:7" x14ac:dyDescent="0.2">
      <c r="A4" s="714" t="s">
        <v>695</v>
      </c>
      <c r="B4" s="712"/>
      <c r="C4" s="712"/>
      <c r="D4" s="712"/>
      <c r="E4" s="712"/>
      <c r="F4" s="712"/>
    </row>
    <row r="5" spans="1:7" x14ac:dyDescent="0.2">
      <c r="A5" s="197"/>
      <c r="C5" s="199"/>
      <c r="D5" s="480"/>
      <c r="E5" s="480"/>
    </row>
    <row r="6" spans="1:7" x14ac:dyDescent="0.2">
      <c r="A6" s="197"/>
      <c r="B6" s="199"/>
      <c r="C6" s="200"/>
      <c r="D6" s="480"/>
      <c r="E6" s="480"/>
    </row>
    <row r="7" spans="1:7" x14ac:dyDescent="0.2">
      <c r="A7" s="604" t="s">
        <v>118</v>
      </c>
      <c r="B7" s="604"/>
      <c r="C7" s="605" t="s">
        <v>823</v>
      </c>
      <c r="D7" s="604" t="s">
        <v>244</v>
      </c>
      <c r="E7" s="604"/>
      <c r="F7" s="604"/>
      <c r="G7" s="604"/>
    </row>
    <row r="8" spans="1:7" ht="36" x14ac:dyDescent="0.2">
      <c r="A8" s="604"/>
      <c r="B8" s="604"/>
      <c r="C8" s="605"/>
      <c r="D8" s="326" t="s">
        <v>650</v>
      </c>
      <c r="E8" s="326" t="s">
        <v>179</v>
      </c>
      <c r="F8" s="326" t="s">
        <v>123</v>
      </c>
      <c r="G8" s="326" t="s">
        <v>3</v>
      </c>
    </row>
    <row r="9" spans="1:7" x14ac:dyDescent="0.2">
      <c r="A9" s="586" t="s">
        <v>125</v>
      </c>
      <c r="B9" s="586"/>
      <c r="C9" s="383" t="s">
        <v>824</v>
      </c>
      <c r="D9" s="481">
        <v>21135</v>
      </c>
      <c r="E9" s="481">
        <v>21995</v>
      </c>
      <c r="F9" s="481">
        <v>21995</v>
      </c>
      <c r="G9" s="482">
        <v>100</v>
      </c>
    </row>
    <row r="10" spans="1:7" x14ac:dyDescent="0.2">
      <c r="A10" s="586" t="s">
        <v>126</v>
      </c>
      <c r="B10" s="586"/>
      <c r="C10" s="383" t="s">
        <v>825</v>
      </c>
      <c r="D10" s="481">
        <v>3149</v>
      </c>
      <c r="E10" s="481">
        <v>3457</v>
      </c>
      <c r="F10" s="481">
        <v>3457</v>
      </c>
      <c r="G10" s="482">
        <v>100</v>
      </c>
    </row>
    <row r="11" spans="1:7" x14ac:dyDescent="0.2">
      <c r="A11" s="586" t="s">
        <v>127</v>
      </c>
      <c r="B11" s="586"/>
      <c r="C11" s="383" t="s">
        <v>826</v>
      </c>
      <c r="D11" s="481">
        <v>20073</v>
      </c>
      <c r="E11" s="481">
        <v>25448</v>
      </c>
      <c r="F11" s="481">
        <v>24925</v>
      </c>
      <c r="G11" s="482">
        <v>97.9</v>
      </c>
    </row>
    <row r="12" spans="1:7" x14ac:dyDescent="0.2">
      <c r="A12" s="586" t="s">
        <v>827</v>
      </c>
      <c r="B12" s="586"/>
      <c r="C12" s="383" t="s">
        <v>828</v>
      </c>
      <c r="D12" s="481">
        <v>17913</v>
      </c>
      <c r="E12" s="481">
        <v>29829</v>
      </c>
      <c r="F12" s="481">
        <v>29812</v>
      </c>
      <c r="G12" s="482">
        <v>99.9</v>
      </c>
    </row>
    <row r="13" spans="1:7" x14ac:dyDescent="0.2">
      <c r="A13" s="586" t="s">
        <v>130</v>
      </c>
      <c r="B13" s="586"/>
      <c r="C13" s="383" t="s">
        <v>829</v>
      </c>
      <c r="D13" s="481">
        <v>4375</v>
      </c>
      <c r="E13" s="481">
        <v>4474</v>
      </c>
      <c r="F13" s="481">
        <v>4456</v>
      </c>
      <c r="G13" s="482">
        <v>99.6</v>
      </c>
    </row>
    <row r="14" spans="1:7" x14ac:dyDescent="0.2">
      <c r="A14" s="586" t="s">
        <v>131</v>
      </c>
      <c r="B14" s="586"/>
      <c r="C14" s="383" t="s">
        <v>830</v>
      </c>
      <c r="D14" s="481">
        <v>9859</v>
      </c>
      <c r="E14" s="481">
        <v>9404</v>
      </c>
      <c r="F14" s="481">
        <v>9404</v>
      </c>
      <c r="G14" s="482">
        <v>100</v>
      </c>
    </row>
    <row r="15" spans="1:7" x14ac:dyDescent="0.2">
      <c r="A15" s="586" t="s">
        <v>132</v>
      </c>
      <c r="B15" s="586"/>
      <c r="C15" s="383" t="s">
        <v>831</v>
      </c>
      <c r="D15" s="481">
        <v>82036</v>
      </c>
      <c r="E15" s="481">
        <v>83097</v>
      </c>
      <c r="F15" s="481">
        <v>82808</v>
      </c>
      <c r="G15" s="482">
        <v>99.7</v>
      </c>
    </row>
    <row r="16" spans="1:7" x14ac:dyDescent="0.2">
      <c r="A16" s="586" t="s">
        <v>133</v>
      </c>
      <c r="B16" s="586"/>
      <c r="C16" s="383" t="s">
        <v>832</v>
      </c>
      <c r="D16" s="481">
        <v>8580</v>
      </c>
      <c r="E16" s="481">
        <v>8603</v>
      </c>
      <c r="F16" s="481">
        <v>8603</v>
      </c>
      <c r="G16" s="482">
        <v>100</v>
      </c>
    </row>
    <row r="17" spans="1:7" x14ac:dyDescent="0.2">
      <c r="A17" s="586" t="s">
        <v>834</v>
      </c>
      <c r="B17" s="586"/>
      <c r="C17" s="383" t="s">
        <v>835</v>
      </c>
      <c r="D17" s="481">
        <v>64188</v>
      </c>
      <c r="E17" s="481">
        <v>64399</v>
      </c>
      <c r="F17" s="481">
        <v>64306</v>
      </c>
      <c r="G17" s="482">
        <v>99.9</v>
      </c>
    </row>
    <row r="18" spans="1:7" x14ac:dyDescent="0.2">
      <c r="A18" s="586" t="s">
        <v>136</v>
      </c>
      <c r="B18" s="586"/>
      <c r="C18" s="383" t="s">
        <v>836</v>
      </c>
      <c r="D18" s="481">
        <v>474418</v>
      </c>
      <c r="E18" s="481">
        <v>510454</v>
      </c>
      <c r="F18" s="481">
        <v>509882</v>
      </c>
      <c r="G18" s="482">
        <v>99.9</v>
      </c>
    </row>
    <row r="19" spans="1:7" x14ac:dyDescent="0.2">
      <c r="A19" s="586" t="s">
        <v>137</v>
      </c>
      <c r="B19" s="586"/>
      <c r="C19" s="383" t="s">
        <v>837</v>
      </c>
      <c r="D19" s="481">
        <v>839131</v>
      </c>
      <c r="E19" s="481">
        <v>881886</v>
      </c>
      <c r="F19" s="481">
        <v>881885</v>
      </c>
      <c r="G19" s="482">
        <v>100</v>
      </c>
    </row>
    <row r="20" spans="1:7" x14ac:dyDescent="0.2">
      <c r="A20" s="586" t="s">
        <v>138</v>
      </c>
      <c r="B20" s="586"/>
      <c r="C20" s="383" t="s">
        <v>838</v>
      </c>
      <c r="D20" s="481">
        <v>319430</v>
      </c>
      <c r="E20" s="481">
        <v>329219</v>
      </c>
      <c r="F20" s="481">
        <v>328916</v>
      </c>
      <c r="G20" s="482">
        <v>99.9</v>
      </c>
    </row>
    <row r="21" spans="1:7" x14ac:dyDescent="0.2">
      <c r="A21" s="586" t="s">
        <v>139</v>
      </c>
      <c r="B21" s="586"/>
      <c r="C21" s="383" t="s">
        <v>839</v>
      </c>
      <c r="D21" s="481">
        <v>256280</v>
      </c>
      <c r="E21" s="481">
        <v>257698</v>
      </c>
      <c r="F21" s="481">
        <v>257066</v>
      </c>
      <c r="G21" s="482">
        <v>99.8</v>
      </c>
    </row>
    <row r="22" spans="1:7" x14ac:dyDescent="0.2">
      <c r="A22" s="586" t="s">
        <v>140</v>
      </c>
      <c r="B22" s="586"/>
      <c r="C22" s="383" t="s">
        <v>840</v>
      </c>
      <c r="D22" s="481">
        <v>13131</v>
      </c>
      <c r="E22" s="481">
        <v>20473</v>
      </c>
      <c r="F22" s="481">
        <v>20323</v>
      </c>
      <c r="G22" s="482">
        <v>99.3</v>
      </c>
    </row>
    <row r="23" spans="1:7" x14ac:dyDescent="0.2">
      <c r="A23" s="586" t="s">
        <v>141</v>
      </c>
      <c r="B23" s="586"/>
      <c r="C23" s="383" t="s">
        <v>841</v>
      </c>
      <c r="D23" s="481">
        <v>228804</v>
      </c>
      <c r="E23" s="481">
        <v>234280</v>
      </c>
      <c r="F23" s="481">
        <v>233898</v>
      </c>
      <c r="G23" s="482">
        <v>99.8</v>
      </c>
    </row>
    <row r="24" spans="1:7" x14ac:dyDescent="0.2">
      <c r="A24" s="586" t="s">
        <v>142</v>
      </c>
      <c r="B24" s="586"/>
      <c r="C24" s="383" t="s">
        <v>842</v>
      </c>
      <c r="D24" s="481">
        <v>68113</v>
      </c>
      <c r="E24" s="481">
        <v>71840</v>
      </c>
      <c r="F24" s="481">
        <v>70612</v>
      </c>
      <c r="G24" s="482">
        <v>98.3</v>
      </c>
    </row>
    <row r="25" spans="1:7" x14ac:dyDescent="0.2">
      <c r="A25" s="586" t="s">
        <v>143</v>
      </c>
      <c r="B25" s="586"/>
      <c r="C25" s="383" t="s">
        <v>843</v>
      </c>
      <c r="D25" s="481">
        <v>202195</v>
      </c>
      <c r="E25" s="481">
        <v>258901</v>
      </c>
      <c r="F25" s="481">
        <v>258899</v>
      </c>
      <c r="G25" s="482">
        <v>100</v>
      </c>
    </row>
    <row r="26" spans="1:7" x14ac:dyDescent="0.2">
      <c r="A26" s="586" t="s">
        <v>144</v>
      </c>
      <c r="B26" s="586"/>
      <c r="C26" s="383" t="s">
        <v>844</v>
      </c>
      <c r="D26" s="481">
        <v>21023</v>
      </c>
      <c r="E26" s="481">
        <v>21754</v>
      </c>
      <c r="F26" s="481">
        <v>21719</v>
      </c>
      <c r="G26" s="482">
        <v>99.8</v>
      </c>
    </row>
    <row r="27" spans="1:7" x14ac:dyDescent="0.2">
      <c r="A27" s="586" t="s">
        <v>145</v>
      </c>
      <c r="B27" s="586"/>
      <c r="C27" s="383" t="s">
        <v>845</v>
      </c>
      <c r="D27" s="481">
        <v>16813</v>
      </c>
      <c r="E27" s="481">
        <v>22106</v>
      </c>
      <c r="F27" s="481">
        <v>22103</v>
      </c>
      <c r="G27" s="482">
        <v>100</v>
      </c>
    </row>
    <row r="28" spans="1:7" x14ac:dyDescent="0.2">
      <c r="A28" s="586" t="s">
        <v>146</v>
      </c>
      <c r="B28" s="586"/>
      <c r="C28" s="383" t="s">
        <v>846</v>
      </c>
      <c r="D28" s="481">
        <v>44918</v>
      </c>
      <c r="E28" s="481">
        <v>54916</v>
      </c>
      <c r="F28" s="481">
        <v>54914</v>
      </c>
      <c r="G28" s="482">
        <v>100</v>
      </c>
    </row>
    <row r="29" spans="1:7" x14ac:dyDescent="0.2">
      <c r="A29" s="586" t="s">
        <v>639</v>
      </c>
      <c r="B29" s="586"/>
      <c r="C29" s="383" t="s">
        <v>847</v>
      </c>
      <c r="D29" s="481">
        <v>36520</v>
      </c>
      <c r="E29" s="481">
        <v>38883</v>
      </c>
      <c r="F29" s="481">
        <v>38546</v>
      </c>
      <c r="G29" s="482">
        <v>99.1</v>
      </c>
    </row>
    <row r="30" spans="1:7" x14ac:dyDescent="0.2">
      <c r="A30" s="586" t="s">
        <v>147</v>
      </c>
      <c r="B30" s="586"/>
      <c r="C30" s="383" t="s">
        <v>848</v>
      </c>
      <c r="D30" s="481">
        <v>4993</v>
      </c>
      <c r="E30" s="481">
        <v>5092</v>
      </c>
      <c r="F30" s="481">
        <v>4975</v>
      </c>
      <c r="G30" s="482">
        <v>97.7</v>
      </c>
    </row>
    <row r="31" spans="1:7" x14ac:dyDescent="0.2">
      <c r="A31" s="586" t="s">
        <v>148</v>
      </c>
      <c r="B31" s="586"/>
      <c r="C31" s="383" t="s">
        <v>849</v>
      </c>
      <c r="D31" s="481">
        <v>14710</v>
      </c>
      <c r="E31" s="481">
        <v>15941</v>
      </c>
      <c r="F31" s="481">
        <v>15938</v>
      </c>
      <c r="G31" s="482">
        <v>100</v>
      </c>
    </row>
    <row r="32" spans="1:7" x14ac:dyDescent="0.2">
      <c r="A32" s="586" t="s">
        <v>149</v>
      </c>
      <c r="B32" s="586"/>
      <c r="C32" s="383" t="s">
        <v>850</v>
      </c>
      <c r="D32" s="481">
        <v>8630</v>
      </c>
      <c r="E32" s="481">
        <v>9539</v>
      </c>
      <c r="F32" s="481">
        <v>8193</v>
      </c>
      <c r="G32" s="482">
        <v>85.9</v>
      </c>
    </row>
    <row r="33" spans="1:7" x14ac:dyDescent="0.2">
      <c r="A33" s="586" t="s">
        <v>150</v>
      </c>
      <c r="B33" s="586"/>
      <c r="C33" s="383" t="s">
        <v>851</v>
      </c>
      <c r="D33" s="481">
        <v>2810</v>
      </c>
      <c r="E33" s="481">
        <v>3010</v>
      </c>
      <c r="F33" s="481">
        <v>3010</v>
      </c>
      <c r="G33" s="482">
        <v>100</v>
      </c>
    </row>
    <row r="34" spans="1:7" x14ac:dyDescent="0.2">
      <c r="A34" s="586" t="s">
        <v>151</v>
      </c>
      <c r="B34" s="586"/>
      <c r="C34" s="383" t="s">
        <v>852</v>
      </c>
      <c r="D34" s="481">
        <v>5044</v>
      </c>
      <c r="E34" s="481">
        <v>4972</v>
      </c>
      <c r="F34" s="481">
        <v>4737</v>
      </c>
      <c r="G34" s="482">
        <v>95.3</v>
      </c>
    </row>
    <row r="35" spans="1:7" x14ac:dyDescent="0.2">
      <c r="A35" s="586" t="s">
        <v>152</v>
      </c>
      <c r="B35" s="586"/>
      <c r="C35" s="383" t="s">
        <v>853</v>
      </c>
      <c r="D35" s="481">
        <v>2698</v>
      </c>
      <c r="E35" s="481">
        <v>2718</v>
      </c>
      <c r="F35" s="481">
        <v>2718</v>
      </c>
      <c r="G35" s="482">
        <v>100</v>
      </c>
    </row>
    <row r="36" spans="1:7" x14ac:dyDescent="0.2">
      <c r="A36" s="586" t="s">
        <v>640</v>
      </c>
      <c r="B36" s="586"/>
      <c r="C36" s="383" t="s">
        <v>854</v>
      </c>
      <c r="D36" s="481">
        <v>2862</v>
      </c>
      <c r="E36" s="481">
        <v>3061</v>
      </c>
      <c r="F36" s="481">
        <v>3061</v>
      </c>
      <c r="G36" s="482">
        <v>100</v>
      </c>
    </row>
    <row r="37" spans="1:7" x14ac:dyDescent="0.2">
      <c r="A37" s="586" t="s">
        <v>154</v>
      </c>
      <c r="B37" s="586"/>
      <c r="C37" s="383" t="s">
        <v>855</v>
      </c>
      <c r="D37" s="481">
        <v>1883</v>
      </c>
      <c r="E37" s="481">
        <v>2026</v>
      </c>
      <c r="F37" s="481">
        <v>2000</v>
      </c>
      <c r="G37" s="482">
        <v>98.7</v>
      </c>
    </row>
    <row r="38" spans="1:7" x14ac:dyDescent="0.2">
      <c r="A38" s="586" t="s">
        <v>155</v>
      </c>
      <c r="B38" s="586"/>
      <c r="C38" s="383" t="s">
        <v>856</v>
      </c>
      <c r="D38" s="481">
        <v>7543</v>
      </c>
      <c r="E38" s="481">
        <v>7723</v>
      </c>
      <c r="F38" s="481">
        <v>7609</v>
      </c>
      <c r="G38" s="482">
        <v>98.5</v>
      </c>
    </row>
    <row r="39" spans="1:7" x14ac:dyDescent="0.2">
      <c r="A39" s="586" t="s">
        <v>156</v>
      </c>
      <c r="B39" s="586"/>
      <c r="C39" s="383" t="s">
        <v>857</v>
      </c>
      <c r="D39" s="481">
        <v>2054</v>
      </c>
      <c r="E39" s="481">
        <v>2237</v>
      </c>
      <c r="F39" s="481">
        <v>2237</v>
      </c>
      <c r="G39" s="482">
        <v>100</v>
      </c>
    </row>
    <row r="40" spans="1:7" x14ac:dyDescent="0.2">
      <c r="A40" s="586" t="s">
        <v>643</v>
      </c>
      <c r="B40" s="586"/>
      <c r="C40" s="383" t="s">
        <v>858</v>
      </c>
      <c r="D40" s="481">
        <v>128863</v>
      </c>
      <c r="E40" s="481">
        <v>4323</v>
      </c>
      <c r="F40" s="481">
        <v>4028</v>
      </c>
      <c r="G40" s="482">
        <v>93.2</v>
      </c>
    </row>
    <row r="41" spans="1:7" x14ac:dyDescent="0.2">
      <c r="A41" s="586" t="s">
        <v>158</v>
      </c>
      <c r="B41" s="586"/>
      <c r="C41" s="383" t="s">
        <v>859</v>
      </c>
      <c r="D41" s="481">
        <v>3528</v>
      </c>
      <c r="E41" s="481">
        <v>3528</v>
      </c>
      <c r="F41" s="481">
        <v>3528</v>
      </c>
      <c r="G41" s="482">
        <v>100</v>
      </c>
    </row>
    <row r="42" spans="1:7" x14ac:dyDescent="0.2">
      <c r="A42" s="586" t="s">
        <v>159</v>
      </c>
      <c r="B42" s="586"/>
      <c r="C42" s="383" t="s">
        <v>860</v>
      </c>
      <c r="D42" s="481">
        <v>1367</v>
      </c>
      <c r="E42" s="481">
        <v>1384</v>
      </c>
      <c r="F42" s="481">
        <v>1384</v>
      </c>
      <c r="G42" s="482">
        <v>100</v>
      </c>
    </row>
    <row r="43" spans="1:7" x14ac:dyDescent="0.2">
      <c r="A43" s="586" t="s">
        <v>160</v>
      </c>
      <c r="B43" s="586"/>
      <c r="C43" s="383" t="s">
        <v>861</v>
      </c>
      <c r="D43" s="481">
        <v>3962</v>
      </c>
      <c r="E43" s="481">
        <v>4015</v>
      </c>
      <c r="F43" s="481">
        <v>3744</v>
      </c>
      <c r="G43" s="482">
        <v>93.3</v>
      </c>
    </row>
    <row r="44" spans="1:7" x14ac:dyDescent="0.2">
      <c r="A44" s="586" t="s">
        <v>692</v>
      </c>
      <c r="B44" s="586"/>
      <c r="C44" s="383" t="s">
        <v>862</v>
      </c>
      <c r="D44" s="481">
        <v>6335</v>
      </c>
      <c r="E44" s="481">
        <v>6355</v>
      </c>
      <c r="F44" s="481">
        <v>3743</v>
      </c>
      <c r="G44" s="482">
        <v>58.9</v>
      </c>
    </row>
    <row r="45" spans="1:7" ht="18" customHeight="1" thickBot="1" x14ac:dyDescent="0.25">
      <c r="A45" s="585" t="s">
        <v>693</v>
      </c>
      <c r="B45" s="585"/>
      <c r="C45" s="585"/>
      <c r="D45" s="483">
        <v>2949366</v>
      </c>
      <c r="E45" s="483">
        <v>3029040</v>
      </c>
      <c r="F45" s="483">
        <v>3019434</v>
      </c>
      <c r="G45" s="484">
        <v>99.7</v>
      </c>
    </row>
    <row r="46" spans="1:7" ht="13.5" thickTop="1" x14ac:dyDescent="0.2">
      <c r="A46" s="201"/>
      <c r="B46" s="202"/>
      <c r="C46" s="201"/>
      <c r="D46" s="485"/>
      <c r="E46" s="485"/>
    </row>
    <row r="73" spans="1:5" x14ac:dyDescent="0.2">
      <c r="A73" s="54"/>
      <c r="B73" s="203"/>
      <c r="C73" s="55"/>
      <c r="D73" s="486"/>
      <c r="E73" s="486"/>
    </row>
    <row r="74" spans="1:5" x14ac:dyDescent="0.2">
      <c r="A74" s="54"/>
      <c r="B74" s="203"/>
      <c r="C74" s="55"/>
      <c r="D74" s="486"/>
      <c r="E74" s="486"/>
    </row>
    <row r="75" spans="1:5" x14ac:dyDescent="0.2">
      <c r="A75" s="54"/>
      <c r="B75" s="203"/>
      <c r="C75" s="55"/>
      <c r="D75" s="486"/>
      <c r="E75" s="486"/>
    </row>
    <row r="76" spans="1:5" x14ac:dyDescent="0.2">
      <c r="A76" s="54"/>
      <c r="B76" s="203"/>
      <c r="C76" s="55"/>
      <c r="D76" s="486"/>
      <c r="E76" s="486"/>
    </row>
    <row r="77" spans="1:5" x14ac:dyDescent="0.2">
      <c r="A77" s="54"/>
      <c r="B77" s="203"/>
      <c r="C77" s="55"/>
      <c r="D77" s="486"/>
      <c r="E77" s="486"/>
    </row>
    <row r="78" spans="1:5" x14ac:dyDescent="0.2">
      <c r="A78" s="54"/>
      <c r="B78" s="203"/>
      <c r="C78" s="55"/>
      <c r="D78" s="486"/>
      <c r="E78" s="486"/>
    </row>
    <row r="79" spans="1:5" x14ac:dyDescent="0.2">
      <c r="A79" s="54"/>
      <c r="B79" s="203"/>
      <c r="C79" s="55"/>
      <c r="D79" s="486"/>
      <c r="E79" s="486"/>
    </row>
    <row r="80" spans="1:5" x14ac:dyDescent="0.2">
      <c r="A80" s="54"/>
      <c r="B80" s="203"/>
      <c r="C80" s="55"/>
      <c r="D80" s="486"/>
      <c r="E80" s="486"/>
    </row>
    <row r="81" spans="1:5" x14ac:dyDescent="0.2">
      <c r="A81" s="54"/>
      <c r="B81" s="203"/>
      <c r="C81" s="55"/>
      <c r="D81" s="486"/>
      <c r="E81" s="486"/>
    </row>
    <row r="82" spans="1:5" x14ac:dyDescent="0.2">
      <c r="A82" s="54"/>
      <c r="B82" s="203"/>
      <c r="C82" s="55"/>
      <c r="D82" s="486"/>
      <c r="E82" s="486"/>
    </row>
    <row r="83" spans="1:5" x14ac:dyDescent="0.2">
      <c r="A83" s="54"/>
      <c r="B83" s="203"/>
      <c r="C83" s="55"/>
      <c r="D83" s="486"/>
      <c r="E83" s="486"/>
    </row>
    <row r="84" spans="1:5" x14ac:dyDescent="0.2">
      <c r="A84" s="54"/>
      <c r="B84" s="203"/>
      <c r="C84" s="55"/>
      <c r="D84" s="486"/>
      <c r="E84" s="486"/>
    </row>
    <row r="85" spans="1:5" x14ac:dyDescent="0.2">
      <c r="A85" s="54"/>
      <c r="B85" s="203"/>
      <c r="C85" s="55"/>
      <c r="D85" s="486"/>
      <c r="E85" s="486"/>
    </row>
    <row r="86" spans="1:5" x14ac:dyDescent="0.2">
      <c r="A86" s="54"/>
      <c r="B86" s="203"/>
      <c r="C86" s="55"/>
      <c r="D86" s="486"/>
      <c r="E86" s="486"/>
    </row>
    <row r="87" spans="1:5" x14ac:dyDescent="0.2">
      <c r="A87" s="54"/>
      <c r="B87" s="203"/>
      <c r="C87" s="55"/>
      <c r="D87" s="486"/>
      <c r="E87" s="486"/>
    </row>
    <row r="88" spans="1:5" x14ac:dyDescent="0.2">
      <c r="A88" s="54"/>
      <c r="B88" s="203"/>
      <c r="C88" s="55"/>
      <c r="D88" s="486"/>
      <c r="E88" s="486"/>
    </row>
    <row r="89" spans="1:5" x14ac:dyDescent="0.2">
      <c r="A89" s="54"/>
      <c r="B89" s="203"/>
      <c r="C89" s="55"/>
      <c r="D89" s="486"/>
      <c r="E89" s="486"/>
    </row>
    <row r="90" spans="1:5" x14ac:dyDescent="0.2">
      <c r="A90" s="54"/>
      <c r="B90" s="203"/>
      <c r="C90" s="55"/>
      <c r="D90" s="486"/>
      <c r="E90" s="486"/>
    </row>
    <row r="91" spans="1:5" x14ac:dyDescent="0.2">
      <c r="A91" s="54"/>
      <c r="B91" s="203"/>
      <c r="C91" s="55"/>
      <c r="D91" s="486"/>
      <c r="E91" s="486"/>
    </row>
    <row r="92" spans="1:5" x14ac:dyDescent="0.2">
      <c r="A92" s="54"/>
      <c r="B92" s="203"/>
      <c r="C92" s="55"/>
      <c r="D92" s="486"/>
      <c r="E92" s="486"/>
    </row>
    <row r="93" spans="1:5" x14ac:dyDescent="0.2">
      <c r="A93" s="54"/>
      <c r="B93" s="203"/>
      <c r="C93" s="55"/>
      <c r="D93" s="486"/>
      <c r="E93" s="486"/>
    </row>
    <row r="94" spans="1:5" x14ac:dyDescent="0.2">
      <c r="A94" s="54"/>
      <c r="B94" s="203"/>
      <c r="C94" s="55"/>
      <c r="D94" s="486"/>
      <c r="E94" s="486"/>
    </row>
    <row r="95" spans="1:5" x14ac:dyDescent="0.2">
      <c r="A95" s="54"/>
      <c r="B95" s="203"/>
      <c r="C95" s="55"/>
      <c r="D95" s="486"/>
      <c r="E95" s="486"/>
    </row>
    <row r="96" spans="1:5" x14ac:dyDescent="0.2">
      <c r="A96" s="54"/>
      <c r="B96" s="203"/>
      <c r="C96" s="55"/>
      <c r="D96" s="486"/>
      <c r="E96" s="486"/>
    </row>
    <row r="97" spans="1:5" x14ac:dyDescent="0.2">
      <c r="A97" s="54"/>
      <c r="B97" s="203"/>
      <c r="C97" s="55"/>
      <c r="D97" s="486"/>
      <c r="E97" s="486"/>
    </row>
    <row r="98" spans="1:5" x14ac:dyDescent="0.2">
      <c r="A98" s="54"/>
      <c r="B98" s="203"/>
      <c r="C98" s="55"/>
      <c r="D98" s="486"/>
      <c r="E98" s="486"/>
    </row>
    <row r="99" spans="1:5" x14ac:dyDescent="0.2">
      <c r="A99" s="54"/>
      <c r="B99" s="203"/>
      <c r="C99" s="55"/>
      <c r="D99" s="486"/>
      <c r="E99" s="486"/>
    </row>
    <row r="100" spans="1:5" x14ac:dyDescent="0.2">
      <c r="A100" s="54"/>
      <c r="B100" s="203"/>
      <c r="C100" s="55"/>
      <c r="D100" s="486"/>
      <c r="E100" s="486"/>
    </row>
    <row r="101" spans="1:5" x14ac:dyDescent="0.2">
      <c r="A101" s="54"/>
      <c r="B101" s="203"/>
      <c r="C101" s="55"/>
      <c r="D101" s="486"/>
      <c r="E101" s="486"/>
    </row>
    <row r="102" spans="1:5" x14ac:dyDescent="0.2">
      <c r="A102" s="54"/>
      <c r="B102" s="203"/>
      <c r="C102" s="55"/>
      <c r="D102" s="486"/>
      <c r="E102" s="486"/>
    </row>
    <row r="103" spans="1:5" x14ac:dyDescent="0.2">
      <c r="A103" s="54"/>
      <c r="B103" s="203"/>
      <c r="C103" s="55"/>
      <c r="D103" s="486"/>
      <c r="E103" s="486"/>
    </row>
    <row r="104" spans="1:5" x14ac:dyDescent="0.2">
      <c r="A104" s="54"/>
      <c r="B104" s="203"/>
      <c r="C104" s="55"/>
      <c r="D104" s="486"/>
      <c r="E104" s="486"/>
    </row>
    <row r="105" spans="1:5" x14ac:dyDescent="0.2">
      <c r="A105" s="54"/>
      <c r="B105" s="203"/>
      <c r="C105" s="55"/>
      <c r="D105" s="486"/>
      <c r="E105" s="486"/>
    </row>
    <row r="106" spans="1:5" x14ac:dyDescent="0.2">
      <c r="A106" s="54"/>
      <c r="B106" s="203"/>
      <c r="C106" s="55"/>
      <c r="D106" s="486"/>
      <c r="E106" s="486"/>
    </row>
    <row r="107" spans="1:5" x14ac:dyDescent="0.2">
      <c r="A107" s="54"/>
      <c r="B107" s="203"/>
      <c r="C107" s="55"/>
      <c r="D107" s="486"/>
      <c r="E107" s="486"/>
    </row>
    <row r="108" spans="1:5" x14ac:dyDescent="0.2">
      <c r="A108" s="54"/>
      <c r="B108" s="203"/>
      <c r="C108" s="55"/>
      <c r="D108" s="486"/>
      <c r="E108" s="486"/>
    </row>
    <row r="109" spans="1:5" x14ac:dyDescent="0.2">
      <c r="A109" s="54"/>
      <c r="B109" s="203"/>
      <c r="C109" s="55"/>
      <c r="D109" s="486"/>
      <c r="E109" s="486"/>
    </row>
    <row r="110" spans="1:5" x14ac:dyDescent="0.2">
      <c r="A110" s="54"/>
      <c r="B110" s="203"/>
      <c r="C110" s="55"/>
      <c r="D110" s="486"/>
      <c r="E110" s="486"/>
    </row>
    <row r="111" spans="1:5" x14ac:dyDescent="0.2">
      <c r="A111" s="54"/>
      <c r="B111" s="203"/>
      <c r="C111" s="55"/>
      <c r="D111" s="486"/>
      <c r="E111" s="486"/>
    </row>
    <row r="112" spans="1:5" x14ac:dyDescent="0.2">
      <c r="A112" s="54"/>
      <c r="B112" s="203"/>
      <c r="C112" s="55"/>
      <c r="D112" s="486"/>
      <c r="E112" s="486"/>
    </row>
    <row r="113" spans="1:5" x14ac:dyDescent="0.2">
      <c r="A113" s="54"/>
      <c r="B113" s="203"/>
      <c r="C113" s="55"/>
      <c r="D113" s="486"/>
      <c r="E113" s="486"/>
    </row>
    <row r="114" spans="1:5" x14ac:dyDescent="0.2">
      <c r="A114" s="54"/>
      <c r="B114" s="203"/>
      <c r="C114" s="55"/>
      <c r="D114" s="486"/>
      <c r="E114" s="486"/>
    </row>
    <row r="115" spans="1:5" x14ac:dyDescent="0.2">
      <c r="A115" s="54"/>
      <c r="B115" s="203"/>
      <c r="C115" s="55"/>
      <c r="D115" s="486"/>
      <c r="E115" s="486"/>
    </row>
    <row r="116" spans="1:5" x14ac:dyDescent="0.2">
      <c r="A116" s="54"/>
      <c r="B116" s="203"/>
      <c r="C116" s="55"/>
      <c r="D116" s="486"/>
      <c r="E116" s="486"/>
    </row>
    <row r="117" spans="1:5" x14ac:dyDescent="0.2">
      <c r="A117" s="54"/>
      <c r="B117" s="203"/>
      <c r="C117" s="55"/>
      <c r="D117" s="486"/>
      <c r="E117" s="486"/>
    </row>
    <row r="118" spans="1:5" x14ac:dyDescent="0.2">
      <c r="A118" s="54"/>
      <c r="B118" s="203"/>
      <c r="C118" s="55"/>
      <c r="D118" s="486"/>
      <c r="E118" s="486"/>
    </row>
    <row r="119" spans="1:5" x14ac:dyDescent="0.2">
      <c r="A119" s="54"/>
      <c r="B119" s="203"/>
      <c r="C119" s="55"/>
      <c r="D119" s="486"/>
      <c r="E119" s="486"/>
    </row>
    <row r="120" spans="1:5" x14ac:dyDescent="0.2">
      <c r="A120" s="54"/>
      <c r="B120" s="203"/>
      <c r="C120" s="55"/>
      <c r="D120" s="486"/>
      <c r="E120" s="486"/>
    </row>
    <row r="121" spans="1:5" x14ac:dyDescent="0.2">
      <c r="A121" s="54"/>
      <c r="B121" s="203"/>
      <c r="C121" s="55"/>
      <c r="D121" s="486"/>
      <c r="E121" s="486"/>
    </row>
    <row r="122" spans="1:5" x14ac:dyDescent="0.2">
      <c r="A122" s="54"/>
      <c r="B122" s="204"/>
      <c r="C122" s="55"/>
      <c r="D122" s="486"/>
      <c r="E122" s="486"/>
    </row>
    <row r="123" spans="1:5" x14ac:dyDescent="0.2">
      <c r="A123" s="54"/>
      <c r="B123" s="204"/>
      <c r="C123" s="55"/>
      <c r="D123" s="486"/>
      <c r="E123" s="486"/>
    </row>
    <row r="124" spans="1:5" x14ac:dyDescent="0.2">
      <c r="A124" s="54"/>
      <c r="B124" s="204"/>
      <c r="C124" s="55"/>
      <c r="D124" s="486"/>
      <c r="E124" s="486"/>
    </row>
    <row r="125" spans="1:5" x14ac:dyDescent="0.2">
      <c r="A125" s="54"/>
      <c r="B125" s="204"/>
      <c r="C125" s="55"/>
      <c r="D125" s="486"/>
      <c r="E125" s="486"/>
    </row>
    <row r="126" spans="1:5" x14ac:dyDescent="0.2">
      <c r="A126" s="54"/>
      <c r="B126" s="204"/>
      <c r="C126" s="55"/>
      <c r="D126" s="486"/>
      <c r="E126" s="486"/>
    </row>
    <row r="127" spans="1:5" x14ac:dyDescent="0.2">
      <c r="A127" s="55"/>
      <c r="B127" s="204"/>
      <c r="C127" s="55"/>
      <c r="D127" s="486"/>
      <c r="E127" s="486"/>
    </row>
    <row r="128" spans="1:5" x14ac:dyDescent="0.2">
      <c r="A128" s="54"/>
      <c r="B128" s="203"/>
      <c r="C128" s="55"/>
      <c r="D128" s="486"/>
      <c r="E128" s="486"/>
    </row>
    <row r="129" spans="1:5" x14ac:dyDescent="0.2">
      <c r="A129" s="54"/>
      <c r="B129" s="203"/>
      <c r="C129" s="55"/>
      <c r="D129" s="486"/>
      <c r="E129" s="486"/>
    </row>
    <row r="130" spans="1:5" x14ac:dyDescent="0.2">
      <c r="A130" s="54"/>
      <c r="B130" s="203"/>
      <c r="C130" s="55"/>
      <c r="D130" s="486"/>
      <c r="E130" s="486"/>
    </row>
    <row r="131" spans="1:5" x14ac:dyDescent="0.2">
      <c r="A131" s="54"/>
      <c r="B131" s="203"/>
      <c r="C131" s="55"/>
      <c r="D131" s="486"/>
      <c r="E131" s="486"/>
    </row>
    <row r="132" spans="1:5" x14ac:dyDescent="0.2">
      <c r="A132" s="54"/>
      <c r="B132" s="203"/>
      <c r="C132" s="55"/>
      <c r="D132" s="486"/>
      <c r="E132" s="486"/>
    </row>
    <row r="133" spans="1:5" x14ac:dyDescent="0.2">
      <c r="A133" s="54"/>
      <c r="B133" s="203"/>
      <c r="C133" s="55"/>
      <c r="D133" s="486"/>
      <c r="E133" s="486"/>
    </row>
    <row r="134" spans="1:5" x14ac:dyDescent="0.2">
      <c r="A134" s="54"/>
      <c r="B134" s="203"/>
      <c r="C134" s="55"/>
      <c r="D134" s="486"/>
      <c r="E134" s="486"/>
    </row>
    <row r="135" spans="1:5" x14ac:dyDescent="0.2">
      <c r="A135" s="54"/>
      <c r="B135" s="203"/>
      <c r="C135" s="55"/>
      <c r="D135" s="486"/>
      <c r="E135" s="486"/>
    </row>
    <row r="136" spans="1:5" x14ac:dyDescent="0.2">
      <c r="A136" s="54"/>
      <c r="B136" s="203"/>
      <c r="C136" s="55"/>
      <c r="D136" s="486"/>
      <c r="E136" s="486"/>
    </row>
    <row r="137" spans="1:5" x14ac:dyDescent="0.2">
      <c r="A137" s="54"/>
      <c r="B137" s="203"/>
      <c r="C137" s="55"/>
      <c r="D137" s="486"/>
      <c r="E137" s="486"/>
    </row>
    <row r="138" spans="1:5" x14ac:dyDescent="0.2">
      <c r="A138" s="54"/>
      <c r="B138" s="203"/>
      <c r="C138" s="55"/>
      <c r="D138" s="486"/>
      <c r="E138" s="486"/>
    </row>
    <row r="139" spans="1:5" x14ac:dyDescent="0.2">
      <c r="A139" s="54"/>
      <c r="B139" s="203"/>
      <c r="C139" s="55"/>
      <c r="D139" s="486"/>
      <c r="E139" s="486"/>
    </row>
    <row r="140" spans="1:5" x14ac:dyDescent="0.2">
      <c r="A140" s="54"/>
      <c r="B140" s="203"/>
      <c r="C140" s="55"/>
      <c r="D140" s="486"/>
      <c r="E140" s="486"/>
    </row>
    <row r="141" spans="1:5" x14ac:dyDescent="0.2">
      <c r="A141" s="54"/>
      <c r="B141" s="203"/>
      <c r="C141" s="55"/>
      <c r="D141" s="486"/>
      <c r="E141" s="486"/>
    </row>
    <row r="142" spans="1:5" x14ac:dyDescent="0.2">
      <c r="A142" s="54"/>
      <c r="B142" s="203"/>
      <c r="C142" s="55"/>
      <c r="D142" s="486"/>
      <c r="E142" s="486"/>
    </row>
    <row r="143" spans="1:5" x14ac:dyDescent="0.2">
      <c r="A143" s="54"/>
      <c r="B143" s="203"/>
      <c r="C143" s="55"/>
      <c r="D143" s="486"/>
      <c r="E143" s="486"/>
    </row>
    <row r="144" spans="1:5" x14ac:dyDescent="0.2">
      <c r="A144" s="54"/>
      <c r="B144" s="203"/>
      <c r="C144" s="55"/>
      <c r="D144" s="486"/>
      <c r="E144" s="486"/>
    </row>
    <row r="145" spans="1:5" x14ac:dyDescent="0.2">
      <c r="A145" s="54"/>
      <c r="B145" s="203"/>
      <c r="C145" s="55"/>
      <c r="D145" s="486"/>
      <c r="E145" s="486"/>
    </row>
    <row r="146" spans="1:5" x14ac:dyDescent="0.2">
      <c r="A146" s="54"/>
      <c r="B146" s="203"/>
      <c r="C146" s="55"/>
      <c r="D146" s="486"/>
      <c r="E146" s="486"/>
    </row>
    <row r="147" spans="1:5" x14ac:dyDescent="0.2">
      <c r="A147" s="54"/>
      <c r="B147" s="203"/>
      <c r="C147" s="55"/>
      <c r="D147" s="486"/>
      <c r="E147" s="486"/>
    </row>
    <row r="148" spans="1:5" x14ac:dyDescent="0.2">
      <c r="A148" s="54"/>
      <c r="B148" s="203"/>
      <c r="C148" s="55"/>
      <c r="D148" s="486"/>
      <c r="E148" s="486"/>
    </row>
    <row r="149" spans="1:5" x14ac:dyDescent="0.2">
      <c r="A149" s="54"/>
      <c r="B149" s="203"/>
      <c r="C149" s="55"/>
      <c r="D149" s="486"/>
      <c r="E149" s="486"/>
    </row>
    <row r="150" spans="1:5" x14ac:dyDescent="0.2">
      <c r="A150" s="54"/>
      <c r="B150" s="203"/>
      <c r="C150" s="55"/>
      <c r="D150" s="486"/>
      <c r="E150" s="486"/>
    </row>
    <row r="151" spans="1:5" x14ac:dyDescent="0.2">
      <c r="A151" s="54"/>
      <c r="B151" s="203"/>
      <c r="C151" s="55"/>
      <c r="D151" s="486"/>
      <c r="E151" s="486"/>
    </row>
    <row r="152" spans="1:5" x14ac:dyDescent="0.2">
      <c r="A152" s="54"/>
      <c r="B152" s="203"/>
      <c r="C152" s="55"/>
      <c r="D152" s="486"/>
      <c r="E152" s="486"/>
    </row>
    <row r="153" spans="1:5" x14ac:dyDescent="0.2">
      <c r="A153" s="54"/>
      <c r="B153" s="203"/>
      <c r="C153" s="55"/>
      <c r="D153" s="486"/>
      <c r="E153" s="486"/>
    </row>
    <row r="154" spans="1:5" x14ac:dyDescent="0.2">
      <c r="A154" s="54"/>
      <c r="B154" s="203"/>
      <c r="C154" s="55"/>
      <c r="D154" s="486"/>
      <c r="E154" s="486"/>
    </row>
    <row r="155" spans="1:5" x14ac:dyDescent="0.2">
      <c r="A155" s="54"/>
      <c r="B155" s="203"/>
      <c r="C155" s="55"/>
      <c r="D155" s="486"/>
      <c r="E155" s="486"/>
    </row>
    <row r="156" spans="1:5" x14ac:dyDescent="0.2">
      <c r="A156" s="54"/>
      <c r="B156" s="203"/>
      <c r="C156" s="55"/>
      <c r="D156" s="486"/>
      <c r="E156" s="486"/>
    </row>
    <row r="157" spans="1:5" x14ac:dyDescent="0.2">
      <c r="A157" s="54"/>
      <c r="B157" s="203"/>
      <c r="C157" s="55"/>
      <c r="D157" s="486"/>
      <c r="E157" s="486"/>
    </row>
    <row r="158" spans="1:5" x14ac:dyDescent="0.2">
      <c r="A158" s="54"/>
      <c r="B158" s="203"/>
      <c r="C158" s="55"/>
      <c r="D158" s="486"/>
      <c r="E158" s="486"/>
    </row>
    <row r="159" spans="1:5" x14ac:dyDescent="0.2">
      <c r="A159" s="54"/>
      <c r="B159" s="203"/>
      <c r="C159" s="55"/>
      <c r="D159" s="486"/>
      <c r="E159" s="486"/>
    </row>
    <row r="160" spans="1:5" x14ac:dyDescent="0.2">
      <c r="A160" s="54"/>
      <c r="B160" s="203"/>
      <c r="C160" s="55"/>
      <c r="D160" s="486"/>
      <c r="E160" s="486"/>
    </row>
    <row r="161" spans="1:5" x14ac:dyDescent="0.2">
      <c r="A161" s="54"/>
      <c r="B161" s="203"/>
      <c r="C161" s="55"/>
      <c r="D161" s="486"/>
      <c r="E161" s="486"/>
    </row>
    <row r="162" spans="1:5" x14ac:dyDescent="0.2">
      <c r="A162" s="54"/>
      <c r="B162" s="203"/>
      <c r="C162" s="55"/>
      <c r="D162" s="486"/>
      <c r="E162" s="486"/>
    </row>
    <row r="163" spans="1:5" x14ac:dyDescent="0.2">
      <c r="A163" s="54"/>
      <c r="B163" s="203"/>
      <c r="C163" s="55"/>
      <c r="D163" s="486"/>
      <c r="E163" s="486"/>
    </row>
    <row r="164" spans="1:5" x14ac:dyDescent="0.2">
      <c r="A164" s="54"/>
      <c r="B164" s="203"/>
      <c r="C164" s="55"/>
      <c r="D164" s="486"/>
      <c r="E164" s="486"/>
    </row>
    <row r="165" spans="1:5" x14ac:dyDescent="0.2">
      <c r="A165" s="54"/>
      <c r="B165" s="203"/>
      <c r="C165" s="55"/>
      <c r="D165" s="486"/>
      <c r="E165" s="486"/>
    </row>
    <row r="166" spans="1:5" x14ac:dyDescent="0.2">
      <c r="A166" s="54"/>
      <c r="B166" s="203"/>
      <c r="C166" s="55"/>
      <c r="D166" s="486"/>
      <c r="E166" s="486"/>
    </row>
    <row r="167" spans="1:5" x14ac:dyDescent="0.2">
      <c r="A167" s="54"/>
      <c r="B167" s="203"/>
      <c r="C167" s="55"/>
      <c r="D167" s="486"/>
      <c r="E167" s="486"/>
    </row>
    <row r="168" spans="1:5" x14ac:dyDescent="0.2">
      <c r="A168" s="54"/>
      <c r="B168" s="203"/>
      <c r="C168" s="55"/>
      <c r="D168" s="486"/>
      <c r="E168" s="486"/>
    </row>
    <row r="169" spans="1:5" x14ac:dyDescent="0.2">
      <c r="A169" s="54"/>
      <c r="B169" s="203"/>
      <c r="C169" s="55"/>
      <c r="D169" s="486"/>
      <c r="E169" s="486"/>
    </row>
    <row r="170" spans="1:5" x14ac:dyDescent="0.2">
      <c r="A170" s="54"/>
      <c r="B170" s="203"/>
      <c r="C170" s="55"/>
      <c r="D170" s="486"/>
      <c r="E170" s="486"/>
    </row>
    <row r="171" spans="1:5" x14ac:dyDescent="0.2">
      <c r="A171" s="54"/>
      <c r="B171" s="203"/>
      <c r="C171" s="55"/>
      <c r="D171" s="486"/>
      <c r="E171" s="486"/>
    </row>
    <row r="172" spans="1:5" x14ac:dyDescent="0.2">
      <c r="A172" s="54"/>
      <c r="B172" s="203"/>
      <c r="C172" s="55"/>
      <c r="D172" s="486"/>
      <c r="E172" s="486"/>
    </row>
    <row r="173" spans="1:5" x14ac:dyDescent="0.2">
      <c r="A173" s="54"/>
      <c r="B173" s="203"/>
      <c r="C173" s="55"/>
      <c r="D173" s="486"/>
      <c r="E173" s="486"/>
    </row>
    <row r="174" spans="1:5" x14ac:dyDescent="0.2">
      <c r="A174" s="54"/>
      <c r="B174" s="203"/>
      <c r="C174" s="55"/>
      <c r="D174" s="486"/>
      <c r="E174" s="486"/>
    </row>
    <row r="175" spans="1:5" x14ac:dyDescent="0.2">
      <c r="A175" s="54"/>
      <c r="B175" s="203"/>
      <c r="C175" s="55"/>
      <c r="D175" s="486"/>
      <c r="E175" s="486"/>
    </row>
    <row r="176" spans="1:5" x14ac:dyDescent="0.2">
      <c r="A176" s="54"/>
      <c r="B176" s="203"/>
      <c r="C176" s="55"/>
      <c r="D176" s="486"/>
      <c r="E176" s="486"/>
    </row>
    <row r="177" spans="1:5" x14ac:dyDescent="0.2">
      <c r="A177" s="54"/>
      <c r="B177" s="204"/>
      <c r="C177" s="55"/>
      <c r="D177" s="486"/>
      <c r="E177" s="486"/>
    </row>
    <row r="178" spans="1:5" x14ac:dyDescent="0.2">
      <c r="A178" s="54"/>
      <c r="B178" s="204"/>
      <c r="C178" s="55"/>
      <c r="D178" s="486"/>
      <c r="E178" s="486"/>
    </row>
    <row r="179" spans="1:5" x14ac:dyDescent="0.2">
      <c r="A179" s="54"/>
      <c r="B179" s="204"/>
      <c r="C179" s="55"/>
      <c r="D179" s="486"/>
      <c r="E179" s="486"/>
    </row>
    <row r="180" spans="1:5" x14ac:dyDescent="0.2">
      <c r="A180" s="54"/>
      <c r="B180" s="204"/>
      <c r="C180" s="55"/>
      <c r="D180" s="486"/>
      <c r="E180" s="486"/>
    </row>
    <row r="181" spans="1:5" x14ac:dyDescent="0.2">
      <c r="A181" s="54"/>
      <c r="B181" s="204"/>
      <c r="C181" s="55"/>
      <c r="D181" s="486"/>
      <c r="E181" s="486"/>
    </row>
    <row r="182" spans="1:5" x14ac:dyDescent="0.2">
      <c r="A182" s="55"/>
      <c r="B182" s="204"/>
      <c r="C182" s="55"/>
      <c r="D182" s="486"/>
      <c r="E182" s="486"/>
    </row>
    <row r="183" spans="1:5" x14ac:dyDescent="0.2">
      <c r="A183" s="54"/>
      <c r="B183" s="203"/>
      <c r="C183" s="55"/>
      <c r="D183" s="486"/>
      <c r="E183" s="486"/>
    </row>
    <row r="184" spans="1:5" x14ac:dyDescent="0.2">
      <c r="A184" s="54"/>
      <c r="B184" s="203"/>
      <c r="C184" s="55"/>
      <c r="D184" s="486"/>
      <c r="E184" s="486"/>
    </row>
    <row r="185" spans="1:5" x14ac:dyDescent="0.2">
      <c r="A185" s="54"/>
      <c r="B185" s="203"/>
      <c r="C185" s="55"/>
      <c r="D185" s="486"/>
      <c r="E185" s="486"/>
    </row>
    <row r="186" spans="1:5" x14ac:dyDescent="0.2">
      <c r="A186" s="54"/>
      <c r="B186" s="203"/>
      <c r="C186" s="55"/>
      <c r="D186" s="486"/>
      <c r="E186" s="486"/>
    </row>
    <row r="187" spans="1:5" x14ac:dyDescent="0.2">
      <c r="A187" s="54"/>
      <c r="B187" s="203"/>
      <c r="C187" s="55"/>
      <c r="D187" s="486"/>
      <c r="E187" s="486"/>
    </row>
    <row r="188" spans="1:5" x14ac:dyDescent="0.2">
      <c r="A188" s="54"/>
      <c r="B188" s="203"/>
      <c r="C188" s="55"/>
      <c r="D188" s="486"/>
      <c r="E188" s="486"/>
    </row>
    <row r="189" spans="1:5" x14ac:dyDescent="0.2">
      <c r="A189" s="54"/>
      <c r="B189" s="203"/>
      <c r="C189" s="55"/>
      <c r="D189" s="486"/>
      <c r="E189" s="486"/>
    </row>
    <row r="190" spans="1:5" x14ac:dyDescent="0.2">
      <c r="A190" s="54"/>
      <c r="B190" s="203"/>
      <c r="C190" s="55"/>
      <c r="D190" s="486"/>
      <c r="E190" s="486"/>
    </row>
    <row r="191" spans="1:5" x14ac:dyDescent="0.2">
      <c r="A191" s="54"/>
      <c r="B191" s="203"/>
      <c r="C191" s="55"/>
      <c r="D191" s="486"/>
      <c r="E191" s="486"/>
    </row>
    <row r="192" spans="1:5" x14ac:dyDescent="0.2">
      <c r="A192" s="54"/>
      <c r="B192" s="203"/>
      <c r="C192" s="55"/>
      <c r="D192" s="486"/>
      <c r="E192" s="486"/>
    </row>
    <row r="193" spans="1:5" x14ac:dyDescent="0.2">
      <c r="A193" s="54"/>
      <c r="B193" s="203"/>
      <c r="C193" s="55"/>
      <c r="D193" s="486"/>
      <c r="E193" s="486"/>
    </row>
    <row r="194" spans="1:5" x14ac:dyDescent="0.2">
      <c r="A194" s="54"/>
      <c r="B194" s="203"/>
      <c r="C194" s="55"/>
      <c r="D194" s="486"/>
      <c r="E194" s="486"/>
    </row>
    <row r="195" spans="1:5" x14ac:dyDescent="0.2">
      <c r="A195" s="54"/>
      <c r="B195" s="203"/>
      <c r="C195" s="55"/>
      <c r="D195" s="486"/>
      <c r="E195" s="486"/>
    </row>
    <row r="196" spans="1:5" x14ac:dyDescent="0.2">
      <c r="A196" s="54"/>
      <c r="B196" s="203"/>
      <c r="C196" s="55"/>
      <c r="D196" s="486"/>
      <c r="E196" s="486"/>
    </row>
    <row r="197" spans="1:5" x14ac:dyDescent="0.2">
      <c r="A197" s="54"/>
      <c r="B197" s="203"/>
      <c r="C197" s="55"/>
      <c r="D197" s="486"/>
      <c r="E197" s="486"/>
    </row>
    <row r="198" spans="1:5" x14ac:dyDescent="0.2">
      <c r="A198" s="54"/>
      <c r="B198" s="203"/>
      <c r="C198" s="55"/>
      <c r="D198" s="486"/>
      <c r="E198" s="486"/>
    </row>
    <row r="199" spans="1:5" x14ac:dyDescent="0.2">
      <c r="A199" s="54"/>
      <c r="B199" s="203"/>
      <c r="C199" s="55"/>
      <c r="D199" s="486"/>
      <c r="E199" s="486"/>
    </row>
    <row r="200" spans="1:5" x14ac:dyDescent="0.2">
      <c r="A200" s="54"/>
      <c r="B200" s="203"/>
      <c r="C200" s="55"/>
      <c r="D200" s="486"/>
      <c r="E200" s="486"/>
    </row>
    <row r="201" spans="1:5" x14ac:dyDescent="0.2">
      <c r="A201" s="54"/>
      <c r="B201" s="203"/>
      <c r="C201" s="55"/>
      <c r="D201" s="486"/>
      <c r="E201" s="486"/>
    </row>
    <row r="202" spans="1:5" x14ac:dyDescent="0.2">
      <c r="A202" s="54"/>
      <c r="B202" s="203"/>
      <c r="C202" s="55"/>
      <c r="D202" s="486"/>
      <c r="E202" s="486"/>
    </row>
    <row r="203" spans="1:5" x14ac:dyDescent="0.2">
      <c r="A203" s="54"/>
      <c r="B203" s="203"/>
      <c r="C203" s="55"/>
      <c r="D203" s="486"/>
      <c r="E203" s="486"/>
    </row>
    <row r="204" spans="1:5" x14ac:dyDescent="0.2">
      <c r="A204" s="54"/>
      <c r="B204" s="203"/>
      <c r="C204" s="55"/>
      <c r="D204" s="486"/>
      <c r="E204" s="486"/>
    </row>
    <row r="205" spans="1:5" x14ac:dyDescent="0.2">
      <c r="A205" s="54"/>
      <c r="B205" s="203"/>
      <c r="C205" s="55"/>
      <c r="D205" s="486"/>
      <c r="E205" s="486"/>
    </row>
    <row r="206" spans="1:5" x14ac:dyDescent="0.2">
      <c r="A206" s="54"/>
      <c r="B206" s="203"/>
      <c r="C206" s="55"/>
      <c r="D206" s="486"/>
      <c r="E206" s="486"/>
    </row>
    <row r="207" spans="1:5" x14ac:dyDescent="0.2">
      <c r="A207" s="54"/>
      <c r="B207" s="203"/>
      <c r="C207" s="55"/>
      <c r="D207" s="486"/>
      <c r="E207" s="486"/>
    </row>
    <row r="208" spans="1:5" x14ac:dyDescent="0.2">
      <c r="A208" s="54"/>
      <c r="B208" s="203"/>
      <c r="C208" s="55"/>
      <c r="D208" s="486"/>
      <c r="E208" s="486"/>
    </row>
    <row r="209" spans="1:5" x14ac:dyDescent="0.2">
      <c r="A209" s="54"/>
      <c r="B209" s="203"/>
      <c r="C209" s="55"/>
      <c r="D209" s="486"/>
      <c r="E209" s="486"/>
    </row>
    <row r="210" spans="1:5" x14ac:dyDescent="0.2">
      <c r="A210" s="54"/>
      <c r="B210" s="203"/>
      <c r="C210" s="55"/>
      <c r="D210" s="486"/>
      <c r="E210" s="486"/>
    </row>
    <row r="211" spans="1:5" x14ac:dyDescent="0.2">
      <c r="A211" s="54"/>
      <c r="B211" s="203"/>
      <c r="C211" s="55"/>
      <c r="D211" s="486"/>
      <c r="E211" s="486"/>
    </row>
    <row r="212" spans="1:5" x14ac:dyDescent="0.2">
      <c r="A212" s="54"/>
      <c r="B212" s="203"/>
      <c r="C212" s="55"/>
      <c r="D212" s="486"/>
      <c r="E212" s="486"/>
    </row>
    <row r="213" spans="1:5" x14ac:dyDescent="0.2">
      <c r="A213" s="54"/>
      <c r="B213" s="203"/>
      <c r="C213" s="55"/>
      <c r="D213" s="486"/>
      <c r="E213" s="486"/>
    </row>
    <row r="214" spans="1:5" x14ac:dyDescent="0.2">
      <c r="A214" s="54"/>
      <c r="B214" s="203"/>
      <c r="C214" s="55"/>
      <c r="D214" s="486"/>
      <c r="E214" s="486"/>
    </row>
    <row r="215" spans="1:5" x14ac:dyDescent="0.2">
      <c r="A215" s="54"/>
      <c r="B215" s="203"/>
      <c r="C215" s="55"/>
      <c r="D215" s="486"/>
      <c r="E215" s="486"/>
    </row>
    <row r="216" spans="1:5" x14ac:dyDescent="0.2">
      <c r="A216" s="54"/>
      <c r="B216" s="203"/>
      <c r="C216" s="55"/>
      <c r="D216" s="486"/>
      <c r="E216" s="486"/>
    </row>
    <row r="217" spans="1:5" x14ac:dyDescent="0.2">
      <c r="A217" s="54"/>
      <c r="B217" s="203"/>
      <c r="C217" s="55"/>
      <c r="D217" s="486"/>
      <c r="E217" s="486"/>
    </row>
    <row r="218" spans="1:5" x14ac:dyDescent="0.2">
      <c r="A218" s="54"/>
      <c r="B218" s="203"/>
      <c r="C218" s="55"/>
      <c r="D218" s="486"/>
      <c r="E218" s="486"/>
    </row>
    <row r="219" spans="1:5" x14ac:dyDescent="0.2">
      <c r="A219" s="54"/>
      <c r="B219" s="203"/>
      <c r="C219" s="55"/>
      <c r="D219" s="486"/>
      <c r="E219" s="486"/>
    </row>
    <row r="220" spans="1:5" x14ac:dyDescent="0.2">
      <c r="A220" s="54"/>
      <c r="B220" s="203"/>
      <c r="C220" s="55"/>
      <c r="D220" s="486"/>
      <c r="E220" s="486"/>
    </row>
    <row r="221" spans="1:5" x14ac:dyDescent="0.2">
      <c r="A221" s="54"/>
      <c r="B221" s="203"/>
      <c r="C221" s="55"/>
      <c r="D221" s="486"/>
      <c r="E221" s="486"/>
    </row>
    <row r="222" spans="1:5" x14ac:dyDescent="0.2">
      <c r="A222" s="54"/>
      <c r="B222" s="203"/>
      <c r="C222" s="55"/>
      <c r="D222" s="486"/>
      <c r="E222" s="486"/>
    </row>
    <row r="223" spans="1:5" x14ac:dyDescent="0.2">
      <c r="A223" s="54"/>
      <c r="B223" s="203"/>
      <c r="C223" s="55"/>
      <c r="D223" s="486"/>
      <c r="E223" s="486"/>
    </row>
    <row r="224" spans="1:5" x14ac:dyDescent="0.2">
      <c r="A224" s="54"/>
      <c r="B224" s="203"/>
      <c r="C224" s="55"/>
      <c r="D224" s="486"/>
      <c r="E224" s="486"/>
    </row>
    <row r="225" spans="1:5" x14ac:dyDescent="0.2">
      <c r="A225" s="54"/>
      <c r="B225" s="203"/>
      <c r="C225" s="55"/>
      <c r="D225" s="486"/>
      <c r="E225" s="486"/>
    </row>
    <row r="226" spans="1:5" x14ac:dyDescent="0.2">
      <c r="A226" s="54"/>
      <c r="B226" s="203"/>
      <c r="C226" s="55"/>
      <c r="D226" s="486"/>
      <c r="E226" s="486"/>
    </row>
    <row r="227" spans="1:5" x14ac:dyDescent="0.2">
      <c r="A227" s="54"/>
      <c r="B227" s="203"/>
      <c r="C227" s="55"/>
      <c r="D227" s="486"/>
      <c r="E227" s="486"/>
    </row>
    <row r="228" spans="1:5" x14ac:dyDescent="0.2">
      <c r="A228" s="54"/>
      <c r="B228" s="203"/>
      <c r="C228" s="55"/>
      <c r="D228" s="486"/>
      <c r="E228" s="486"/>
    </row>
    <row r="229" spans="1:5" x14ac:dyDescent="0.2">
      <c r="A229" s="54"/>
      <c r="B229" s="203"/>
      <c r="C229" s="55"/>
      <c r="D229" s="486"/>
      <c r="E229" s="486"/>
    </row>
    <row r="230" spans="1:5" x14ac:dyDescent="0.2">
      <c r="A230" s="54"/>
      <c r="B230" s="203"/>
      <c r="C230" s="55"/>
      <c r="D230" s="486"/>
      <c r="E230" s="486"/>
    </row>
    <row r="231" spans="1:5" x14ac:dyDescent="0.2">
      <c r="A231" s="54"/>
      <c r="B231" s="203"/>
      <c r="C231" s="55"/>
      <c r="D231" s="486"/>
      <c r="E231" s="486"/>
    </row>
    <row r="232" spans="1:5" x14ac:dyDescent="0.2">
      <c r="A232" s="54"/>
      <c r="B232" s="204"/>
      <c r="C232" s="55"/>
      <c r="D232" s="486"/>
      <c r="E232" s="486"/>
    </row>
    <row r="233" spans="1:5" x14ac:dyDescent="0.2">
      <c r="A233" s="54"/>
      <c r="B233" s="204"/>
      <c r="C233" s="55"/>
      <c r="D233" s="486"/>
      <c r="E233" s="486"/>
    </row>
    <row r="234" spans="1:5" x14ac:dyDescent="0.2">
      <c r="A234" s="54"/>
      <c r="B234" s="204"/>
      <c r="C234" s="55"/>
      <c r="D234" s="486"/>
      <c r="E234" s="486"/>
    </row>
    <row r="235" spans="1:5" x14ac:dyDescent="0.2">
      <c r="A235" s="54"/>
      <c r="B235" s="204"/>
      <c r="C235" s="55"/>
      <c r="D235" s="486"/>
      <c r="E235" s="486"/>
    </row>
    <row r="236" spans="1:5" x14ac:dyDescent="0.2">
      <c r="A236" s="54"/>
      <c r="B236" s="204"/>
      <c r="C236" s="55"/>
      <c r="D236" s="486"/>
      <c r="E236" s="486"/>
    </row>
    <row r="237" spans="1:5" x14ac:dyDescent="0.2">
      <c r="A237" s="55"/>
      <c r="B237" s="204"/>
      <c r="C237" s="55"/>
      <c r="D237" s="486"/>
      <c r="E237" s="486"/>
    </row>
    <row r="238" spans="1:5" x14ac:dyDescent="0.2">
      <c r="A238" s="54"/>
      <c r="B238" s="203"/>
      <c r="C238" s="55"/>
      <c r="D238" s="486"/>
      <c r="E238" s="486"/>
    </row>
    <row r="239" spans="1:5" x14ac:dyDescent="0.2">
      <c r="A239" s="54"/>
      <c r="B239" s="203"/>
      <c r="C239" s="55"/>
      <c r="D239" s="486"/>
      <c r="E239" s="486"/>
    </row>
    <row r="240" spans="1:5" x14ac:dyDescent="0.2">
      <c r="A240" s="54"/>
      <c r="B240" s="203"/>
      <c r="C240" s="55"/>
      <c r="D240" s="486"/>
      <c r="E240" s="486"/>
    </row>
    <row r="241" spans="1:5" x14ac:dyDescent="0.2">
      <c r="A241" s="54"/>
      <c r="B241" s="203"/>
      <c r="C241" s="55"/>
      <c r="D241" s="486"/>
      <c r="E241" s="486"/>
    </row>
    <row r="242" spans="1:5" x14ac:dyDescent="0.2">
      <c r="A242" s="54"/>
      <c r="B242" s="203"/>
      <c r="C242" s="55"/>
      <c r="D242" s="486"/>
      <c r="E242" s="486"/>
    </row>
    <row r="243" spans="1:5" x14ac:dyDescent="0.2">
      <c r="A243" s="54"/>
      <c r="B243" s="203"/>
      <c r="C243" s="55"/>
      <c r="D243" s="486"/>
      <c r="E243" s="486"/>
    </row>
    <row r="244" spans="1:5" x14ac:dyDescent="0.2">
      <c r="A244" s="54"/>
      <c r="B244" s="203"/>
      <c r="C244" s="55"/>
      <c r="D244" s="486"/>
      <c r="E244" s="486"/>
    </row>
    <row r="245" spans="1:5" x14ac:dyDescent="0.2">
      <c r="A245" s="54"/>
      <c r="B245" s="203"/>
      <c r="C245" s="55"/>
      <c r="D245" s="486"/>
      <c r="E245" s="486"/>
    </row>
    <row r="246" spans="1:5" x14ac:dyDescent="0.2">
      <c r="A246" s="54"/>
      <c r="B246" s="203"/>
      <c r="C246" s="55"/>
      <c r="D246" s="486"/>
      <c r="E246" s="486"/>
    </row>
    <row r="247" spans="1:5" x14ac:dyDescent="0.2">
      <c r="A247" s="54"/>
      <c r="B247" s="203"/>
      <c r="C247" s="55"/>
      <c r="D247" s="486"/>
      <c r="E247" s="486"/>
    </row>
    <row r="248" spans="1:5" x14ac:dyDescent="0.2">
      <c r="A248" s="54"/>
      <c r="B248" s="203"/>
      <c r="C248" s="55"/>
      <c r="D248" s="486"/>
      <c r="E248" s="486"/>
    </row>
    <row r="249" spans="1:5" x14ac:dyDescent="0.2">
      <c r="A249" s="54"/>
      <c r="B249" s="203"/>
      <c r="C249" s="55"/>
      <c r="D249" s="486"/>
      <c r="E249" s="486"/>
    </row>
    <row r="250" spans="1:5" x14ac:dyDescent="0.2">
      <c r="A250" s="54"/>
      <c r="B250" s="203"/>
      <c r="C250" s="55"/>
      <c r="D250" s="486"/>
      <c r="E250" s="486"/>
    </row>
    <row r="251" spans="1:5" x14ac:dyDescent="0.2">
      <c r="A251" s="54"/>
      <c r="B251" s="203"/>
      <c r="C251" s="55"/>
      <c r="D251" s="486"/>
      <c r="E251" s="486"/>
    </row>
    <row r="252" spans="1:5" x14ac:dyDescent="0.2">
      <c r="A252" s="54"/>
      <c r="B252" s="203"/>
      <c r="C252" s="55"/>
      <c r="D252" s="486"/>
      <c r="E252" s="486"/>
    </row>
    <row r="253" spans="1:5" x14ac:dyDescent="0.2">
      <c r="A253" s="54"/>
      <c r="B253" s="203"/>
      <c r="C253" s="55"/>
      <c r="D253" s="486"/>
      <c r="E253" s="486"/>
    </row>
    <row r="254" spans="1:5" x14ac:dyDescent="0.2">
      <c r="A254" s="54"/>
      <c r="B254" s="203"/>
      <c r="C254" s="55"/>
      <c r="D254" s="486"/>
      <c r="E254" s="486"/>
    </row>
    <row r="255" spans="1:5" x14ac:dyDescent="0.2">
      <c r="A255" s="54"/>
      <c r="B255" s="203"/>
      <c r="C255" s="55"/>
      <c r="D255" s="486"/>
      <c r="E255" s="486"/>
    </row>
    <row r="256" spans="1:5" x14ac:dyDescent="0.2">
      <c r="A256" s="54"/>
      <c r="B256" s="203"/>
      <c r="C256" s="55"/>
      <c r="D256" s="486"/>
      <c r="E256" s="486"/>
    </row>
    <row r="257" spans="1:5" x14ac:dyDescent="0.2">
      <c r="A257" s="54"/>
      <c r="B257" s="203"/>
      <c r="C257" s="55"/>
      <c r="D257" s="486"/>
      <c r="E257" s="486"/>
    </row>
    <row r="258" spans="1:5" x14ac:dyDescent="0.2">
      <c r="A258" s="54"/>
      <c r="B258" s="203"/>
      <c r="C258" s="55"/>
      <c r="D258" s="486"/>
      <c r="E258" s="486"/>
    </row>
    <row r="259" spans="1:5" x14ac:dyDescent="0.2">
      <c r="A259" s="54"/>
      <c r="B259" s="203"/>
      <c r="C259" s="55"/>
      <c r="D259" s="486"/>
      <c r="E259" s="486"/>
    </row>
    <row r="260" spans="1:5" x14ac:dyDescent="0.2">
      <c r="A260" s="54"/>
      <c r="B260" s="203"/>
      <c r="C260" s="55"/>
      <c r="D260" s="486"/>
      <c r="E260" s="486"/>
    </row>
    <row r="261" spans="1:5" x14ac:dyDescent="0.2">
      <c r="A261" s="54"/>
      <c r="B261" s="203"/>
      <c r="C261" s="55"/>
      <c r="D261" s="486"/>
      <c r="E261" s="486"/>
    </row>
    <row r="262" spans="1:5" x14ac:dyDescent="0.2">
      <c r="A262" s="54"/>
      <c r="B262" s="203"/>
      <c r="C262" s="55"/>
      <c r="D262" s="486"/>
      <c r="E262" s="486"/>
    </row>
    <row r="263" spans="1:5" x14ac:dyDescent="0.2">
      <c r="A263" s="54"/>
      <c r="B263" s="203"/>
      <c r="C263" s="55"/>
      <c r="D263" s="486"/>
      <c r="E263" s="486"/>
    </row>
    <row r="264" spans="1:5" x14ac:dyDescent="0.2">
      <c r="A264" s="54"/>
      <c r="B264" s="203"/>
      <c r="C264" s="55"/>
      <c r="D264" s="486"/>
      <c r="E264" s="486"/>
    </row>
    <row r="265" spans="1:5" x14ac:dyDescent="0.2">
      <c r="A265" s="54"/>
      <c r="B265" s="203"/>
      <c r="C265" s="55"/>
      <c r="D265" s="486"/>
      <c r="E265" s="486"/>
    </row>
    <row r="266" spans="1:5" x14ac:dyDescent="0.2">
      <c r="A266" s="54"/>
      <c r="B266" s="203"/>
      <c r="C266" s="55"/>
      <c r="D266" s="486"/>
      <c r="E266" s="486"/>
    </row>
    <row r="267" spans="1:5" x14ac:dyDescent="0.2">
      <c r="A267" s="54"/>
      <c r="B267" s="203"/>
      <c r="C267" s="55"/>
      <c r="D267" s="486"/>
      <c r="E267" s="486"/>
    </row>
    <row r="268" spans="1:5" x14ac:dyDescent="0.2">
      <c r="A268" s="54"/>
      <c r="B268" s="203"/>
      <c r="C268" s="55"/>
      <c r="D268" s="486"/>
      <c r="E268" s="486"/>
    </row>
    <row r="269" spans="1:5" x14ac:dyDescent="0.2">
      <c r="A269" s="54"/>
      <c r="B269" s="203"/>
      <c r="C269" s="55"/>
      <c r="D269" s="486"/>
      <c r="E269" s="486"/>
    </row>
    <row r="270" spans="1:5" x14ac:dyDescent="0.2">
      <c r="A270" s="54"/>
      <c r="B270" s="203"/>
      <c r="C270" s="55"/>
      <c r="D270" s="486"/>
      <c r="E270" s="486"/>
    </row>
    <row r="271" spans="1:5" x14ac:dyDescent="0.2">
      <c r="A271" s="54"/>
      <c r="B271" s="203"/>
      <c r="C271" s="55"/>
      <c r="D271" s="486"/>
      <c r="E271" s="486"/>
    </row>
    <row r="272" spans="1:5" x14ac:dyDescent="0.2">
      <c r="A272" s="54"/>
      <c r="B272" s="203"/>
      <c r="C272" s="55"/>
      <c r="D272" s="486"/>
      <c r="E272" s="486"/>
    </row>
    <row r="273" spans="1:5" x14ac:dyDescent="0.2">
      <c r="A273" s="54"/>
      <c r="B273" s="203"/>
      <c r="C273" s="55"/>
      <c r="D273" s="486"/>
      <c r="E273" s="486"/>
    </row>
    <row r="274" spans="1:5" x14ac:dyDescent="0.2">
      <c r="A274" s="54"/>
      <c r="B274" s="203"/>
      <c r="C274" s="55"/>
      <c r="D274" s="486"/>
      <c r="E274" s="486"/>
    </row>
    <row r="275" spans="1:5" x14ac:dyDescent="0.2">
      <c r="A275" s="54"/>
      <c r="B275" s="203"/>
      <c r="C275" s="55"/>
      <c r="D275" s="486"/>
      <c r="E275" s="486"/>
    </row>
    <row r="276" spans="1:5" x14ac:dyDescent="0.2">
      <c r="A276" s="54"/>
      <c r="B276" s="203"/>
      <c r="C276" s="55"/>
      <c r="D276" s="486"/>
      <c r="E276" s="486"/>
    </row>
    <row r="277" spans="1:5" x14ac:dyDescent="0.2">
      <c r="A277" s="54"/>
      <c r="B277" s="203"/>
      <c r="C277" s="55"/>
      <c r="D277" s="486"/>
      <c r="E277" s="486"/>
    </row>
    <row r="278" spans="1:5" x14ac:dyDescent="0.2">
      <c r="A278" s="54"/>
      <c r="B278" s="203"/>
      <c r="C278" s="55"/>
      <c r="D278" s="486"/>
      <c r="E278" s="486"/>
    </row>
    <row r="279" spans="1:5" x14ac:dyDescent="0.2">
      <c r="A279" s="54"/>
      <c r="B279" s="203"/>
      <c r="C279" s="55"/>
      <c r="D279" s="486"/>
      <c r="E279" s="486"/>
    </row>
    <row r="280" spans="1:5" x14ac:dyDescent="0.2">
      <c r="A280" s="54"/>
      <c r="B280" s="203"/>
      <c r="C280" s="55"/>
      <c r="D280" s="486"/>
      <c r="E280" s="486"/>
    </row>
    <row r="281" spans="1:5" x14ac:dyDescent="0.2">
      <c r="A281" s="54"/>
      <c r="B281" s="203"/>
      <c r="C281" s="55"/>
      <c r="D281" s="486"/>
      <c r="E281" s="486"/>
    </row>
    <row r="282" spans="1:5" x14ac:dyDescent="0.2">
      <c r="A282" s="54"/>
      <c r="B282" s="203"/>
      <c r="C282" s="55"/>
      <c r="D282" s="486"/>
      <c r="E282" s="486"/>
    </row>
    <row r="283" spans="1:5" x14ac:dyDescent="0.2">
      <c r="A283" s="54"/>
      <c r="B283" s="203"/>
      <c r="C283" s="55"/>
      <c r="D283" s="486"/>
      <c r="E283" s="486"/>
    </row>
    <row r="284" spans="1:5" x14ac:dyDescent="0.2">
      <c r="A284" s="54"/>
      <c r="B284" s="203"/>
      <c r="C284" s="55"/>
      <c r="D284" s="486"/>
      <c r="E284" s="486"/>
    </row>
    <row r="285" spans="1:5" x14ac:dyDescent="0.2">
      <c r="A285" s="54"/>
      <c r="B285" s="203"/>
      <c r="C285" s="55"/>
      <c r="D285" s="486"/>
      <c r="E285" s="486"/>
    </row>
    <row r="286" spans="1:5" x14ac:dyDescent="0.2">
      <c r="A286" s="54"/>
      <c r="B286" s="203"/>
      <c r="C286" s="55"/>
      <c r="D286" s="486"/>
      <c r="E286" s="486"/>
    </row>
    <row r="287" spans="1:5" x14ac:dyDescent="0.2">
      <c r="A287" s="54"/>
      <c r="B287" s="204"/>
      <c r="C287" s="55"/>
      <c r="D287" s="486"/>
      <c r="E287" s="486"/>
    </row>
    <row r="288" spans="1:5" x14ac:dyDescent="0.2">
      <c r="A288" s="54"/>
      <c r="B288" s="204"/>
      <c r="C288" s="55"/>
      <c r="D288" s="486"/>
      <c r="E288" s="486"/>
    </row>
    <row r="289" spans="1:5" x14ac:dyDescent="0.2">
      <c r="A289" s="54"/>
      <c r="B289" s="204"/>
      <c r="C289" s="55"/>
      <c r="D289" s="486"/>
      <c r="E289" s="486"/>
    </row>
    <row r="290" spans="1:5" x14ac:dyDescent="0.2">
      <c r="A290" s="54"/>
      <c r="B290" s="204"/>
      <c r="C290" s="55"/>
      <c r="D290" s="486"/>
      <c r="E290" s="486"/>
    </row>
    <row r="291" spans="1:5" x14ac:dyDescent="0.2">
      <c r="A291" s="54"/>
      <c r="B291" s="204"/>
      <c r="C291" s="55"/>
      <c r="D291" s="486"/>
      <c r="E291" s="486"/>
    </row>
    <row r="292" spans="1:5" x14ac:dyDescent="0.2">
      <c r="A292" s="55"/>
      <c r="B292" s="204"/>
      <c r="C292" s="55"/>
      <c r="D292" s="486"/>
      <c r="E292" s="486"/>
    </row>
    <row r="293" spans="1:5" x14ac:dyDescent="0.2">
      <c r="A293" s="54"/>
      <c r="B293" s="203"/>
      <c r="C293" s="55"/>
      <c r="D293" s="486"/>
      <c r="E293" s="486"/>
    </row>
    <row r="294" spans="1:5" x14ac:dyDescent="0.2">
      <c r="A294" s="54"/>
      <c r="B294" s="203"/>
      <c r="C294" s="55"/>
      <c r="D294" s="486"/>
      <c r="E294" s="486"/>
    </row>
    <row r="295" spans="1:5" x14ac:dyDescent="0.2">
      <c r="A295" s="54"/>
      <c r="B295" s="203"/>
      <c r="C295" s="55"/>
      <c r="D295" s="486"/>
      <c r="E295" s="486"/>
    </row>
    <row r="296" spans="1:5" x14ac:dyDescent="0.2">
      <c r="A296" s="54"/>
      <c r="B296" s="203"/>
      <c r="C296" s="55"/>
      <c r="D296" s="486"/>
      <c r="E296" s="486"/>
    </row>
    <row r="297" spans="1:5" x14ac:dyDescent="0.2">
      <c r="A297" s="54"/>
      <c r="B297" s="203"/>
      <c r="C297" s="55"/>
      <c r="D297" s="486"/>
      <c r="E297" s="486"/>
    </row>
    <row r="298" spans="1:5" x14ac:dyDescent="0.2">
      <c r="A298" s="54"/>
      <c r="B298" s="203"/>
      <c r="C298" s="55"/>
      <c r="D298" s="486"/>
      <c r="E298" s="486"/>
    </row>
    <row r="299" spans="1:5" x14ac:dyDescent="0.2">
      <c r="A299" s="54"/>
      <c r="B299" s="203"/>
      <c r="C299" s="55"/>
      <c r="D299" s="486"/>
      <c r="E299" s="486"/>
    </row>
    <row r="300" spans="1:5" x14ac:dyDescent="0.2">
      <c r="A300" s="54"/>
      <c r="B300" s="203"/>
      <c r="C300" s="55"/>
      <c r="D300" s="486"/>
      <c r="E300" s="486"/>
    </row>
    <row r="301" spans="1:5" x14ac:dyDescent="0.2">
      <c r="A301" s="54"/>
      <c r="B301" s="203"/>
      <c r="C301" s="55"/>
      <c r="D301" s="486"/>
      <c r="E301" s="486"/>
    </row>
    <row r="302" spans="1:5" x14ac:dyDescent="0.2">
      <c r="A302" s="54"/>
      <c r="B302" s="203"/>
      <c r="C302" s="55"/>
      <c r="D302" s="486"/>
      <c r="E302" s="486"/>
    </row>
    <row r="303" spans="1:5" x14ac:dyDescent="0.2">
      <c r="A303" s="54"/>
      <c r="B303" s="203"/>
      <c r="C303" s="55"/>
      <c r="D303" s="486"/>
      <c r="E303" s="486"/>
    </row>
    <row r="304" spans="1:5" x14ac:dyDescent="0.2">
      <c r="A304" s="54"/>
      <c r="B304" s="203"/>
      <c r="C304" s="55"/>
      <c r="D304" s="486"/>
      <c r="E304" s="486"/>
    </row>
    <row r="305" spans="1:5" x14ac:dyDescent="0.2">
      <c r="A305" s="54"/>
      <c r="B305" s="203"/>
      <c r="C305" s="55"/>
      <c r="D305" s="486"/>
      <c r="E305" s="486"/>
    </row>
    <row r="306" spans="1:5" x14ac:dyDescent="0.2">
      <c r="A306" s="54"/>
      <c r="B306" s="203"/>
      <c r="C306" s="55"/>
      <c r="D306" s="486"/>
      <c r="E306" s="486"/>
    </row>
    <row r="307" spans="1:5" x14ac:dyDescent="0.2">
      <c r="A307" s="54"/>
      <c r="B307" s="203"/>
      <c r="C307" s="55"/>
      <c r="D307" s="486"/>
      <c r="E307" s="486"/>
    </row>
    <row r="308" spans="1:5" x14ac:dyDescent="0.2">
      <c r="A308" s="54"/>
      <c r="B308" s="203"/>
      <c r="C308" s="55"/>
      <c r="D308" s="486"/>
      <c r="E308" s="486"/>
    </row>
    <row r="309" spans="1:5" x14ac:dyDescent="0.2">
      <c r="A309" s="54"/>
      <c r="B309" s="203"/>
      <c r="C309" s="55"/>
      <c r="D309" s="486"/>
      <c r="E309" s="486"/>
    </row>
    <row r="310" spans="1:5" x14ac:dyDescent="0.2">
      <c r="A310" s="54"/>
      <c r="B310" s="203"/>
      <c r="C310" s="55"/>
      <c r="D310" s="486"/>
      <c r="E310" s="486"/>
    </row>
    <row r="311" spans="1:5" x14ac:dyDescent="0.2">
      <c r="A311" s="54"/>
      <c r="B311" s="203"/>
      <c r="C311" s="55"/>
      <c r="D311" s="486"/>
      <c r="E311" s="486"/>
    </row>
    <row r="312" spans="1:5" x14ac:dyDescent="0.2">
      <c r="A312" s="54"/>
      <c r="B312" s="203"/>
      <c r="C312" s="55"/>
      <c r="D312" s="486"/>
      <c r="E312" s="486"/>
    </row>
    <row r="313" spans="1:5" x14ac:dyDescent="0.2">
      <c r="A313" s="54"/>
      <c r="B313" s="203"/>
      <c r="C313" s="55"/>
      <c r="D313" s="486"/>
      <c r="E313" s="486"/>
    </row>
    <row r="314" spans="1:5" x14ac:dyDescent="0.2">
      <c r="A314" s="54"/>
      <c r="B314" s="203"/>
      <c r="C314" s="55"/>
      <c r="D314" s="486"/>
      <c r="E314" s="486"/>
    </row>
    <row r="315" spans="1:5" x14ac:dyDescent="0.2">
      <c r="A315" s="54"/>
      <c r="B315" s="203"/>
      <c r="C315" s="55"/>
      <c r="D315" s="486"/>
      <c r="E315" s="486"/>
    </row>
    <row r="316" spans="1:5" x14ac:dyDescent="0.2">
      <c r="A316" s="54"/>
      <c r="B316" s="203"/>
      <c r="C316" s="55"/>
      <c r="D316" s="486"/>
      <c r="E316" s="486"/>
    </row>
    <row r="317" spans="1:5" x14ac:dyDescent="0.2">
      <c r="A317" s="54"/>
      <c r="B317" s="203"/>
      <c r="C317" s="55"/>
      <c r="D317" s="486"/>
      <c r="E317" s="486"/>
    </row>
    <row r="318" spans="1:5" x14ac:dyDescent="0.2">
      <c r="A318" s="54"/>
      <c r="B318" s="203"/>
      <c r="C318" s="55"/>
      <c r="D318" s="486"/>
      <c r="E318" s="486"/>
    </row>
    <row r="319" spans="1:5" x14ac:dyDescent="0.2">
      <c r="A319" s="54"/>
      <c r="B319" s="203"/>
      <c r="C319" s="55"/>
      <c r="D319" s="486"/>
      <c r="E319" s="486"/>
    </row>
    <row r="320" spans="1:5" x14ac:dyDescent="0.2">
      <c r="A320" s="54"/>
      <c r="B320" s="203"/>
      <c r="C320" s="55"/>
      <c r="D320" s="486"/>
      <c r="E320" s="486"/>
    </row>
    <row r="321" spans="1:5" x14ac:dyDescent="0.2">
      <c r="A321" s="54"/>
      <c r="B321" s="203"/>
      <c r="C321" s="55"/>
      <c r="D321" s="486"/>
      <c r="E321" s="486"/>
    </row>
    <row r="322" spans="1:5" x14ac:dyDescent="0.2">
      <c r="A322" s="54"/>
      <c r="B322" s="203"/>
      <c r="C322" s="55"/>
      <c r="D322" s="486"/>
      <c r="E322" s="486"/>
    </row>
    <row r="323" spans="1:5" x14ac:dyDescent="0.2">
      <c r="A323" s="54"/>
      <c r="B323" s="203"/>
      <c r="C323" s="55"/>
      <c r="D323" s="486"/>
      <c r="E323" s="486"/>
    </row>
    <row r="324" spans="1:5" x14ac:dyDescent="0.2">
      <c r="A324" s="54"/>
      <c r="B324" s="203"/>
      <c r="C324" s="55"/>
      <c r="D324" s="486"/>
      <c r="E324" s="486"/>
    </row>
    <row r="325" spans="1:5" x14ac:dyDescent="0.2">
      <c r="A325" s="54"/>
      <c r="B325" s="203"/>
      <c r="C325" s="55"/>
      <c r="D325" s="486"/>
      <c r="E325" s="486"/>
    </row>
    <row r="326" spans="1:5" x14ac:dyDescent="0.2">
      <c r="A326" s="54"/>
      <c r="B326" s="203"/>
      <c r="C326" s="55"/>
      <c r="D326" s="486"/>
      <c r="E326" s="486"/>
    </row>
    <row r="327" spans="1:5" x14ac:dyDescent="0.2">
      <c r="A327" s="54"/>
      <c r="B327" s="203"/>
      <c r="C327" s="55"/>
      <c r="D327" s="486"/>
      <c r="E327" s="486"/>
    </row>
    <row r="328" spans="1:5" x14ac:dyDescent="0.2">
      <c r="A328" s="54"/>
      <c r="B328" s="203"/>
      <c r="C328" s="55"/>
      <c r="D328" s="486"/>
      <c r="E328" s="486"/>
    </row>
    <row r="329" spans="1:5" x14ac:dyDescent="0.2">
      <c r="A329" s="54"/>
      <c r="B329" s="203"/>
      <c r="C329" s="55"/>
      <c r="D329" s="486"/>
      <c r="E329" s="486"/>
    </row>
    <row r="330" spans="1:5" x14ac:dyDescent="0.2">
      <c r="A330" s="54"/>
      <c r="B330" s="203"/>
      <c r="C330" s="55"/>
      <c r="D330" s="486"/>
      <c r="E330" s="486"/>
    </row>
    <row r="331" spans="1:5" x14ac:dyDescent="0.2">
      <c r="A331" s="54"/>
      <c r="B331" s="203"/>
      <c r="C331" s="55"/>
      <c r="D331" s="486"/>
      <c r="E331" s="486"/>
    </row>
    <row r="332" spans="1:5" x14ac:dyDescent="0.2">
      <c r="A332" s="54"/>
      <c r="B332" s="203"/>
      <c r="C332" s="55"/>
      <c r="D332" s="486"/>
      <c r="E332" s="486"/>
    </row>
    <row r="333" spans="1:5" x14ac:dyDescent="0.2">
      <c r="A333" s="54"/>
      <c r="B333" s="203"/>
      <c r="C333" s="55"/>
      <c r="D333" s="486"/>
      <c r="E333" s="486"/>
    </row>
    <row r="334" spans="1:5" x14ac:dyDescent="0.2">
      <c r="A334" s="54"/>
      <c r="B334" s="203"/>
      <c r="C334" s="55"/>
      <c r="D334" s="486"/>
      <c r="E334" s="486"/>
    </row>
    <row r="335" spans="1:5" x14ac:dyDescent="0.2">
      <c r="A335" s="54"/>
      <c r="B335" s="203"/>
      <c r="C335" s="55"/>
      <c r="D335" s="486"/>
      <c r="E335" s="486"/>
    </row>
    <row r="336" spans="1:5" x14ac:dyDescent="0.2">
      <c r="A336" s="54"/>
      <c r="B336" s="203"/>
      <c r="C336" s="55"/>
      <c r="D336" s="486"/>
      <c r="E336" s="486"/>
    </row>
    <row r="337" spans="1:5" x14ac:dyDescent="0.2">
      <c r="A337" s="54"/>
      <c r="B337" s="203"/>
      <c r="C337" s="55"/>
      <c r="D337" s="486"/>
      <c r="E337" s="486"/>
    </row>
    <row r="338" spans="1:5" x14ac:dyDescent="0.2">
      <c r="A338" s="54"/>
      <c r="B338" s="203"/>
      <c r="C338" s="55"/>
      <c r="D338" s="486"/>
      <c r="E338" s="486"/>
    </row>
    <row r="339" spans="1:5" x14ac:dyDescent="0.2">
      <c r="A339" s="54"/>
      <c r="B339" s="203"/>
      <c r="C339" s="55"/>
      <c r="D339" s="486"/>
      <c r="E339" s="486"/>
    </row>
    <row r="340" spans="1:5" x14ac:dyDescent="0.2">
      <c r="A340" s="54"/>
      <c r="B340" s="203"/>
      <c r="C340" s="55"/>
      <c r="D340" s="486"/>
      <c r="E340" s="486"/>
    </row>
    <row r="341" spans="1:5" x14ac:dyDescent="0.2">
      <c r="A341" s="54"/>
      <c r="B341" s="203"/>
      <c r="C341" s="55"/>
      <c r="D341" s="486"/>
      <c r="E341" s="486"/>
    </row>
    <row r="342" spans="1:5" x14ac:dyDescent="0.2">
      <c r="A342" s="54"/>
      <c r="B342" s="204"/>
      <c r="C342" s="55"/>
      <c r="D342" s="486"/>
      <c r="E342" s="486"/>
    </row>
    <row r="343" spans="1:5" x14ac:dyDescent="0.2">
      <c r="A343" s="54"/>
      <c r="B343" s="204"/>
      <c r="C343" s="55"/>
      <c r="D343" s="486"/>
      <c r="E343" s="486"/>
    </row>
    <row r="344" spans="1:5" x14ac:dyDescent="0.2">
      <c r="A344" s="54"/>
      <c r="B344" s="204"/>
      <c r="C344" s="55"/>
      <c r="D344" s="486"/>
      <c r="E344" s="486"/>
    </row>
  </sheetData>
  <mergeCells count="43">
    <mergeCell ref="A9:B9"/>
    <mergeCell ref="A10:B10"/>
    <mergeCell ref="A11:B11"/>
    <mergeCell ref="A2:F2"/>
    <mergeCell ref="A3:F3"/>
    <mergeCell ref="A4:F4"/>
    <mergeCell ref="A7:B8"/>
    <mergeCell ref="C7:C8"/>
    <mergeCell ref="D7:G7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42:B42"/>
    <mergeCell ref="A43:B43"/>
    <mergeCell ref="A44:B44"/>
    <mergeCell ref="A45:C45"/>
    <mergeCell ref="A37:B37"/>
    <mergeCell ref="A38:B38"/>
    <mergeCell ref="A39:B39"/>
    <mergeCell ref="A40:B40"/>
    <mergeCell ref="A41:B41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workbookViewId="0"/>
  </sheetViews>
  <sheetFormatPr defaultColWidth="10.140625" defaultRowHeight="12.75" x14ac:dyDescent="0.2"/>
  <cols>
    <col min="1" max="1" width="36.140625" style="206" customWidth="1"/>
    <col min="2" max="7" width="16.140625" style="206" customWidth="1"/>
    <col min="8" max="16384" width="10.140625" style="206"/>
  </cols>
  <sheetData>
    <row r="1" spans="1:8" x14ac:dyDescent="0.2">
      <c r="A1" s="205"/>
      <c r="G1" s="207" t="s">
        <v>697</v>
      </c>
    </row>
    <row r="2" spans="1:8" x14ac:dyDescent="0.2">
      <c r="A2" s="205"/>
      <c r="G2" s="207" t="s">
        <v>698</v>
      </c>
    </row>
    <row r="3" spans="1:8" ht="42.95" customHeight="1" x14ac:dyDescent="0.2">
      <c r="A3" s="720" t="s">
        <v>1469</v>
      </c>
      <c r="B3" s="720"/>
      <c r="C3" s="720"/>
      <c r="D3" s="720"/>
      <c r="E3" s="720"/>
      <c r="F3" s="720"/>
      <c r="G3" s="720"/>
      <c r="H3" s="208"/>
    </row>
    <row r="4" spans="1:8" s="211" customFormat="1" ht="22.9" customHeight="1" x14ac:dyDescent="0.25">
      <c r="A4" s="209"/>
      <c r="B4" s="209"/>
      <c r="C4" s="209"/>
      <c r="D4" s="209"/>
      <c r="E4" s="209"/>
      <c r="F4" s="209"/>
      <c r="G4" s="209"/>
      <c r="H4" s="210"/>
    </row>
    <row r="5" spans="1:8" ht="26.25" customHeight="1" x14ac:dyDescent="0.2">
      <c r="A5" s="487" t="s">
        <v>118</v>
      </c>
      <c r="B5" s="719" t="s">
        <v>699</v>
      </c>
      <c r="C5" s="719"/>
      <c r="D5" s="719"/>
      <c r="E5" s="719" t="s">
        <v>700</v>
      </c>
      <c r="F5" s="719"/>
      <c r="G5" s="719"/>
      <c r="H5" s="208"/>
    </row>
    <row r="6" spans="1:8" ht="22.5" customHeight="1" x14ac:dyDescent="0.2">
      <c r="A6" s="488"/>
      <c r="B6" s="212" t="s">
        <v>650</v>
      </c>
      <c r="C6" s="212" t="s">
        <v>179</v>
      </c>
      <c r="D6" s="212" t="s">
        <v>123</v>
      </c>
      <c r="E6" s="212" t="s">
        <v>650</v>
      </c>
      <c r="F6" s="212" t="s">
        <v>179</v>
      </c>
      <c r="G6" s="212" t="s">
        <v>123</v>
      </c>
    </row>
    <row r="7" spans="1:8" ht="18" customHeight="1" x14ac:dyDescent="0.2">
      <c r="A7" s="489" t="s">
        <v>139</v>
      </c>
      <c r="B7" s="213">
        <v>8733</v>
      </c>
      <c r="C7" s="213">
        <v>8730</v>
      </c>
      <c r="D7" s="213">
        <v>8161</v>
      </c>
      <c r="E7" s="213">
        <v>210442.75200000001</v>
      </c>
      <c r="F7" s="213">
        <v>200913</v>
      </c>
      <c r="G7" s="213">
        <v>199037</v>
      </c>
    </row>
    <row r="8" spans="1:8" ht="18" customHeight="1" x14ac:dyDescent="0.2">
      <c r="A8" s="490" t="s">
        <v>701</v>
      </c>
      <c r="B8" s="213">
        <v>3159</v>
      </c>
      <c r="C8" s="213">
        <v>3166</v>
      </c>
      <c r="D8" s="213">
        <v>2852</v>
      </c>
      <c r="E8" s="213">
        <v>79827</v>
      </c>
      <c r="F8" s="213">
        <v>75075</v>
      </c>
      <c r="G8" s="213">
        <v>74522</v>
      </c>
    </row>
    <row r="9" spans="1:8" ht="18" customHeight="1" x14ac:dyDescent="0.2">
      <c r="A9" s="490" t="s">
        <v>702</v>
      </c>
      <c r="B9" s="213">
        <v>5574</v>
      </c>
      <c r="C9" s="213">
        <v>5564</v>
      </c>
      <c r="D9" s="213">
        <v>5309</v>
      </c>
      <c r="E9" s="213">
        <v>130616</v>
      </c>
      <c r="F9" s="213">
        <v>125838</v>
      </c>
      <c r="G9" s="213">
        <v>124515</v>
      </c>
      <c r="H9" s="208"/>
    </row>
    <row r="10" spans="1:8" ht="19.5" customHeight="1" x14ac:dyDescent="0.2">
      <c r="A10" s="214"/>
      <c r="B10" s="215"/>
      <c r="C10" s="215"/>
      <c r="D10" s="215"/>
      <c r="E10" s="215"/>
      <c r="F10" s="215"/>
      <c r="G10" s="215"/>
      <c r="H10" s="208"/>
    </row>
    <row r="11" spans="1:8" x14ac:dyDescent="0.2">
      <c r="A11" s="208"/>
      <c r="B11" s="208"/>
      <c r="C11" s="208"/>
      <c r="D11" s="208"/>
      <c r="E11" s="208"/>
      <c r="F11" s="208"/>
      <c r="G11" s="216" t="s">
        <v>703</v>
      </c>
      <c r="H11" s="208"/>
    </row>
    <row r="12" spans="1:8" x14ac:dyDescent="0.2">
      <c r="A12" s="208"/>
      <c r="B12" s="208"/>
      <c r="C12" s="208"/>
      <c r="D12" s="208"/>
      <c r="E12" s="208"/>
      <c r="F12" s="208"/>
      <c r="G12" s="216" t="s">
        <v>704</v>
      </c>
      <c r="H12" s="208"/>
    </row>
    <row r="13" spans="1:8" ht="18.75" customHeight="1" x14ac:dyDescent="0.2">
      <c r="A13" s="491"/>
      <c r="B13" s="208"/>
      <c r="C13" s="208"/>
      <c r="D13" s="208"/>
      <c r="E13" s="208"/>
      <c r="F13" s="208"/>
      <c r="G13" s="208"/>
      <c r="H13" s="208"/>
    </row>
    <row r="14" spans="1:8" ht="14.25" x14ac:dyDescent="0.2">
      <c r="A14" s="720" t="s">
        <v>1470</v>
      </c>
      <c r="B14" s="720"/>
      <c r="C14" s="720"/>
      <c r="D14" s="720"/>
      <c r="E14" s="720"/>
      <c r="F14" s="720"/>
      <c r="G14" s="720"/>
      <c r="H14" s="208"/>
    </row>
    <row r="15" spans="1:8" ht="42.75" customHeight="1" x14ac:dyDescent="0.2">
      <c r="A15" s="210"/>
      <c r="B15" s="217"/>
      <c r="C15" s="217"/>
      <c r="D15" s="217"/>
      <c r="E15" s="217"/>
      <c r="F15" s="217"/>
      <c r="G15" s="217"/>
      <c r="H15" s="208"/>
    </row>
    <row r="16" spans="1:8" ht="26.25" customHeight="1" x14ac:dyDescent="0.2">
      <c r="A16" s="718" t="s">
        <v>118</v>
      </c>
      <c r="B16" s="719" t="s">
        <v>699</v>
      </c>
      <c r="C16" s="719"/>
      <c r="D16" s="719"/>
      <c r="E16" s="719" t="s">
        <v>705</v>
      </c>
      <c r="F16" s="719"/>
      <c r="G16" s="719"/>
      <c r="H16" s="208"/>
    </row>
    <row r="17" spans="1:10" ht="22.5" customHeight="1" x14ac:dyDescent="0.2">
      <c r="A17" s="718"/>
      <c r="B17" s="212" t="s">
        <v>650</v>
      </c>
      <c r="C17" s="212" t="s">
        <v>179</v>
      </c>
      <c r="D17" s="212" t="s">
        <v>123</v>
      </c>
      <c r="E17" s="212" t="s">
        <v>650</v>
      </c>
      <c r="F17" s="212" t="s">
        <v>179</v>
      </c>
      <c r="G17" s="212" t="s">
        <v>123</v>
      </c>
      <c r="H17" s="208"/>
    </row>
    <row r="18" spans="1:10" ht="18" customHeight="1" x14ac:dyDescent="0.2">
      <c r="A18" s="489" t="s">
        <v>137</v>
      </c>
      <c r="B18" s="213">
        <v>4609</v>
      </c>
      <c r="C18" s="213">
        <v>4609</v>
      </c>
      <c r="D18" s="213">
        <v>4434</v>
      </c>
      <c r="E18" s="213">
        <v>105636</v>
      </c>
      <c r="F18" s="213">
        <v>108249</v>
      </c>
      <c r="G18" s="213">
        <v>108249</v>
      </c>
      <c r="H18" s="208"/>
    </row>
    <row r="19" spans="1:10" x14ac:dyDescent="0.2">
      <c r="A19" s="208"/>
      <c r="B19" s="208"/>
      <c r="C19" s="208"/>
      <c r="D19" s="208"/>
      <c r="E19" s="208"/>
      <c r="F19" s="208"/>
      <c r="G19" s="208"/>
      <c r="H19" s="208"/>
    </row>
    <row r="20" spans="1:10" x14ac:dyDescent="0.2">
      <c r="A20" s="208"/>
      <c r="B20" s="208"/>
      <c r="C20" s="208"/>
      <c r="D20" s="208"/>
      <c r="E20" s="208"/>
      <c r="F20" s="208"/>
      <c r="G20" s="208"/>
      <c r="H20" s="208"/>
    </row>
    <row r="21" spans="1:10" x14ac:dyDescent="0.2">
      <c r="A21" s="208"/>
      <c r="B21" s="208"/>
      <c r="C21" s="208"/>
      <c r="D21" s="208"/>
      <c r="E21" s="208"/>
      <c r="F21" s="208"/>
      <c r="G21" s="208"/>
      <c r="H21" s="208"/>
    </row>
    <row r="22" spans="1:10" x14ac:dyDescent="0.2">
      <c r="A22" s="208"/>
      <c r="B22" s="208"/>
      <c r="C22" s="208"/>
      <c r="D22" s="208"/>
      <c r="E22" s="208"/>
      <c r="F22" s="208"/>
      <c r="G22" s="216" t="s">
        <v>706</v>
      </c>
      <c r="H22" s="208"/>
    </row>
    <row r="23" spans="1:10" ht="18.75" customHeight="1" x14ac:dyDescent="0.2">
      <c r="A23" s="208"/>
      <c r="B23" s="208"/>
      <c r="C23" s="208"/>
      <c r="D23" s="208"/>
      <c r="E23" s="208"/>
      <c r="F23" s="208"/>
      <c r="G23" s="216" t="s">
        <v>704</v>
      </c>
      <c r="H23" s="208"/>
    </row>
    <row r="24" spans="1:10" x14ac:dyDescent="0.2">
      <c r="A24" s="208"/>
      <c r="B24" s="208"/>
      <c r="C24" s="208"/>
      <c r="D24" s="208"/>
      <c r="E24" s="208"/>
      <c r="F24" s="208"/>
      <c r="G24" s="208"/>
      <c r="H24" s="208"/>
    </row>
    <row r="25" spans="1:10" ht="42.75" customHeight="1" x14ac:dyDescent="0.2">
      <c r="A25" s="720" t="s">
        <v>1471</v>
      </c>
      <c r="B25" s="720"/>
      <c r="C25" s="720"/>
      <c r="D25" s="720"/>
      <c r="E25" s="720"/>
      <c r="F25" s="720"/>
      <c r="G25" s="720"/>
      <c r="H25" s="208"/>
    </row>
    <row r="26" spans="1:10" ht="25.15" customHeight="1" x14ac:dyDescent="0.2">
      <c r="A26" s="210"/>
      <c r="B26" s="217"/>
      <c r="C26" s="217"/>
      <c r="D26" s="217"/>
      <c r="E26" s="217"/>
      <c r="F26" s="217"/>
      <c r="G26" s="217"/>
      <c r="H26" s="208"/>
    </row>
    <row r="27" spans="1:10" ht="26.25" customHeight="1" x14ac:dyDescent="0.2">
      <c r="A27" s="718" t="s">
        <v>118</v>
      </c>
      <c r="B27" s="719" t="s">
        <v>699</v>
      </c>
      <c r="C27" s="719"/>
      <c r="D27" s="719"/>
      <c r="E27" s="719" t="s">
        <v>705</v>
      </c>
      <c r="F27" s="719"/>
      <c r="G27" s="719"/>
      <c r="H27" s="208"/>
      <c r="I27" s="219"/>
      <c r="J27" s="219"/>
    </row>
    <row r="28" spans="1:10" ht="22.5" customHeight="1" x14ac:dyDescent="0.2">
      <c r="A28" s="718"/>
      <c r="B28" s="212" t="s">
        <v>650</v>
      </c>
      <c r="C28" s="212" t="s">
        <v>179</v>
      </c>
      <c r="D28" s="212" t="s">
        <v>123</v>
      </c>
      <c r="E28" s="212" t="s">
        <v>650</v>
      </c>
      <c r="F28" s="212" t="s">
        <v>179</v>
      </c>
      <c r="G28" s="212" t="s">
        <v>123</v>
      </c>
      <c r="H28" s="208"/>
    </row>
    <row r="29" spans="1:10" ht="18" customHeight="1" x14ac:dyDescent="0.2">
      <c r="A29" s="489" t="s">
        <v>137</v>
      </c>
      <c r="B29" s="218">
        <v>21943</v>
      </c>
      <c r="C29" s="218">
        <v>22601</v>
      </c>
      <c r="D29" s="218">
        <v>19985</v>
      </c>
      <c r="E29" s="218">
        <v>562014</v>
      </c>
      <c r="F29" s="218">
        <v>555602</v>
      </c>
      <c r="G29" s="218">
        <v>555602</v>
      </c>
      <c r="H29" s="208"/>
    </row>
    <row r="30" spans="1:10" ht="18" customHeight="1" x14ac:dyDescent="0.2">
      <c r="A30" s="489" t="s">
        <v>138</v>
      </c>
      <c r="B30" s="218">
        <v>5146</v>
      </c>
      <c r="C30" s="218">
        <v>5146</v>
      </c>
      <c r="D30" s="218">
        <v>4779</v>
      </c>
      <c r="E30" s="218">
        <v>125766</v>
      </c>
      <c r="F30" s="218">
        <v>125766</v>
      </c>
      <c r="G30" s="218">
        <v>124631</v>
      </c>
      <c r="H30" s="208"/>
    </row>
    <row r="31" spans="1:10" ht="18" customHeight="1" x14ac:dyDescent="0.2">
      <c r="A31" s="489" t="s">
        <v>707</v>
      </c>
      <c r="B31" s="218">
        <v>232</v>
      </c>
      <c r="C31" s="218">
        <v>232</v>
      </c>
      <c r="D31" s="218">
        <v>206</v>
      </c>
      <c r="E31" s="218">
        <v>6876</v>
      </c>
      <c r="F31" s="218">
        <v>7043</v>
      </c>
      <c r="G31" s="218">
        <v>7033</v>
      </c>
      <c r="H31" s="208"/>
    </row>
    <row r="32" spans="1:10" x14ac:dyDescent="0.2">
      <c r="A32" s="208"/>
      <c r="B32" s="208"/>
      <c r="C32" s="208"/>
      <c r="D32" s="208"/>
      <c r="E32" s="208"/>
      <c r="F32" s="208"/>
      <c r="G32" s="208"/>
    </row>
    <row r="33" spans="1:7" x14ac:dyDescent="0.2">
      <c r="A33" s="220"/>
      <c r="B33" s="208"/>
      <c r="C33" s="208"/>
      <c r="D33" s="208"/>
      <c r="E33" s="208"/>
      <c r="F33" s="208"/>
      <c r="G33" s="208"/>
    </row>
    <row r="35" spans="1:7" ht="6" customHeight="1" x14ac:dyDescent="0.2">
      <c r="G35" s="207" t="s">
        <v>708</v>
      </c>
    </row>
    <row r="36" spans="1:7" ht="18.75" customHeight="1" x14ac:dyDescent="0.2">
      <c r="G36" s="207" t="s">
        <v>704</v>
      </c>
    </row>
    <row r="37" spans="1:7" x14ac:dyDescent="0.2">
      <c r="A37" s="221"/>
    </row>
    <row r="38" spans="1:7" ht="42.75" customHeight="1" x14ac:dyDescent="0.2">
      <c r="A38" s="715" t="s">
        <v>1472</v>
      </c>
      <c r="B38" s="715"/>
      <c r="C38" s="715"/>
      <c r="D38" s="715"/>
      <c r="E38" s="715"/>
      <c r="F38" s="715"/>
      <c r="G38" s="715"/>
    </row>
    <row r="39" spans="1:7" ht="25.15" customHeight="1" x14ac:dyDescent="0.2">
      <c r="A39" s="211"/>
      <c r="B39" s="222"/>
      <c r="C39" s="222"/>
      <c r="D39" s="222"/>
      <c r="E39" s="222"/>
      <c r="F39" s="222"/>
      <c r="G39" s="222"/>
    </row>
    <row r="40" spans="1:7" s="208" customFormat="1" ht="26.25" customHeight="1" x14ac:dyDescent="0.2">
      <c r="A40" s="716" t="s">
        <v>118</v>
      </c>
      <c r="B40" s="717" t="s">
        <v>709</v>
      </c>
      <c r="C40" s="717"/>
      <c r="D40" s="717"/>
      <c r="E40" s="717" t="s">
        <v>710</v>
      </c>
      <c r="F40" s="717"/>
      <c r="G40" s="717"/>
    </row>
    <row r="41" spans="1:7" ht="22.5" customHeight="1" x14ac:dyDescent="0.2">
      <c r="A41" s="716"/>
      <c r="B41" s="212" t="s">
        <v>650</v>
      </c>
      <c r="C41" s="212" t="s">
        <v>179</v>
      </c>
      <c r="D41" s="212" t="s">
        <v>123</v>
      </c>
      <c r="E41" s="212" t="s">
        <v>650</v>
      </c>
      <c r="F41" s="212" t="s">
        <v>179</v>
      </c>
      <c r="G41" s="212" t="s">
        <v>123</v>
      </c>
    </row>
    <row r="42" spans="1:7" ht="18" customHeight="1" x14ac:dyDescent="0.2">
      <c r="A42" s="489" t="s">
        <v>136</v>
      </c>
      <c r="B42" s="213">
        <v>14980</v>
      </c>
      <c r="C42" s="213">
        <v>14980</v>
      </c>
      <c r="D42" s="213">
        <v>14106</v>
      </c>
      <c r="E42" s="213">
        <v>374329</v>
      </c>
      <c r="F42" s="213">
        <v>399092</v>
      </c>
      <c r="G42" s="213">
        <v>398983</v>
      </c>
    </row>
  </sheetData>
  <mergeCells count="15">
    <mergeCell ref="A3:G3"/>
    <mergeCell ref="B5:D5"/>
    <mergeCell ref="E5:G5"/>
    <mergeCell ref="A14:G14"/>
    <mergeCell ref="A38:G38"/>
    <mergeCell ref="A40:A41"/>
    <mergeCell ref="B40:D40"/>
    <mergeCell ref="E40:G40"/>
    <mergeCell ref="A16:A17"/>
    <mergeCell ref="B16:D16"/>
    <mergeCell ref="E16:G16"/>
    <mergeCell ref="A25:G25"/>
    <mergeCell ref="A27:A28"/>
    <mergeCell ref="B27:D27"/>
    <mergeCell ref="E27:G2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8"/>
  <sheetViews>
    <sheetView workbookViewId="0"/>
  </sheetViews>
  <sheetFormatPr defaultRowHeight="15" x14ac:dyDescent="0.25"/>
  <cols>
    <col min="1" max="1" width="45.5703125" customWidth="1"/>
    <col min="2" max="2" width="6.28515625" bestFit="1" customWidth="1"/>
    <col min="3" max="3" width="8.7109375" style="29" customWidth="1"/>
    <col min="4" max="8" width="12.42578125" style="29" customWidth="1"/>
    <col min="9" max="12" width="12.42578125" customWidth="1"/>
    <col min="13" max="13" width="43.85546875" bestFit="1" customWidth="1"/>
    <col min="14" max="14" width="10" customWidth="1"/>
    <col min="15" max="23" width="12.42578125" customWidth="1"/>
    <col min="24" max="24" width="56.7109375" bestFit="1" customWidth="1"/>
    <col min="25" max="25" width="11.28515625" bestFit="1" customWidth="1"/>
    <col min="26" max="30" width="12.42578125" customWidth="1"/>
    <col min="31" max="32" width="12.42578125" style="225" customWidth="1"/>
    <col min="33" max="34" width="12.42578125" customWidth="1"/>
    <col min="257" max="257" width="45.5703125" customWidth="1"/>
    <col min="258" max="258" width="6.28515625" bestFit="1" customWidth="1"/>
    <col min="259" max="259" width="8.7109375" customWidth="1"/>
    <col min="260" max="260" width="11.28515625" bestFit="1" customWidth="1"/>
    <col min="261" max="261" width="9.5703125" bestFit="1" customWidth="1"/>
    <col min="262" max="262" width="9.28515625" bestFit="1" customWidth="1"/>
    <col min="263" max="263" width="11.28515625" bestFit="1" customWidth="1"/>
    <col min="264" max="264" width="9.5703125" bestFit="1" customWidth="1"/>
    <col min="265" max="265" width="10" customWidth="1"/>
    <col min="266" max="266" width="11.28515625" bestFit="1" customWidth="1"/>
    <col min="267" max="267" width="9.5703125" bestFit="1" customWidth="1"/>
    <col min="268" max="268" width="10" customWidth="1"/>
    <col min="269" max="269" width="11.28515625" bestFit="1" customWidth="1"/>
    <col min="270" max="271" width="10" customWidth="1"/>
    <col min="272" max="272" width="11.28515625" bestFit="1" customWidth="1"/>
    <col min="273" max="274" width="10" customWidth="1"/>
    <col min="275" max="275" width="11.28515625" bestFit="1" customWidth="1"/>
    <col min="276" max="277" width="10" customWidth="1"/>
    <col min="278" max="278" width="11.28515625" bestFit="1" customWidth="1"/>
    <col min="279" max="280" width="10" customWidth="1"/>
    <col min="281" max="281" width="11.28515625" bestFit="1" customWidth="1"/>
    <col min="282" max="283" width="10" customWidth="1"/>
    <col min="284" max="284" width="11.28515625" bestFit="1" customWidth="1"/>
    <col min="285" max="285" width="10" customWidth="1"/>
    <col min="287" max="288" width="7.28515625" customWidth="1"/>
    <col min="513" max="513" width="45.5703125" customWidth="1"/>
    <col min="514" max="514" width="6.28515625" bestFit="1" customWidth="1"/>
    <col min="515" max="515" width="8.7109375" customWidth="1"/>
    <col min="516" max="516" width="11.28515625" bestFit="1" customWidth="1"/>
    <col min="517" max="517" width="9.5703125" bestFit="1" customWidth="1"/>
    <col min="518" max="518" width="9.28515625" bestFit="1" customWidth="1"/>
    <col min="519" max="519" width="11.28515625" bestFit="1" customWidth="1"/>
    <col min="520" max="520" width="9.5703125" bestFit="1" customWidth="1"/>
    <col min="521" max="521" width="10" customWidth="1"/>
    <col min="522" max="522" width="11.28515625" bestFit="1" customWidth="1"/>
    <col min="523" max="523" width="9.5703125" bestFit="1" customWidth="1"/>
    <col min="524" max="524" width="10" customWidth="1"/>
    <col min="525" max="525" width="11.28515625" bestFit="1" customWidth="1"/>
    <col min="526" max="527" width="10" customWidth="1"/>
    <col min="528" max="528" width="11.28515625" bestFit="1" customWidth="1"/>
    <col min="529" max="530" width="10" customWidth="1"/>
    <col min="531" max="531" width="11.28515625" bestFit="1" customWidth="1"/>
    <col min="532" max="533" width="10" customWidth="1"/>
    <col min="534" max="534" width="11.28515625" bestFit="1" customWidth="1"/>
    <col min="535" max="536" width="10" customWidth="1"/>
    <col min="537" max="537" width="11.28515625" bestFit="1" customWidth="1"/>
    <col min="538" max="539" width="10" customWidth="1"/>
    <col min="540" max="540" width="11.28515625" bestFit="1" customWidth="1"/>
    <col min="541" max="541" width="10" customWidth="1"/>
    <col min="543" max="544" width="7.28515625" customWidth="1"/>
    <col min="769" max="769" width="45.5703125" customWidth="1"/>
    <col min="770" max="770" width="6.28515625" bestFit="1" customWidth="1"/>
    <col min="771" max="771" width="8.7109375" customWidth="1"/>
    <col min="772" max="772" width="11.28515625" bestFit="1" customWidth="1"/>
    <col min="773" max="773" width="9.5703125" bestFit="1" customWidth="1"/>
    <col min="774" max="774" width="9.28515625" bestFit="1" customWidth="1"/>
    <col min="775" max="775" width="11.28515625" bestFit="1" customWidth="1"/>
    <col min="776" max="776" width="9.5703125" bestFit="1" customWidth="1"/>
    <col min="777" max="777" width="10" customWidth="1"/>
    <col min="778" max="778" width="11.28515625" bestFit="1" customWidth="1"/>
    <col min="779" max="779" width="9.5703125" bestFit="1" customWidth="1"/>
    <col min="780" max="780" width="10" customWidth="1"/>
    <col min="781" max="781" width="11.28515625" bestFit="1" customWidth="1"/>
    <col min="782" max="783" width="10" customWidth="1"/>
    <col min="784" max="784" width="11.28515625" bestFit="1" customWidth="1"/>
    <col min="785" max="786" width="10" customWidth="1"/>
    <col min="787" max="787" width="11.28515625" bestFit="1" customWidth="1"/>
    <col min="788" max="789" width="10" customWidth="1"/>
    <col min="790" max="790" width="11.28515625" bestFit="1" customWidth="1"/>
    <col min="791" max="792" width="10" customWidth="1"/>
    <col min="793" max="793" width="11.28515625" bestFit="1" customWidth="1"/>
    <col min="794" max="795" width="10" customWidth="1"/>
    <col min="796" max="796" width="11.28515625" bestFit="1" customWidth="1"/>
    <col min="797" max="797" width="10" customWidth="1"/>
    <col min="799" max="800" width="7.28515625" customWidth="1"/>
    <col min="1025" max="1025" width="45.5703125" customWidth="1"/>
    <col min="1026" max="1026" width="6.28515625" bestFit="1" customWidth="1"/>
    <col min="1027" max="1027" width="8.7109375" customWidth="1"/>
    <col min="1028" max="1028" width="11.28515625" bestFit="1" customWidth="1"/>
    <col min="1029" max="1029" width="9.5703125" bestFit="1" customWidth="1"/>
    <col min="1030" max="1030" width="9.28515625" bestFit="1" customWidth="1"/>
    <col min="1031" max="1031" width="11.28515625" bestFit="1" customWidth="1"/>
    <col min="1032" max="1032" width="9.5703125" bestFit="1" customWidth="1"/>
    <col min="1033" max="1033" width="10" customWidth="1"/>
    <col min="1034" max="1034" width="11.28515625" bestFit="1" customWidth="1"/>
    <col min="1035" max="1035" width="9.5703125" bestFit="1" customWidth="1"/>
    <col min="1036" max="1036" width="10" customWidth="1"/>
    <col min="1037" max="1037" width="11.28515625" bestFit="1" customWidth="1"/>
    <col min="1038" max="1039" width="10" customWidth="1"/>
    <col min="1040" max="1040" width="11.28515625" bestFit="1" customWidth="1"/>
    <col min="1041" max="1042" width="10" customWidth="1"/>
    <col min="1043" max="1043" width="11.28515625" bestFit="1" customWidth="1"/>
    <col min="1044" max="1045" width="10" customWidth="1"/>
    <col min="1046" max="1046" width="11.28515625" bestFit="1" customWidth="1"/>
    <col min="1047" max="1048" width="10" customWidth="1"/>
    <col min="1049" max="1049" width="11.28515625" bestFit="1" customWidth="1"/>
    <col min="1050" max="1051" width="10" customWidth="1"/>
    <col min="1052" max="1052" width="11.28515625" bestFit="1" customWidth="1"/>
    <col min="1053" max="1053" width="10" customWidth="1"/>
    <col min="1055" max="1056" width="7.28515625" customWidth="1"/>
    <col min="1281" max="1281" width="45.5703125" customWidth="1"/>
    <col min="1282" max="1282" width="6.28515625" bestFit="1" customWidth="1"/>
    <col min="1283" max="1283" width="8.7109375" customWidth="1"/>
    <col min="1284" max="1284" width="11.28515625" bestFit="1" customWidth="1"/>
    <col min="1285" max="1285" width="9.5703125" bestFit="1" customWidth="1"/>
    <col min="1286" max="1286" width="9.28515625" bestFit="1" customWidth="1"/>
    <col min="1287" max="1287" width="11.28515625" bestFit="1" customWidth="1"/>
    <col min="1288" max="1288" width="9.5703125" bestFit="1" customWidth="1"/>
    <col min="1289" max="1289" width="10" customWidth="1"/>
    <col min="1290" max="1290" width="11.28515625" bestFit="1" customWidth="1"/>
    <col min="1291" max="1291" width="9.5703125" bestFit="1" customWidth="1"/>
    <col min="1292" max="1292" width="10" customWidth="1"/>
    <col min="1293" max="1293" width="11.28515625" bestFit="1" customWidth="1"/>
    <col min="1294" max="1295" width="10" customWidth="1"/>
    <col min="1296" max="1296" width="11.28515625" bestFit="1" customWidth="1"/>
    <col min="1297" max="1298" width="10" customWidth="1"/>
    <col min="1299" max="1299" width="11.28515625" bestFit="1" customWidth="1"/>
    <col min="1300" max="1301" width="10" customWidth="1"/>
    <col min="1302" max="1302" width="11.28515625" bestFit="1" customWidth="1"/>
    <col min="1303" max="1304" width="10" customWidth="1"/>
    <col min="1305" max="1305" width="11.28515625" bestFit="1" customWidth="1"/>
    <col min="1306" max="1307" width="10" customWidth="1"/>
    <col min="1308" max="1308" width="11.28515625" bestFit="1" customWidth="1"/>
    <col min="1309" max="1309" width="10" customWidth="1"/>
    <col min="1311" max="1312" width="7.28515625" customWidth="1"/>
    <col min="1537" max="1537" width="45.5703125" customWidth="1"/>
    <col min="1538" max="1538" width="6.28515625" bestFit="1" customWidth="1"/>
    <col min="1539" max="1539" width="8.7109375" customWidth="1"/>
    <col min="1540" max="1540" width="11.28515625" bestFit="1" customWidth="1"/>
    <col min="1541" max="1541" width="9.5703125" bestFit="1" customWidth="1"/>
    <col min="1542" max="1542" width="9.28515625" bestFit="1" customWidth="1"/>
    <col min="1543" max="1543" width="11.28515625" bestFit="1" customWidth="1"/>
    <col min="1544" max="1544" width="9.5703125" bestFit="1" customWidth="1"/>
    <col min="1545" max="1545" width="10" customWidth="1"/>
    <col min="1546" max="1546" width="11.28515625" bestFit="1" customWidth="1"/>
    <col min="1547" max="1547" width="9.5703125" bestFit="1" customWidth="1"/>
    <col min="1548" max="1548" width="10" customWidth="1"/>
    <col min="1549" max="1549" width="11.28515625" bestFit="1" customWidth="1"/>
    <col min="1550" max="1551" width="10" customWidth="1"/>
    <col min="1552" max="1552" width="11.28515625" bestFit="1" customWidth="1"/>
    <col min="1553" max="1554" width="10" customWidth="1"/>
    <col min="1555" max="1555" width="11.28515625" bestFit="1" customWidth="1"/>
    <col min="1556" max="1557" width="10" customWidth="1"/>
    <col min="1558" max="1558" width="11.28515625" bestFit="1" customWidth="1"/>
    <col min="1559" max="1560" width="10" customWidth="1"/>
    <col min="1561" max="1561" width="11.28515625" bestFit="1" customWidth="1"/>
    <col min="1562" max="1563" width="10" customWidth="1"/>
    <col min="1564" max="1564" width="11.28515625" bestFit="1" customWidth="1"/>
    <col min="1565" max="1565" width="10" customWidth="1"/>
    <col min="1567" max="1568" width="7.28515625" customWidth="1"/>
    <col min="1793" max="1793" width="45.5703125" customWidth="1"/>
    <col min="1794" max="1794" width="6.28515625" bestFit="1" customWidth="1"/>
    <col min="1795" max="1795" width="8.7109375" customWidth="1"/>
    <col min="1796" max="1796" width="11.28515625" bestFit="1" customWidth="1"/>
    <col min="1797" max="1797" width="9.5703125" bestFit="1" customWidth="1"/>
    <col min="1798" max="1798" width="9.28515625" bestFit="1" customWidth="1"/>
    <col min="1799" max="1799" width="11.28515625" bestFit="1" customWidth="1"/>
    <col min="1800" max="1800" width="9.5703125" bestFit="1" customWidth="1"/>
    <col min="1801" max="1801" width="10" customWidth="1"/>
    <col min="1802" max="1802" width="11.28515625" bestFit="1" customWidth="1"/>
    <col min="1803" max="1803" width="9.5703125" bestFit="1" customWidth="1"/>
    <col min="1804" max="1804" width="10" customWidth="1"/>
    <col min="1805" max="1805" width="11.28515625" bestFit="1" customWidth="1"/>
    <col min="1806" max="1807" width="10" customWidth="1"/>
    <col min="1808" max="1808" width="11.28515625" bestFit="1" customWidth="1"/>
    <col min="1809" max="1810" width="10" customWidth="1"/>
    <col min="1811" max="1811" width="11.28515625" bestFit="1" customWidth="1"/>
    <col min="1812" max="1813" width="10" customWidth="1"/>
    <col min="1814" max="1814" width="11.28515625" bestFit="1" customWidth="1"/>
    <col min="1815" max="1816" width="10" customWidth="1"/>
    <col min="1817" max="1817" width="11.28515625" bestFit="1" customWidth="1"/>
    <col min="1818" max="1819" width="10" customWidth="1"/>
    <col min="1820" max="1820" width="11.28515625" bestFit="1" customWidth="1"/>
    <col min="1821" max="1821" width="10" customWidth="1"/>
    <col min="1823" max="1824" width="7.28515625" customWidth="1"/>
    <col min="2049" max="2049" width="45.5703125" customWidth="1"/>
    <col min="2050" max="2050" width="6.28515625" bestFit="1" customWidth="1"/>
    <col min="2051" max="2051" width="8.7109375" customWidth="1"/>
    <col min="2052" max="2052" width="11.28515625" bestFit="1" customWidth="1"/>
    <col min="2053" max="2053" width="9.5703125" bestFit="1" customWidth="1"/>
    <col min="2054" max="2054" width="9.28515625" bestFit="1" customWidth="1"/>
    <col min="2055" max="2055" width="11.28515625" bestFit="1" customWidth="1"/>
    <col min="2056" max="2056" width="9.5703125" bestFit="1" customWidth="1"/>
    <col min="2057" max="2057" width="10" customWidth="1"/>
    <col min="2058" max="2058" width="11.28515625" bestFit="1" customWidth="1"/>
    <col min="2059" max="2059" width="9.5703125" bestFit="1" customWidth="1"/>
    <col min="2060" max="2060" width="10" customWidth="1"/>
    <col min="2061" max="2061" width="11.28515625" bestFit="1" customWidth="1"/>
    <col min="2062" max="2063" width="10" customWidth="1"/>
    <col min="2064" max="2064" width="11.28515625" bestFit="1" customWidth="1"/>
    <col min="2065" max="2066" width="10" customWidth="1"/>
    <col min="2067" max="2067" width="11.28515625" bestFit="1" customWidth="1"/>
    <col min="2068" max="2069" width="10" customWidth="1"/>
    <col min="2070" max="2070" width="11.28515625" bestFit="1" customWidth="1"/>
    <col min="2071" max="2072" width="10" customWidth="1"/>
    <col min="2073" max="2073" width="11.28515625" bestFit="1" customWidth="1"/>
    <col min="2074" max="2075" width="10" customWidth="1"/>
    <col min="2076" max="2076" width="11.28515625" bestFit="1" customWidth="1"/>
    <col min="2077" max="2077" width="10" customWidth="1"/>
    <col min="2079" max="2080" width="7.28515625" customWidth="1"/>
    <col min="2305" max="2305" width="45.5703125" customWidth="1"/>
    <col min="2306" max="2306" width="6.28515625" bestFit="1" customWidth="1"/>
    <col min="2307" max="2307" width="8.7109375" customWidth="1"/>
    <col min="2308" max="2308" width="11.28515625" bestFit="1" customWidth="1"/>
    <col min="2309" max="2309" width="9.5703125" bestFit="1" customWidth="1"/>
    <col min="2310" max="2310" width="9.28515625" bestFit="1" customWidth="1"/>
    <col min="2311" max="2311" width="11.28515625" bestFit="1" customWidth="1"/>
    <col min="2312" max="2312" width="9.5703125" bestFit="1" customWidth="1"/>
    <col min="2313" max="2313" width="10" customWidth="1"/>
    <col min="2314" max="2314" width="11.28515625" bestFit="1" customWidth="1"/>
    <col min="2315" max="2315" width="9.5703125" bestFit="1" customWidth="1"/>
    <col min="2316" max="2316" width="10" customWidth="1"/>
    <col min="2317" max="2317" width="11.28515625" bestFit="1" customWidth="1"/>
    <col min="2318" max="2319" width="10" customWidth="1"/>
    <col min="2320" max="2320" width="11.28515625" bestFit="1" customWidth="1"/>
    <col min="2321" max="2322" width="10" customWidth="1"/>
    <col min="2323" max="2323" width="11.28515625" bestFit="1" customWidth="1"/>
    <col min="2324" max="2325" width="10" customWidth="1"/>
    <col min="2326" max="2326" width="11.28515625" bestFit="1" customWidth="1"/>
    <col min="2327" max="2328" width="10" customWidth="1"/>
    <col min="2329" max="2329" width="11.28515625" bestFit="1" customWidth="1"/>
    <col min="2330" max="2331" width="10" customWidth="1"/>
    <col min="2332" max="2332" width="11.28515625" bestFit="1" customWidth="1"/>
    <col min="2333" max="2333" width="10" customWidth="1"/>
    <col min="2335" max="2336" width="7.28515625" customWidth="1"/>
    <col min="2561" max="2561" width="45.5703125" customWidth="1"/>
    <col min="2562" max="2562" width="6.28515625" bestFit="1" customWidth="1"/>
    <col min="2563" max="2563" width="8.7109375" customWidth="1"/>
    <col min="2564" max="2564" width="11.28515625" bestFit="1" customWidth="1"/>
    <col min="2565" max="2565" width="9.5703125" bestFit="1" customWidth="1"/>
    <col min="2566" max="2566" width="9.28515625" bestFit="1" customWidth="1"/>
    <col min="2567" max="2567" width="11.28515625" bestFit="1" customWidth="1"/>
    <col min="2568" max="2568" width="9.5703125" bestFit="1" customWidth="1"/>
    <col min="2569" max="2569" width="10" customWidth="1"/>
    <col min="2570" max="2570" width="11.28515625" bestFit="1" customWidth="1"/>
    <col min="2571" max="2571" width="9.5703125" bestFit="1" customWidth="1"/>
    <col min="2572" max="2572" width="10" customWidth="1"/>
    <col min="2573" max="2573" width="11.28515625" bestFit="1" customWidth="1"/>
    <col min="2574" max="2575" width="10" customWidth="1"/>
    <col min="2576" max="2576" width="11.28515625" bestFit="1" customWidth="1"/>
    <col min="2577" max="2578" width="10" customWidth="1"/>
    <col min="2579" max="2579" width="11.28515625" bestFit="1" customWidth="1"/>
    <col min="2580" max="2581" width="10" customWidth="1"/>
    <col min="2582" max="2582" width="11.28515625" bestFit="1" customWidth="1"/>
    <col min="2583" max="2584" width="10" customWidth="1"/>
    <col min="2585" max="2585" width="11.28515625" bestFit="1" customWidth="1"/>
    <col min="2586" max="2587" width="10" customWidth="1"/>
    <col min="2588" max="2588" width="11.28515625" bestFit="1" customWidth="1"/>
    <col min="2589" max="2589" width="10" customWidth="1"/>
    <col min="2591" max="2592" width="7.28515625" customWidth="1"/>
    <col min="2817" max="2817" width="45.5703125" customWidth="1"/>
    <col min="2818" max="2818" width="6.28515625" bestFit="1" customWidth="1"/>
    <col min="2819" max="2819" width="8.7109375" customWidth="1"/>
    <col min="2820" max="2820" width="11.28515625" bestFit="1" customWidth="1"/>
    <col min="2821" max="2821" width="9.5703125" bestFit="1" customWidth="1"/>
    <col min="2822" max="2822" width="9.28515625" bestFit="1" customWidth="1"/>
    <col min="2823" max="2823" width="11.28515625" bestFit="1" customWidth="1"/>
    <col min="2824" max="2824" width="9.5703125" bestFit="1" customWidth="1"/>
    <col min="2825" max="2825" width="10" customWidth="1"/>
    <col min="2826" max="2826" width="11.28515625" bestFit="1" customWidth="1"/>
    <col min="2827" max="2827" width="9.5703125" bestFit="1" customWidth="1"/>
    <col min="2828" max="2828" width="10" customWidth="1"/>
    <col min="2829" max="2829" width="11.28515625" bestFit="1" customWidth="1"/>
    <col min="2830" max="2831" width="10" customWidth="1"/>
    <col min="2832" max="2832" width="11.28515625" bestFit="1" customWidth="1"/>
    <col min="2833" max="2834" width="10" customWidth="1"/>
    <col min="2835" max="2835" width="11.28515625" bestFit="1" customWidth="1"/>
    <col min="2836" max="2837" width="10" customWidth="1"/>
    <col min="2838" max="2838" width="11.28515625" bestFit="1" customWidth="1"/>
    <col min="2839" max="2840" width="10" customWidth="1"/>
    <col min="2841" max="2841" width="11.28515625" bestFit="1" customWidth="1"/>
    <col min="2842" max="2843" width="10" customWidth="1"/>
    <col min="2844" max="2844" width="11.28515625" bestFit="1" customWidth="1"/>
    <col min="2845" max="2845" width="10" customWidth="1"/>
    <col min="2847" max="2848" width="7.28515625" customWidth="1"/>
    <col min="3073" max="3073" width="45.5703125" customWidth="1"/>
    <col min="3074" max="3074" width="6.28515625" bestFit="1" customWidth="1"/>
    <col min="3075" max="3075" width="8.7109375" customWidth="1"/>
    <col min="3076" max="3076" width="11.28515625" bestFit="1" customWidth="1"/>
    <col min="3077" max="3077" width="9.5703125" bestFit="1" customWidth="1"/>
    <col min="3078" max="3078" width="9.28515625" bestFit="1" customWidth="1"/>
    <col min="3079" max="3079" width="11.28515625" bestFit="1" customWidth="1"/>
    <col min="3080" max="3080" width="9.5703125" bestFit="1" customWidth="1"/>
    <col min="3081" max="3081" width="10" customWidth="1"/>
    <col min="3082" max="3082" width="11.28515625" bestFit="1" customWidth="1"/>
    <col min="3083" max="3083" width="9.5703125" bestFit="1" customWidth="1"/>
    <col min="3084" max="3084" width="10" customWidth="1"/>
    <col min="3085" max="3085" width="11.28515625" bestFit="1" customWidth="1"/>
    <col min="3086" max="3087" width="10" customWidth="1"/>
    <col min="3088" max="3088" width="11.28515625" bestFit="1" customWidth="1"/>
    <col min="3089" max="3090" width="10" customWidth="1"/>
    <col min="3091" max="3091" width="11.28515625" bestFit="1" customWidth="1"/>
    <col min="3092" max="3093" width="10" customWidth="1"/>
    <col min="3094" max="3094" width="11.28515625" bestFit="1" customWidth="1"/>
    <col min="3095" max="3096" width="10" customWidth="1"/>
    <col min="3097" max="3097" width="11.28515625" bestFit="1" customWidth="1"/>
    <col min="3098" max="3099" width="10" customWidth="1"/>
    <col min="3100" max="3100" width="11.28515625" bestFit="1" customWidth="1"/>
    <col min="3101" max="3101" width="10" customWidth="1"/>
    <col min="3103" max="3104" width="7.28515625" customWidth="1"/>
    <col min="3329" max="3329" width="45.5703125" customWidth="1"/>
    <col min="3330" max="3330" width="6.28515625" bestFit="1" customWidth="1"/>
    <col min="3331" max="3331" width="8.7109375" customWidth="1"/>
    <col min="3332" max="3332" width="11.28515625" bestFit="1" customWidth="1"/>
    <col min="3333" max="3333" width="9.5703125" bestFit="1" customWidth="1"/>
    <col min="3334" max="3334" width="9.28515625" bestFit="1" customWidth="1"/>
    <col min="3335" max="3335" width="11.28515625" bestFit="1" customWidth="1"/>
    <col min="3336" max="3336" width="9.5703125" bestFit="1" customWidth="1"/>
    <col min="3337" max="3337" width="10" customWidth="1"/>
    <col min="3338" max="3338" width="11.28515625" bestFit="1" customWidth="1"/>
    <col min="3339" max="3339" width="9.5703125" bestFit="1" customWidth="1"/>
    <col min="3340" max="3340" width="10" customWidth="1"/>
    <col min="3341" max="3341" width="11.28515625" bestFit="1" customWidth="1"/>
    <col min="3342" max="3343" width="10" customWidth="1"/>
    <col min="3344" max="3344" width="11.28515625" bestFit="1" customWidth="1"/>
    <col min="3345" max="3346" width="10" customWidth="1"/>
    <col min="3347" max="3347" width="11.28515625" bestFit="1" customWidth="1"/>
    <col min="3348" max="3349" width="10" customWidth="1"/>
    <col min="3350" max="3350" width="11.28515625" bestFit="1" customWidth="1"/>
    <col min="3351" max="3352" width="10" customWidth="1"/>
    <col min="3353" max="3353" width="11.28515625" bestFit="1" customWidth="1"/>
    <col min="3354" max="3355" width="10" customWidth="1"/>
    <col min="3356" max="3356" width="11.28515625" bestFit="1" customWidth="1"/>
    <col min="3357" max="3357" width="10" customWidth="1"/>
    <col min="3359" max="3360" width="7.28515625" customWidth="1"/>
    <col min="3585" max="3585" width="45.5703125" customWidth="1"/>
    <col min="3586" max="3586" width="6.28515625" bestFit="1" customWidth="1"/>
    <col min="3587" max="3587" width="8.7109375" customWidth="1"/>
    <col min="3588" max="3588" width="11.28515625" bestFit="1" customWidth="1"/>
    <col min="3589" max="3589" width="9.5703125" bestFit="1" customWidth="1"/>
    <col min="3590" max="3590" width="9.28515625" bestFit="1" customWidth="1"/>
    <col min="3591" max="3591" width="11.28515625" bestFit="1" customWidth="1"/>
    <col min="3592" max="3592" width="9.5703125" bestFit="1" customWidth="1"/>
    <col min="3593" max="3593" width="10" customWidth="1"/>
    <col min="3594" max="3594" width="11.28515625" bestFit="1" customWidth="1"/>
    <col min="3595" max="3595" width="9.5703125" bestFit="1" customWidth="1"/>
    <col min="3596" max="3596" width="10" customWidth="1"/>
    <col min="3597" max="3597" width="11.28515625" bestFit="1" customWidth="1"/>
    <col min="3598" max="3599" width="10" customWidth="1"/>
    <col min="3600" max="3600" width="11.28515625" bestFit="1" customWidth="1"/>
    <col min="3601" max="3602" width="10" customWidth="1"/>
    <col min="3603" max="3603" width="11.28515625" bestFit="1" customWidth="1"/>
    <col min="3604" max="3605" width="10" customWidth="1"/>
    <col min="3606" max="3606" width="11.28515625" bestFit="1" customWidth="1"/>
    <col min="3607" max="3608" width="10" customWidth="1"/>
    <col min="3609" max="3609" width="11.28515625" bestFit="1" customWidth="1"/>
    <col min="3610" max="3611" width="10" customWidth="1"/>
    <col min="3612" max="3612" width="11.28515625" bestFit="1" customWidth="1"/>
    <col min="3613" max="3613" width="10" customWidth="1"/>
    <col min="3615" max="3616" width="7.28515625" customWidth="1"/>
    <col min="3841" max="3841" width="45.5703125" customWidth="1"/>
    <col min="3842" max="3842" width="6.28515625" bestFit="1" customWidth="1"/>
    <col min="3843" max="3843" width="8.7109375" customWidth="1"/>
    <col min="3844" max="3844" width="11.28515625" bestFit="1" customWidth="1"/>
    <col min="3845" max="3845" width="9.5703125" bestFit="1" customWidth="1"/>
    <col min="3846" max="3846" width="9.28515625" bestFit="1" customWidth="1"/>
    <col min="3847" max="3847" width="11.28515625" bestFit="1" customWidth="1"/>
    <col min="3848" max="3848" width="9.5703125" bestFit="1" customWidth="1"/>
    <col min="3849" max="3849" width="10" customWidth="1"/>
    <col min="3850" max="3850" width="11.28515625" bestFit="1" customWidth="1"/>
    <col min="3851" max="3851" width="9.5703125" bestFit="1" customWidth="1"/>
    <col min="3852" max="3852" width="10" customWidth="1"/>
    <col min="3853" max="3853" width="11.28515625" bestFit="1" customWidth="1"/>
    <col min="3854" max="3855" width="10" customWidth="1"/>
    <col min="3856" max="3856" width="11.28515625" bestFit="1" customWidth="1"/>
    <col min="3857" max="3858" width="10" customWidth="1"/>
    <col min="3859" max="3859" width="11.28515625" bestFit="1" customWidth="1"/>
    <col min="3860" max="3861" width="10" customWidth="1"/>
    <col min="3862" max="3862" width="11.28515625" bestFit="1" customWidth="1"/>
    <col min="3863" max="3864" width="10" customWidth="1"/>
    <col min="3865" max="3865" width="11.28515625" bestFit="1" customWidth="1"/>
    <col min="3866" max="3867" width="10" customWidth="1"/>
    <col min="3868" max="3868" width="11.28515625" bestFit="1" customWidth="1"/>
    <col min="3869" max="3869" width="10" customWidth="1"/>
    <col min="3871" max="3872" width="7.28515625" customWidth="1"/>
    <col min="4097" max="4097" width="45.5703125" customWidth="1"/>
    <col min="4098" max="4098" width="6.28515625" bestFit="1" customWidth="1"/>
    <col min="4099" max="4099" width="8.7109375" customWidth="1"/>
    <col min="4100" max="4100" width="11.28515625" bestFit="1" customWidth="1"/>
    <col min="4101" max="4101" width="9.5703125" bestFit="1" customWidth="1"/>
    <col min="4102" max="4102" width="9.28515625" bestFit="1" customWidth="1"/>
    <col min="4103" max="4103" width="11.28515625" bestFit="1" customWidth="1"/>
    <col min="4104" max="4104" width="9.5703125" bestFit="1" customWidth="1"/>
    <col min="4105" max="4105" width="10" customWidth="1"/>
    <col min="4106" max="4106" width="11.28515625" bestFit="1" customWidth="1"/>
    <col min="4107" max="4107" width="9.5703125" bestFit="1" customWidth="1"/>
    <col min="4108" max="4108" width="10" customWidth="1"/>
    <col min="4109" max="4109" width="11.28515625" bestFit="1" customWidth="1"/>
    <col min="4110" max="4111" width="10" customWidth="1"/>
    <col min="4112" max="4112" width="11.28515625" bestFit="1" customWidth="1"/>
    <col min="4113" max="4114" width="10" customWidth="1"/>
    <col min="4115" max="4115" width="11.28515625" bestFit="1" customWidth="1"/>
    <col min="4116" max="4117" width="10" customWidth="1"/>
    <col min="4118" max="4118" width="11.28515625" bestFit="1" customWidth="1"/>
    <col min="4119" max="4120" width="10" customWidth="1"/>
    <col min="4121" max="4121" width="11.28515625" bestFit="1" customWidth="1"/>
    <col min="4122" max="4123" width="10" customWidth="1"/>
    <col min="4124" max="4124" width="11.28515625" bestFit="1" customWidth="1"/>
    <col min="4125" max="4125" width="10" customWidth="1"/>
    <col min="4127" max="4128" width="7.28515625" customWidth="1"/>
    <col min="4353" max="4353" width="45.5703125" customWidth="1"/>
    <col min="4354" max="4354" width="6.28515625" bestFit="1" customWidth="1"/>
    <col min="4355" max="4355" width="8.7109375" customWidth="1"/>
    <col min="4356" max="4356" width="11.28515625" bestFit="1" customWidth="1"/>
    <col min="4357" max="4357" width="9.5703125" bestFit="1" customWidth="1"/>
    <col min="4358" max="4358" width="9.28515625" bestFit="1" customWidth="1"/>
    <col min="4359" max="4359" width="11.28515625" bestFit="1" customWidth="1"/>
    <col min="4360" max="4360" width="9.5703125" bestFit="1" customWidth="1"/>
    <col min="4361" max="4361" width="10" customWidth="1"/>
    <col min="4362" max="4362" width="11.28515625" bestFit="1" customWidth="1"/>
    <col min="4363" max="4363" width="9.5703125" bestFit="1" customWidth="1"/>
    <col min="4364" max="4364" width="10" customWidth="1"/>
    <col min="4365" max="4365" width="11.28515625" bestFit="1" customWidth="1"/>
    <col min="4366" max="4367" width="10" customWidth="1"/>
    <col min="4368" max="4368" width="11.28515625" bestFit="1" customWidth="1"/>
    <col min="4369" max="4370" width="10" customWidth="1"/>
    <col min="4371" max="4371" width="11.28515625" bestFit="1" customWidth="1"/>
    <col min="4372" max="4373" width="10" customWidth="1"/>
    <col min="4374" max="4374" width="11.28515625" bestFit="1" customWidth="1"/>
    <col min="4375" max="4376" width="10" customWidth="1"/>
    <col min="4377" max="4377" width="11.28515625" bestFit="1" customWidth="1"/>
    <col min="4378" max="4379" width="10" customWidth="1"/>
    <col min="4380" max="4380" width="11.28515625" bestFit="1" customWidth="1"/>
    <col min="4381" max="4381" width="10" customWidth="1"/>
    <col min="4383" max="4384" width="7.28515625" customWidth="1"/>
    <col min="4609" max="4609" width="45.5703125" customWidth="1"/>
    <col min="4610" max="4610" width="6.28515625" bestFit="1" customWidth="1"/>
    <col min="4611" max="4611" width="8.7109375" customWidth="1"/>
    <col min="4612" max="4612" width="11.28515625" bestFit="1" customWidth="1"/>
    <col min="4613" max="4613" width="9.5703125" bestFit="1" customWidth="1"/>
    <col min="4614" max="4614" width="9.28515625" bestFit="1" customWidth="1"/>
    <col min="4615" max="4615" width="11.28515625" bestFit="1" customWidth="1"/>
    <col min="4616" max="4616" width="9.5703125" bestFit="1" customWidth="1"/>
    <col min="4617" max="4617" width="10" customWidth="1"/>
    <col min="4618" max="4618" width="11.28515625" bestFit="1" customWidth="1"/>
    <col min="4619" max="4619" width="9.5703125" bestFit="1" customWidth="1"/>
    <col min="4620" max="4620" width="10" customWidth="1"/>
    <col min="4621" max="4621" width="11.28515625" bestFit="1" customWidth="1"/>
    <col min="4622" max="4623" width="10" customWidth="1"/>
    <col min="4624" max="4624" width="11.28515625" bestFit="1" customWidth="1"/>
    <col min="4625" max="4626" width="10" customWidth="1"/>
    <col min="4627" max="4627" width="11.28515625" bestFit="1" customWidth="1"/>
    <col min="4628" max="4629" width="10" customWidth="1"/>
    <col min="4630" max="4630" width="11.28515625" bestFit="1" customWidth="1"/>
    <col min="4631" max="4632" width="10" customWidth="1"/>
    <col min="4633" max="4633" width="11.28515625" bestFit="1" customWidth="1"/>
    <col min="4634" max="4635" width="10" customWidth="1"/>
    <col min="4636" max="4636" width="11.28515625" bestFit="1" customWidth="1"/>
    <col min="4637" max="4637" width="10" customWidth="1"/>
    <col min="4639" max="4640" width="7.28515625" customWidth="1"/>
    <col min="4865" max="4865" width="45.5703125" customWidth="1"/>
    <col min="4866" max="4866" width="6.28515625" bestFit="1" customWidth="1"/>
    <col min="4867" max="4867" width="8.7109375" customWidth="1"/>
    <col min="4868" max="4868" width="11.28515625" bestFit="1" customWidth="1"/>
    <col min="4869" max="4869" width="9.5703125" bestFit="1" customWidth="1"/>
    <col min="4870" max="4870" width="9.28515625" bestFit="1" customWidth="1"/>
    <col min="4871" max="4871" width="11.28515625" bestFit="1" customWidth="1"/>
    <col min="4872" max="4872" width="9.5703125" bestFit="1" customWidth="1"/>
    <col min="4873" max="4873" width="10" customWidth="1"/>
    <col min="4874" max="4874" width="11.28515625" bestFit="1" customWidth="1"/>
    <col min="4875" max="4875" width="9.5703125" bestFit="1" customWidth="1"/>
    <col min="4876" max="4876" width="10" customWidth="1"/>
    <col min="4877" max="4877" width="11.28515625" bestFit="1" customWidth="1"/>
    <col min="4878" max="4879" width="10" customWidth="1"/>
    <col min="4880" max="4880" width="11.28515625" bestFit="1" customWidth="1"/>
    <col min="4881" max="4882" width="10" customWidth="1"/>
    <col min="4883" max="4883" width="11.28515625" bestFit="1" customWidth="1"/>
    <col min="4884" max="4885" width="10" customWidth="1"/>
    <col min="4886" max="4886" width="11.28515625" bestFit="1" customWidth="1"/>
    <col min="4887" max="4888" width="10" customWidth="1"/>
    <col min="4889" max="4889" width="11.28515625" bestFit="1" customWidth="1"/>
    <col min="4890" max="4891" width="10" customWidth="1"/>
    <col min="4892" max="4892" width="11.28515625" bestFit="1" customWidth="1"/>
    <col min="4893" max="4893" width="10" customWidth="1"/>
    <col min="4895" max="4896" width="7.28515625" customWidth="1"/>
    <col min="5121" max="5121" width="45.5703125" customWidth="1"/>
    <col min="5122" max="5122" width="6.28515625" bestFit="1" customWidth="1"/>
    <col min="5123" max="5123" width="8.7109375" customWidth="1"/>
    <col min="5124" max="5124" width="11.28515625" bestFit="1" customWidth="1"/>
    <col min="5125" max="5125" width="9.5703125" bestFit="1" customWidth="1"/>
    <col min="5126" max="5126" width="9.28515625" bestFit="1" customWidth="1"/>
    <col min="5127" max="5127" width="11.28515625" bestFit="1" customWidth="1"/>
    <col min="5128" max="5128" width="9.5703125" bestFit="1" customWidth="1"/>
    <col min="5129" max="5129" width="10" customWidth="1"/>
    <col min="5130" max="5130" width="11.28515625" bestFit="1" customWidth="1"/>
    <col min="5131" max="5131" width="9.5703125" bestFit="1" customWidth="1"/>
    <col min="5132" max="5132" width="10" customWidth="1"/>
    <col min="5133" max="5133" width="11.28515625" bestFit="1" customWidth="1"/>
    <col min="5134" max="5135" width="10" customWidth="1"/>
    <col min="5136" max="5136" width="11.28515625" bestFit="1" customWidth="1"/>
    <col min="5137" max="5138" width="10" customWidth="1"/>
    <col min="5139" max="5139" width="11.28515625" bestFit="1" customWidth="1"/>
    <col min="5140" max="5141" width="10" customWidth="1"/>
    <col min="5142" max="5142" width="11.28515625" bestFit="1" customWidth="1"/>
    <col min="5143" max="5144" width="10" customWidth="1"/>
    <col min="5145" max="5145" width="11.28515625" bestFit="1" customWidth="1"/>
    <col min="5146" max="5147" width="10" customWidth="1"/>
    <col min="5148" max="5148" width="11.28515625" bestFit="1" customWidth="1"/>
    <col min="5149" max="5149" width="10" customWidth="1"/>
    <col min="5151" max="5152" width="7.28515625" customWidth="1"/>
    <col min="5377" max="5377" width="45.5703125" customWidth="1"/>
    <col min="5378" max="5378" width="6.28515625" bestFit="1" customWidth="1"/>
    <col min="5379" max="5379" width="8.7109375" customWidth="1"/>
    <col min="5380" max="5380" width="11.28515625" bestFit="1" customWidth="1"/>
    <col min="5381" max="5381" width="9.5703125" bestFit="1" customWidth="1"/>
    <col min="5382" max="5382" width="9.28515625" bestFit="1" customWidth="1"/>
    <col min="5383" max="5383" width="11.28515625" bestFit="1" customWidth="1"/>
    <col min="5384" max="5384" width="9.5703125" bestFit="1" customWidth="1"/>
    <col min="5385" max="5385" width="10" customWidth="1"/>
    <col min="5386" max="5386" width="11.28515625" bestFit="1" customWidth="1"/>
    <col min="5387" max="5387" width="9.5703125" bestFit="1" customWidth="1"/>
    <col min="5388" max="5388" width="10" customWidth="1"/>
    <col min="5389" max="5389" width="11.28515625" bestFit="1" customWidth="1"/>
    <col min="5390" max="5391" width="10" customWidth="1"/>
    <col min="5392" max="5392" width="11.28515625" bestFit="1" customWidth="1"/>
    <col min="5393" max="5394" width="10" customWidth="1"/>
    <col min="5395" max="5395" width="11.28515625" bestFit="1" customWidth="1"/>
    <col min="5396" max="5397" width="10" customWidth="1"/>
    <col min="5398" max="5398" width="11.28515625" bestFit="1" customWidth="1"/>
    <col min="5399" max="5400" width="10" customWidth="1"/>
    <col min="5401" max="5401" width="11.28515625" bestFit="1" customWidth="1"/>
    <col min="5402" max="5403" width="10" customWidth="1"/>
    <col min="5404" max="5404" width="11.28515625" bestFit="1" customWidth="1"/>
    <col min="5405" max="5405" width="10" customWidth="1"/>
    <col min="5407" max="5408" width="7.28515625" customWidth="1"/>
    <col min="5633" max="5633" width="45.5703125" customWidth="1"/>
    <col min="5634" max="5634" width="6.28515625" bestFit="1" customWidth="1"/>
    <col min="5635" max="5635" width="8.7109375" customWidth="1"/>
    <col min="5636" max="5636" width="11.28515625" bestFit="1" customWidth="1"/>
    <col min="5637" max="5637" width="9.5703125" bestFit="1" customWidth="1"/>
    <col min="5638" max="5638" width="9.28515625" bestFit="1" customWidth="1"/>
    <col min="5639" max="5639" width="11.28515625" bestFit="1" customWidth="1"/>
    <col min="5640" max="5640" width="9.5703125" bestFit="1" customWidth="1"/>
    <col min="5641" max="5641" width="10" customWidth="1"/>
    <col min="5642" max="5642" width="11.28515625" bestFit="1" customWidth="1"/>
    <col min="5643" max="5643" width="9.5703125" bestFit="1" customWidth="1"/>
    <col min="5644" max="5644" width="10" customWidth="1"/>
    <col min="5645" max="5645" width="11.28515625" bestFit="1" customWidth="1"/>
    <col min="5646" max="5647" width="10" customWidth="1"/>
    <col min="5648" max="5648" width="11.28515625" bestFit="1" customWidth="1"/>
    <col min="5649" max="5650" width="10" customWidth="1"/>
    <col min="5651" max="5651" width="11.28515625" bestFit="1" customWidth="1"/>
    <col min="5652" max="5653" width="10" customWidth="1"/>
    <col min="5654" max="5654" width="11.28515625" bestFit="1" customWidth="1"/>
    <col min="5655" max="5656" width="10" customWidth="1"/>
    <col min="5657" max="5657" width="11.28515625" bestFit="1" customWidth="1"/>
    <col min="5658" max="5659" width="10" customWidth="1"/>
    <col min="5660" max="5660" width="11.28515625" bestFit="1" customWidth="1"/>
    <col min="5661" max="5661" width="10" customWidth="1"/>
    <col min="5663" max="5664" width="7.28515625" customWidth="1"/>
    <col min="5889" max="5889" width="45.5703125" customWidth="1"/>
    <col min="5890" max="5890" width="6.28515625" bestFit="1" customWidth="1"/>
    <col min="5891" max="5891" width="8.7109375" customWidth="1"/>
    <col min="5892" max="5892" width="11.28515625" bestFit="1" customWidth="1"/>
    <col min="5893" max="5893" width="9.5703125" bestFit="1" customWidth="1"/>
    <col min="5894" max="5894" width="9.28515625" bestFit="1" customWidth="1"/>
    <col min="5895" max="5895" width="11.28515625" bestFit="1" customWidth="1"/>
    <col min="5896" max="5896" width="9.5703125" bestFit="1" customWidth="1"/>
    <col min="5897" max="5897" width="10" customWidth="1"/>
    <col min="5898" max="5898" width="11.28515625" bestFit="1" customWidth="1"/>
    <col min="5899" max="5899" width="9.5703125" bestFit="1" customWidth="1"/>
    <col min="5900" max="5900" width="10" customWidth="1"/>
    <col min="5901" max="5901" width="11.28515625" bestFit="1" customWidth="1"/>
    <col min="5902" max="5903" width="10" customWidth="1"/>
    <col min="5904" max="5904" width="11.28515625" bestFit="1" customWidth="1"/>
    <col min="5905" max="5906" width="10" customWidth="1"/>
    <col min="5907" max="5907" width="11.28515625" bestFit="1" customWidth="1"/>
    <col min="5908" max="5909" width="10" customWidth="1"/>
    <col min="5910" max="5910" width="11.28515625" bestFit="1" customWidth="1"/>
    <col min="5911" max="5912" width="10" customWidth="1"/>
    <col min="5913" max="5913" width="11.28515625" bestFit="1" customWidth="1"/>
    <col min="5914" max="5915" width="10" customWidth="1"/>
    <col min="5916" max="5916" width="11.28515625" bestFit="1" customWidth="1"/>
    <col min="5917" max="5917" width="10" customWidth="1"/>
    <col min="5919" max="5920" width="7.28515625" customWidth="1"/>
    <col min="6145" max="6145" width="45.5703125" customWidth="1"/>
    <col min="6146" max="6146" width="6.28515625" bestFit="1" customWidth="1"/>
    <col min="6147" max="6147" width="8.7109375" customWidth="1"/>
    <col min="6148" max="6148" width="11.28515625" bestFit="1" customWidth="1"/>
    <col min="6149" max="6149" width="9.5703125" bestFit="1" customWidth="1"/>
    <col min="6150" max="6150" width="9.28515625" bestFit="1" customWidth="1"/>
    <col min="6151" max="6151" width="11.28515625" bestFit="1" customWidth="1"/>
    <col min="6152" max="6152" width="9.5703125" bestFit="1" customWidth="1"/>
    <col min="6153" max="6153" width="10" customWidth="1"/>
    <col min="6154" max="6154" width="11.28515625" bestFit="1" customWidth="1"/>
    <col min="6155" max="6155" width="9.5703125" bestFit="1" customWidth="1"/>
    <col min="6156" max="6156" width="10" customWidth="1"/>
    <col min="6157" max="6157" width="11.28515625" bestFit="1" customWidth="1"/>
    <col min="6158" max="6159" width="10" customWidth="1"/>
    <col min="6160" max="6160" width="11.28515625" bestFit="1" customWidth="1"/>
    <col min="6161" max="6162" width="10" customWidth="1"/>
    <col min="6163" max="6163" width="11.28515625" bestFit="1" customWidth="1"/>
    <col min="6164" max="6165" width="10" customWidth="1"/>
    <col min="6166" max="6166" width="11.28515625" bestFit="1" customWidth="1"/>
    <col min="6167" max="6168" width="10" customWidth="1"/>
    <col min="6169" max="6169" width="11.28515625" bestFit="1" customWidth="1"/>
    <col min="6170" max="6171" width="10" customWidth="1"/>
    <col min="6172" max="6172" width="11.28515625" bestFit="1" customWidth="1"/>
    <col min="6173" max="6173" width="10" customWidth="1"/>
    <col min="6175" max="6176" width="7.28515625" customWidth="1"/>
    <col min="6401" max="6401" width="45.5703125" customWidth="1"/>
    <col min="6402" max="6402" width="6.28515625" bestFit="1" customWidth="1"/>
    <col min="6403" max="6403" width="8.7109375" customWidth="1"/>
    <col min="6404" max="6404" width="11.28515625" bestFit="1" customWidth="1"/>
    <col min="6405" max="6405" width="9.5703125" bestFit="1" customWidth="1"/>
    <col min="6406" max="6406" width="9.28515625" bestFit="1" customWidth="1"/>
    <col min="6407" max="6407" width="11.28515625" bestFit="1" customWidth="1"/>
    <col min="6408" max="6408" width="9.5703125" bestFit="1" customWidth="1"/>
    <col min="6409" max="6409" width="10" customWidth="1"/>
    <col min="6410" max="6410" width="11.28515625" bestFit="1" customWidth="1"/>
    <col min="6411" max="6411" width="9.5703125" bestFit="1" customWidth="1"/>
    <col min="6412" max="6412" width="10" customWidth="1"/>
    <col min="6413" max="6413" width="11.28515625" bestFit="1" customWidth="1"/>
    <col min="6414" max="6415" width="10" customWidth="1"/>
    <col min="6416" max="6416" width="11.28515625" bestFit="1" customWidth="1"/>
    <col min="6417" max="6418" width="10" customWidth="1"/>
    <col min="6419" max="6419" width="11.28515625" bestFit="1" customWidth="1"/>
    <col min="6420" max="6421" width="10" customWidth="1"/>
    <col min="6422" max="6422" width="11.28515625" bestFit="1" customWidth="1"/>
    <col min="6423" max="6424" width="10" customWidth="1"/>
    <col min="6425" max="6425" width="11.28515625" bestFit="1" customWidth="1"/>
    <col min="6426" max="6427" width="10" customWidth="1"/>
    <col min="6428" max="6428" width="11.28515625" bestFit="1" customWidth="1"/>
    <col min="6429" max="6429" width="10" customWidth="1"/>
    <col min="6431" max="6432" width="7.28515625" customWidth="1"/>
    <col min="6657" max="6657" width="45.5703125" customWidth="1"/>
    <col min="6658" max="6658" width="6.28515625" bestFit="1" customWidth="1"/>
    <col min="6659" max="6659" width="8.7109375" customWidth="1"/>
    <col min="6660" max="6660" width="11.28515625" bestFit="1" customWidth="1"/>
    <col min="6661" max="6661" width="9.5703125" bestFit="1" customWidth="1"/>
    <col min="6662" max="6662" width="9.28515625" bestFit="1" customWidth="1"/>
    <col min="6663" max="6663" width="11.28515625" bestFit="1" customWidth="1"/>
    <col min="6664" max="6664" width="9.5703125" bestFit="1" customWidth="1"/>
    <col min="6665" max="6665" width="10" customWidth="1"/>
    <col min="6666" max="6666" width="11.28515625" bestFit="1" customWidth="1"/>
    <col min="6667" max="6667" width="9.5703125" bestFit="1" customWidth="1"/>
    <col min="6668" max="6668" width="10" customWidth="1"/>
    <col min="6669" max="6669" width="11.28515625" bestFit="1" customWidth="1"/>
    <col min="6670" max="6671" width="10" customWidth="1"/>
    <col min="6672" max="6672" width="11.28515625" bestFit="1" customWidth="1"/>
    <col min="6673" max="6674" width="10" customWidth="1"/>
    <col min="6675" max="6675" width="11.28515625" bestFit="1" customWidth="1"/>
    <col min="6676" max="6677" width="10" customWidth="1"/>
    <col min="6678" max="6678" width="11.28515625" bestFit="1" customWidth="1"/>
    <col min="6679" max="6680" width="10" customWidth="1"/>
    <col min="6681" max="6681" width="11.28515625" bestFit="1" customWidth="1"/>
    <col min="6682" max="6683" width="10" customWidth="1"/>
    <col min="6684" max="6684" width="11.28515625" bestFit="1" customWidth="1"/>
    <col min="6685" max="6685" width="10" customWidth="1"/>
    <col min="6687" max="6688" width="7.28515625" customWidth="1"/>
    <col min="6913" max="6913" width="45.5703125" customWidth="1"/>
    <col min="6914" max="6914" width="6.28515625" bestFit="1" customWidth="1"/>
    <col min="6915" max="6915" width="8.7109375" customWidth="1"/>
    <col min="6916" max="6916" width="11.28515625" bestFit="1" customWidth="1"/>
    <col min="6917" max="6917" width="9.5703125" bestFit="1" customWidth="1"/>
    <col min="6918" max="6918" width="9.28515625" bestFit="1" customWidth="1"/>
    <col min="6919" max="6919" width="11.28515625" bestFit="1" customWidth="1"/>
    <col min="6920" max="6920" width="9.5703125" bestFit="1" customWidth="1"/>
    <col min="6921" max="6921" width="10" customWidth="1"/>
    <col min="6922" max="6922" width="11.28515625" bestFit="1" customWidth="1"/>
    <col min="6923" max="6923" width="9.5703125" bestFit="1" customWidth="1"/>
    <col min="6924" max="6924" width="10" customWidth="1"/>
    <col min="6925" max="6925" width="11.28515625" bestFit="1" customWidth="1"/>
    <col min="6926" max="6927" width="10" customWidth="1"/>
    <col min="6928" max="6928" width="11.28515625" bestFit="1" customWidth="1"/>
    <col min="6929" max="6930" width="10" customWidth="1"/>
    <col min="6931" max="6931" width="11.28515625" bestFit="1" customWidth="1"/>
    <col min="6932" max="6933" width="10" customWidth="1"/>
    <col min="6934" max="6934" width="11.28515625" bestFit="1" customWidth="1"/>
    <col min="6935" max="6936" width="10" customWidth="1"/>
    <col min="6937" max="6937" width="11.28515625" bestFit="1" customWidth="1"/>
    <col min="6938" max="6939" width="10" customWidth="1"/>
    <col min="6940" max="6940" width="11.28515625" bestFit="1" customWidth="1"/>
    <col min="6941" max="6941" width="10" customWidth="1"/>
    <col min="6943" max="6944" width="7.28515625" customWidth="1"/>
    <col min="7169" max="7169" width="45.5703125" customWidth="1"/>
    <col min="7170" max="7170" width="6.28515625" bestFit="1" customWidth="1"/>
    <col min="7171" max="7171" width="8.7109375" customWidth="1"/>
    <col min="7172" max="7172" width="11.28515625" bestFit="1" customWidth="1"/>
    <col min="7173" max="7173" width="9.5703125" bestFit="1" customWidth="1"/>
    <col min="7174" max="7174" width="9.28515625" bestFit="1" customWidth="1"/>
    <col min="7175" max="7175" width="11.28515625" bestFit="1" customWidth="1"/>
    <col min="7176" max="7176" width="9.5703125" bestFit="1" customWidth="1"/>
    <col min="7177" max="7177" width="10" customWidth="1"/>
    <col min="7178" max="7178" width="11.28515625" bestFit="1" customWidth="1"/>
    <col min="7179" max="7179" width="9.5703125" bestFit="1" customWidth="1"/>
    <col min="7180" max="7180" width="10" customWidth="1"/>
    <col min="7181" max="7181" width="11.28515625" bestFit="1" customWidth="1"/>
    <col min="7182" max="7183" width="10" customWidth="1"/>
    <col min="7184" max="7184" width="11.28515625" bestFit="1" customWidth="1"/>
    <col min="7185" max="7186" width="10" customWidth="1"/>
    <col min="7187" max="7187" width="11.28515625" bestFit="1" customWidth="1"/>
    <col min="7188" max="7189" width="10" customWidth="1"/>
    <col min="7190" max="7190" width="11.28515625" bestFit="1" customWidth="1"/>
    <col min="7191" max="7192" width="10" customWidth="1"/>
    <col min="7193" max="7193" width="11.28515625" bestFit="1" customWidth="1"/>
    <col min="7194" max="7195" width="10" customWidth="1"/>
    <col min="7196" max="7196" width="11.28515625" bestFit="1" customWidth="1"/>
    <col min="7197" max="7197" width="10" customWidth="1"/>
    <col min="7199" max="7200" width="7.28515625" customWidth="1"/>
    <col min="7425" max="7425" width="45.5703125" customWidth="1"/>
    <col min="7426" max="7426" width="6.28515625" bestFit="1" customWidth="1"/>
    <col min="7427" max="7427" width="8.7109375" customWidth="1"/>
    <col min="7428" max="7428" width="11.28515625" bestFit="1" customWidth="1"/>
    <col min="7429" max="7429" width="9.5703125" bestFit="1" customWidth="1"/>
    <col min="7430" max="7430" width="9.28515625" bestFit="1" customWidth="1"/>
    <col min="7431" max="7431" width="11.28515625" bestFit="1" customWidth="1"/>
    <col min="7432" max="7432" width="9.5703125" bestFit="1" customWidth="1"/>
    <col min="7433" max="7433" width="10" customWidth="1"/>
    <col min="7434" max="7434" width="11.28515625" bestFit="1" customWidth="1"/>
    <col min="7435" max="7435" width="9.5703125" bestFit="1" customWidth="1"/>
    <col min="7436" max="7436" width="10" customWidth="1"/>
    <col min="7437" max="7437" width="11.28515625" bestFit="1" customWidth="1"/>
    <col min="7438" max="7439" width="10" customWidth="1"/>
    <col min="7440" max="7440" width="11.28515625" bestFit="1" customWidth="1"/>
    <col min="7441" max="7442" width="10" customWidth="1"/>
    <col min="7443" max="7443" width="11.28515625" bestFit="1" customWidth="1"/>
    <col min="7444" max="7445" width="10" customWidth="1"/>
    <col min="7446" max="7446" width="11.28515625" bestFit="1" customWidth="1"/>
    <col min="7447" max="7448" width="10" customWidth="1"/>
    <col min="7449" max="7449" width="11.28515625" bestFit="1" customWidth="1"/>
    <col min="7450" max="7451" width="10" customWidth="1"/>
    <col min="7452" max="7452" width="11.28515625" bestFit="1" customWidth="1"/>
    <col min="7453" max="7453" width="10" customWidth="1"/>
    <col min="7455" max="7456" width="7.28515625" customWidth="1"/>
    <col min="7681" max="7681" width="45.5703125" customWidth="1"/>
    <col min="7682" max="7682" width="6.28515625" bestFit="1" customWidth="1"/>
    <col min="7683" max="7683" width="8.7109375" customWidth="1"/>
    <col min="7684" max="7684" width="11.28515625" bestFit="1" customWidth="1"/>
    <col min="7685" max="7685" width="9.5703125" bestFit="1" customWidth="1"/>
    <col min="7686" max="7686" width="9.28515625" bestFit="1" customWidth="1"/>
    <col min="7687" max="7687" width="11.28515625" bestFit="1" customWidth="1"/>
    <col min="7688" max="7688" width="9.5703125" bestFit="1" customWidth="1"/>
    <col min="7689" max="7689" width="10" customWidth="1"/>
    <col min="7690" max="7690" width="11.28515625" bestFit="1" customWidth="1"/>
    <col min="7691" max="7691" width="9.5703125" bestFit="1" customWidth="1"/>
    <col min="7692" max="7692" width="10" customWidth="1"/>
    <col min="7693" max="7693" width="11.28515625" bestFit="1" customWidth="1"/>
    <col min="7694" max="7695" width="10" customWidth="1"/>
    <col min="7696" max="7696" width="11.28515625" bestFit="1" customWidth="1"/>
    <col min="7697" max="7698" width="10" customWidth="1"/>
    <col min="7699" max="7699" width="11.28515625" bestFit="1" customWidth="1"/>
    <col min="7700" max="7701" width="10" customWidth="1"/>
    <col min="7702" max="7702" width="11.28515625" bestFit="1" customWidth="1"/>
    <col min="7703" max="7704" width="10" customWidth="1"/>
    <col min="7705" max="7705" width="11.28515625" bestFit="1" customWidth="1"/>
    <col min="7706" max="7707" width="10" customWidth="1"/>
    <col min="7708" max="7708" width="11.28515625" bestFit="1" customWidth="1"/>
    <col min="7709" max="7709" width="10" customWidth="1"/>
    <col min="7711" max="7712" width="7.28515625" customWidth="1"/>
    <col min="7937" max="7937" width="45.5703125" customWidth="1"/>
    <col min="7938" max="7938" width="6.28515625" bestFit="1" customWidth="1"/>
    <col min="7939" max="7939" width="8.7109375" customWidth="1"/>
    <col min="7940" max="7940" width="11.28515625" bestFit="1" customWidth="1"/>
    <col min="7941" max="7941" width="9.5703125" bestFit="1" customWidth="1"/>
    <col min="7942" max="7942" width="9.28515625" bestFit="1" customWidth="1"/>
    <col min="7943" max="7943" width="11.28515625" bestFit="1" customWidth="1"/>
    <col min="7944" max="7944" width="9.5703125" bestFit="1" customWidth="1"/>
    <col min="7945" max="7945" width="10" customWidth="1"/>
    <col min="7946" max="7946" width="11.28515625" bestFit="1" customWidth="1"/>
    <col min="7947" max="7947" width="9.5703125" bestFit="1" customWidth="1"/>
    <col min="7948" max="7948" width="10" customWidth="1"/>
    <col min="7949" max="7949" width="11.28515625" bestFit="1" customWidth="1"/>
    <col min="7950" max="7951" width="10" customWidth="1"/>
    <col min="7952" max="7952" width="11.28515625" bestFit="1" customWidth="1"/>
    <col min="7953" max="7954" width="10" customWidth="1"/>
    <col min="7955" max="7955" width="11.28515625" bestFit="1" customWidth="1"/>
    <col min="7956" max="7957" width="10" customWidth="1"/>
    <col min="7958" max="7958" width="11.28515625" bestFit="1" customWidth="1"/>
    <col min="7959" max="7960" width="10" customWidth="1"/>
    <col min="7961" max="7961" width="11.28515625" bestFit="1" customWidth="1"/>
    <col min="7962" max="7963" width="10" customWidth="1"/>
    <col min="7964" max="7964" width="11.28515625" bestFit="1" customWidth="1"/>
    <col min="7965" max="7965" width="10" customWidth="1"/>
    <col min="7967" max="7968" width="7.28515625" customWidth="1"/>
    <col min="8193" max="8193" width="45.5703125" customWidth="1"/>
    <col min="8194" max="8194" width="6.28515625" bestFit="1" customWidth="1"/>
    <col min="8195" max="8195" width="8.7109375" customWidth="1"/>
    <col min="8196" max="8196" width="11.28515625" bestFit="1" customWidth="1"/>
    <col min="8197" max="8197" width="9.5703125" bestFit="1" customWidth="1"/>
    <col min="8198" max="8198" width="9.28515625" bestFit="1" customWidth="1"/>
    <col min="8199" max="8199" width="11.28515625" bestFit="1" customWidth="1"/>
    <col min="8200" max="8200" width="9.5703125" bestFit="1" customWidth="1"/>
    <col min="8201" max="8201" width="10" customWidth="1"/>
    <col min="8202" max="8202" width="11.28515625" bestFit="1" customWidth="1"/>
    <col min="8203" max="8203" width="9.5703125" bestFit="1" customWidth="1"/>
    <col min="8204" max="8204" width="10" customWidth="1"/>
    <col min="8205" max="8205" width="11.28515625" bestFit="1" customWidth="1"/>
    <col min="8206" max="8207" width="10" customWidth="1"/>
    <col min="8208" max="8208" width="11.28515625" bestFit="1" customWidth="1"/>
    <col min="8209" max="8210" width="10" customWidth="1"/>
    <col min="8211" max="8211" width="11.28515625" bestFit="1" customWidth="1"/>
    <col min="8212" max="8213" width="10" customWidth="1"/>
    <col min="8214" max="8214" width="11.28515625" bestFit="1" customWidth="1"/>
    <col min="8215" max="8216" width="10" customWidth="1"/>
    <col min="8217" max="8217" width="11.28515625" bestFit="1" customWidth="1"/>
    <col min="8218" max="8219" width="10" customWidth="1"/>
    <col min="8220" max="8220" width="11.28515625" bestFit="1" customWidth="1"/>
    <col min="8221" max="8221" width="10" customWidth="1"/>
    <col min="8223" max="8224" width="7.28515625" customWidth="1"/>
    <col min="8449" max="8449" width="45.5703125" customWidth="1"/>
    <col min="8450" max="8450" width="6.28515625" bestFit="1" customWidth="1"/>
    <col min="8451" max="8451" width="8.7109375" customWidth="1"/>
    <col min="8452" max="8452" width="11.28515625" bestFit="1" customWidth="1"/>
    <col min="8453" max="8453" width="9.5703125" bestFit="1" customWidth="1"/>
    <col min="8454" max="8454" width="9.28515625" bestFit="1" customWidth="1"/>
    <col min="8455" max="8455" width="11.28515625" bestFit="1" customWidth="1"/>
    <col min="8456" max="8456" width="9.5703125" bestFit="1" customWidth="1"/>
    <col min="8457" max="8457" width="10" customWidth="1"/>
    <col min="8458" max="8458" width="11.28515625" bestFit="1" customWidth="1"/>
    <col min="8459" max="8459" width="9.5703125" bestFit="1" customWidth="1"/>
    <col min="8460" max="8460" width="10" customWidth="1"/>
    <col min="8461" max="8461" width="11.28515625" bestFit="1" customWidth="1"/>
    <col min="8462" max="8463" width="10" customWidth="1"/>
    <col min="8464" max="8464" width="11.28515625" bestFit="1" customWidth="1"/>
    <col min="8465" max="8466" width="10" customWidth="1"/>
    <col min="8467" max="8467" width="11.28515625" bestFit="1" customWidth="1"/>
    <col min="8468" max="8469" width="10" customWidth="1"/>
    <col min="8470" max="8470" width="11.28515625" bestFit="1" customWidth="1"/>
    <col min="8471" max="8472" width="10" customWidth="1"/>
    <col min="8473" max="8473" width="11.28515625" bestFit="1" customWidth="1"/>
    <col min="8474" max="8475" width="10" customWidth="1"/>
    <col min="8476" max="8476" width="11.28515625" bestFit="1" customWidth="1"/>
    <col min="8477" max="8477" width="10" customWidth="1"/>
    <col min="8479" max="8480" width="7.28515625" customWidth="1"/>
    <col min="8705" max="8705" width="45.5703125" customWidth="1"/>
    <col min="8706" max="8706" width="6.28515625" bestFit="1" customWidth="1"/>
    <col min="8707" max="8707" width="8.7109375" customWidth="1"/>
    <col min="8708" max="8708" width="11.28515625" bestFit="1" customWidth="1"/>
    <col min="8709" max="8709" width="9.5703125" bestFit="1" customWidth="1"/>
    <col min="8710" max="8710" width="9.28515625" bestFit="1" customWidth="1"/>
    <col min="8711" max="8711" width="11.28515625" bestFit="1" customWidth="1"/>
    <col min="8712" max="8712" width="9.5703125" bestFit="1" customWidth="1"/>
    <col min="8713" max="8713" width="10" customWidth="1"/>
    <col min="8714" max="8714" width="11.28515625" bestFit="1" customWidth="1"/>
    <col min="8715" max="8715" width="9.5703125" bestFit="1" customWidth="1"/>
    <col min="8716" max="8716" width="10" customWidth="1"/>
    <col min="8717" max="8717" width="11.28515625" bestFit="1" customWidth="1"/>
    <col min="8718" max="8719" width="10" customWidth="1"/>
    <col min="8720" max="8720" width="11.28515625" bestFit="1" customWidth="1"/>
    <col min="8721" max="8722" width="10" customWidth="1"/>
    <col min="8723" max="8723" width="11.28515625" bestFit="1" customWidth="1"/>
    <col min="8724" max="8725" width="10" customWidth="1"/>
    <col min="8726" max="8726" width="11.28515625" bestFit="1" customWidth="1"/>
    <col min="8727" max="8728" width="10" customWidth="1"/>
    <col min="8729" max="8729" width="11.28515625" bestFit="1" customWidth="1"/>
    <col min="8730" max="8731" width="10" customWidth="1"/>
    <col min="8732" max="8732" width="11.28515625" bestFit="1" customWidth="1"/>
    <col min="8733" max="8733" width="10" customWidth="1"/>
    <col min="8735" max="8736" width="7.28515625" customWidth="1"/>
    <col min="8961" max="8961" width="45.5703125" customWidth="1"/>
    <col min="8962" max="8962" width="6.28515625" bestFit="1" customWidth="1"/>
    <col min="8963" max="8963" width="8.7109375" customWidth="1"/>
    <col min="8964" max="8964" width="11.28515625" bestFit="1" customWidth="1"/>
    <col min="8965" max="8965" width="9.5703125" bestFit="1" customWidth="1"/>
    <col min="8966" max="8966" width="9.28515625" bestFit="1" customWidth="1"/>
    <col min="8967" max="8967" width="11.28515625" bestFit="1" customWidth="1"/>
    <col min="8968" max="8968" width="9.5703125" bestFit="1" customWidth="1"/>
    <col min="8969" max="8969" width="10" customWidth="1"/>
    <col min="8970" max="8970" width="11.28515625" bestFit="1" customWidth="1"/>
    <col min="8971" max="8971" width="9.5703125" bestFit="1" customWidth="1"/>
    <col min="8972" max="8972" width="10" customWidth="1"/>
    <col min="8973" max="8973" width="11.28515625" bestFit="1" customWidth="1"/>
    <col min="8974" max="8975" width="10" customWidth="1"/>
    <col min="8976" max="8976" width="11.28515625" bestFit="1" customWidth="1"/>
    <col min="8977" max="8978" width="10" customWidth="1"/>
    <col min="8979" max="8979" width="11.28515625" bestFit="1" customWidth="1"/>
    <col min="8980" max="8981" width="10" customWidth="1"/>
    <col min="8982" max="8982" width="11.28515625" bestFit="1" customWidth="1"/>
    <col min="8983" max="8984" width="10" customWidth="1"/>
    <col min="8985" max="8985" width="11.28515625" bestFit="1" customWidth="1"/>
    <col min="8986" max="8987" width="10" customWidth="1"/>
    <col min="8988" max="8988" width="11.28515625" bestFit="1" customWidth="1"/>
    <col min="8989" max="8989" width="10" customWidth="1"/>
    <col min="8991" max="8992" width="7.28515625" customWidth="1"/>
    <col min="9217" max="9217" width="45.5703125" customWidth="1"/>
    <col min="9218" max="9218" width="6.28515625" bestFit="1" customWidth="1"/>
    <col min="9219" max="9219" width="8.7109375" customWidth="1"/>
    <col min="9220" max="9220" width="11.28515625" bestFit="1" customWidth="1"/>
    <col min="9221" max="9221" width="9.5703125" bestFit="1" customWidth="1"/>
    <col min="9222" max="9222" width="9.28515625" bestFit="1" customWidth="1"/>
    <col min="9223" max="9223" width="11.28515625" bestFit="1" customWidth="1"/>
    <col min="9224" max="9224" width="9.5703125" bestFit="1" customWidth="1"/>
    <col min="9225" max="9225" width="10" customWidth="1"/>
    <col min="9226" max="9226" width="11.28515625" bestFit="1" customWidth="1"/>
    <col min="9227" max="9227" width="9.5703125" bestFit="1" customWidth="1"/>
    <col min="9228" max="9228" width="10" customWidth="1"/>
    <col min="9229" max="9229" width="11.28515625" bestFit="1" customWidth="1"/>
    <col min="9230" max="9231" width="10" customWidth="1"/>
    <col min="9232" max="9232" width="11.28515625" bestFit="1" customWidth="1"/>
    <col min="9233" max="9234" width="10" customWidth="1"/>
    <col min="9235" max="9235" width="11.28515625" bestFit="1" customWidth="1"/>
    <col min="9236" max="9237" width="10" customWidth="1"/>
    <col min="9238" max="9238" width="11.28515625" bestFit="1" customWidth="1"/>
    <col min="9239" max="9240" width="10" customWidth="1"/>
    <col min="9241" max="9241" width="11.28515625" bestFit="1" customWidth="1"/>
    <col min="9242" max="9243" width="10" customWidth="1"/>
    <col min="9244" max="9244" width="11.28515625" bestFit="1" customWidth="1"/>
    <col min="9245" max="9245" width="10" customWidth="1"/>
    <col min="9247" max="9248" width="7.28515625" customWidth="1"/>
    <col min="9473" max="9473" width="45.5703125" customWidth="1"/>
    <col min="9474" max="9474" width="6.28515625" bestFit="1" customWidth="1"/>
    <col min="9475" max="9475" width="8.7109375" customWidth="1"/>
    <col min="9476" max="9476" width="11.28515625" bestFit="1" customWidth="1"/>
    <col min="9477" max="9477" width="9.5703125" bestFit="1" customWidth="1"/>
    <col min="9478" max="9478" width="9.28515625" bestFit="1" customWidth="1"/>
    <col min="9479" max="9479" width="11.28515625" bestFit="1" customWidth="1"/>
    <col min="9480" max="9480" width="9.5703125" bestFit="1" customWidth="1"/>
    <col min="9481" max="9481" width="10" customWidth="1"/>
    <col min="9482" max="9482" width="11.28515625" bestFit="1" customWidth="1"/>
    <col min="9483" max="9483" width="9.5703125" bestFit="1" customWidth="1"/>
    <col min="9484" max="9484" width="10" customWidth="1"/>
    <col min="9485" max="9485" width="11.28515625" bestFit="1" customWidth="1"/>
    <col min="9486" max="9487" width="10" customWidth="1"/>
    <col min="9488" max="9488" width="11.28515625" bestFit="1" customWidth="1"/>
    <col min="9489" max="9490" width="10" customWidth="1"/>
    <col min="9491" max="9491" width="11.28515625" bestFit="1" customWidth="1"/>
    <col min="9492" max="9493" width="10" customWidth="1"/>
    <col min="9494" max="9494" width="11.28515625" bestFit="1" customWidth="1"/>
    <col min="9495" max="9496" width="10" customWidth="1"/>
    <col min="9497" max="9497" width="11.28515625" bestFit="1" customWidth="1"/>
    <col min="9498" max="9499" width="10" customWidth="1"/>
    <col min="9500" max="9500" width="11.28515625" bestFit="1" customWidth="1"/>
    <col min="9501" max="9501" width="10" customWidth="1"/>
    <col min="9503" max="9504" width="7.28515625" customWidth="1"/>
    <col min="9729" max="9729" width="45.5703125" customWidth="1"/>
    <col min="9730" max="9730" width="6.28515625" bestFit="1" customWidth="1"/>
    <col min="9731" max="9731" width="8.7109375" customWidth="1"/>
    <col min="9732" max="9732" width="11.28515625" bestFit="1" customWidth="1"/>
    <col min="9733" max="9733" width="9.5703125" bestFit="1" customWidth="1"/>
    <col min="9734" max="9734" width="9.28515625" bestFit="1" customWidth="1"/>
    <col min="9735" max="9735" width="11.28515625" bestFit="1" customWidth="1"/>
    <col min="9736" max="9736" width="9.5703125" bestFit="1" customWidth="1"/>
    <col min="9737" max="9737" width="10" customWidth="1"/>
    <col min="9738" max="9738" width="11.28515625" bestFit="1" customWidth="1"/>
    <col min="9739" max="9739" width="9.5703125" bestFit="1" customWidth="1"/>
    <col min="9740" max="9740" width="10" customWidth="1"/>
    <col min="9741" max="9741" width="11.28515625" bestFit="1" customWidth="1"/>
    <col min="9742" max="9743" width="10" customWidth="1"/>
    <col min="9744" max="9744" width="11.28515625" bestFit="1" customWidth="1"/>
    <col min="9745" max="9746" width="10" customWidth="1"/>
    <col min="9747" max="9747" width="11.28515625" bestFit="1" customWidth="1"/>
    <col min="9748" max="9749" width="10" customWidth="1"/>
    <col min="9750" max="9750" width="11.28515625" bestFit="1" customWidth="1"/>
    <col min="9751" max="9752" width="10" customWidth="1"/>
    <col min="9753" max="9753" width="11.28515625" bestFit="1" customWidth="1"/>
    <col min="9754" max="9755" width="10" customWidth="1"/>
    <col min="9756" max="9756" width="11.28515625" bestFit="1" customWidth="1"/>
    <col min="9757" max="9757" width="10" customWidth="1"/>
    <col min="9759" max="9760" width="7.28515625" customWidth="1"/>
    <col min="9985" max="9985" width="45.5703125" customWidth="1"/>
    <col min="9986" max="9986" width="6.28515625" bestFit="1" customWidth="1"/>
    <col min="9987" max="9987" width="8.7109375" customWidth="1"/>
    <col min="9988" max="9988" width="11.28515625" bestFit="1" customWidth="1"/>
    <col min="9989" max="9989" width="9.5703125" bestFit="1" customWidth="1"/>
    <col min="9990" max="9990" width="9.28515625" bestFit="1" customWidth="1"/>
    <col min="9991" max="9991" width="11.28515625" bestFit="1" customWidth="1"/>
    <col min="9992" max="9992" width="9.5703125" bestFit="1" customWidth="1"/>
    <col min="9993" max="9993" width="10" customWidth="1"/>
    <col min="9994" max="9994" width="11.28515625" bestFit="1" customWidth="1"/>
    <col min="9995" max="9995" width="9.5703125" bestFit="1" customWidth="1"/>
    <col min="9996" max="9996" width="10" customWidth="1"/>
    <col min="9997" max="9997" width="11.28515625" bestFit="1" customWidth="1"/>
    <col min="9998" max="9999" width="10" customWidth="1"/>
    <col min="10000" max="10000" width="11.28515625" bestFit="1" customWidth="1"/>
    <col min="10001" max="10002" width="10" customWidth="1"/>
    <col min="10003" max="10003" width="11.28515625" bestFit="1" customWidth="1"/>
    <col min="10004" max="10005" width="10" customWidth="1"/>
    <col min="10006" max="10006" width="11.28515625" bestFit="1" customWidth="1"/>
    <col min="10007" max="10008" width="10" customWidth="1"/>
    <col min="10009" max="10009" width="11.28515625" bestFit="1" customWidth="1"/>
    <col min="10010" max="10011" width="10" customWidth="1"/>
    <col min="10012" max="10012" width="11.28515625" bestFit="1" customWidth="1"/>
    <col min="10013" max="10013" width="10" customWidth="1"/>
    <col min="10015" max="10016" width="7.28515625" customWidth="1"/>
    <col min="10241" max="10241" width="45.5703125" customWidth="1"/>
    <col min="10242" max="10242" width="6.28515625" bestFit="1" customWidth="1"/>
    <col min="10243" max="10243" width="8.7109375" customWidth="1"/>
    <col min="10244" max="10244" width="11.28515625" bestFit="1" customWidth="1"/>
    <col min="10245" max="10245" width="9.5703125" bestFit="1" customWidth="1"/>
    <col min="10246" max="10246" width="9.28515625" bestFit="1" customWidth="1"/>
    <col min="10247" max="10247" width="11.28515625" bestFit="1" customWidth="1"/>
    <col min="10248" max="10248" width="9.5703125" bestFit="1" customWidth="1"/>
    <col min="10249" max="10249" width="10" customWidth="1"/>
    <col min="10250" max="10250" width="11.28515625" bestFit="1" customWidth="1"/>
    <col min="10251" max="10251" width="9.5703125" bestFit="1" customWidth="1"/>
    <col min="10252" max="10252" width="10" customWidth="1"/>
    <col min="10253" max="10253" width="11.28515625" bestFit="1" customWidth="1"/>
    <col min="10254" max="10255" width="10" customWidth="1"/>
    <col min="10256" max="10256" width="11.28515625" bestFit="1" customWidth="1"/>
    <col min="10257" max="10258" width="10" customWidth="1"/>
    <col min="10259" max="10259" width="11.28515625" bestFit="1" customWidth="1"/>
    <col min="10260" max="10261" width="10" customWidth="1"/>
    <col min="10262" max="10262" width="11.28515625" bestFit="1" customWidth="1"/>
    <col min="10263" max="10264" width="10" customWidth="1"/>
    <col min="10265" max="10265" width="11.28515625" bestFit="1" customWidth="1"/>
    <col min="10266" max="10267" width="10" customWidth="1"/>
    <col min="10268" max="10268" width="11.28515625" bestFit="1" customWidth="1"/>
    <col min="10269" max="10269" width="10" customWidth="1"/>
    <col min="10271" max="10272" width="7.28515625" customWidth="1"/>
    <col min="10497" max="10497" width="45.5703125" customWidth="1"/>
    <col min="10498" max="10498" width="6.28515625" bestFit="1" customWidth="1"/>
    <col min="10499" max="10499" width="8.7109375" customWidth="1"/>
    <col min="10500" max="10500" width="11.28515625" bestFit="1" customWidth="1"/>
    <col min="10501" max="10501" width="9.5703125" bestFit="1" customWidth="1"/>
    <col min="10502" max="10502" width="9.28515625" bestFit="1" customWidth="1"/>
    <col min="10503" max="10503" width="11.28515625" bestFit="1" customWidth="1"/>
    <col min="10504" max="10504" width="9.5703125" bestFit="1" customWidth="1"/>
    <col min="10505" max="10505" width="10" customWidth="1"/>
    <col min="10506" max="10506" width="11.28515625" bestFit="1" customWidth="1"/>
    <col min="10507" max="10507" width="9.5703125" bestFit="1" customWidth="1"/>
    <col min="10508" max="10508" width="10" customWidth="1"/>
    <col min="10509" max="10509" width="11.28515625" bestFit="1" customWidth="1"/>
    <col min="10510" max="10511" width="10" customWidth="1"/>
    <col min="10512" max="10512" width="11.28515625" bestFit="1" customWidth="1"/>
    <col min="10513" max="10514" width="10" customWidth="1"/>
    <col min="10515" max="10515" width="11.28515625" bestFit="1" customWidth="1"/>
    <col min="10516" max="10517" width="10" customWidth="1"/>
    <col min="10518" max="10518" width="11.28515625" bestFit="1" customWidth="1"/>
    <col min="10519" max="10520" width="10" customWidth="1"/>
    <col min="10521" max="10521" width="11.28515625" bestFit="1" customWidth="1"/>
    <col min="10522" max="10523" width="10" customWidth="1"/>
    <col min="10524" max="10524" width="11.28515625" bestFit="1" customWidth="1"/>
    <col min="10525" max="10525" width="10" customWidth="1"/>
    <col min="10527" max="10528" width="7.28515625" customWidth="1"/>
    <col min="10753" max="10753" width="45.5703125" customWidth="1"/>
    <col min="10754" max="10754" width="6.28515625" bestFit="1" customWidth="1"/>
    <col min="10755" max="10755" width="8.7109375" customWidth="1"/>
    <col min="10756" max="10756" width="11.28515625" bestFit="1" customWidth="1"/>
    <col min="10757" max="10757" width="9.5703125" bestFit="1" customWidth="1"/>
    <col min="10758" max="10758" width="9.28515625" bestFit="1" customWidth="1"/>
    <col min="10759" max="10759" width="11.28515625" bestFit="1" customWidth="1"/>
    <col min="10760" max="10760" width="9.5703125" bestFit="1" customWidth="1"/>
    <col min="10761" max="10761" width="10" customWidth="1"/>
    <col min="10762" max="10762" width="11.28515625" bestFit="1" customWidth="1"/>
    <col min="10763" max="10763" width="9.5703125" bestFit="1" customWidth="1"/>
    <col min="10764" max="10764" width="10" customWidth="1"/>
    <col min="10765" max="10765" width="11.28515625" bestFit="1" customWidth="1"/>
    <col min="10766" max="10767" width="10" customWidth="1"/>
    <col min="10768" max="10768" width="11.28515625" bestFit="1" customWidth="1"/>
    <col min="10769" max="10770" width="10" customWidth="1"/>
    <col min="10771" max="10771" width="11.28515625" bestFit="1" customWidth="1"/>
    <col min="10772" max="10773" width="10" customWidth="1"/>
    <col min="10774" max="10774" width="11.28515625" bestFit="1" customWidth="1"/>
    <col min="10775" max="10776" width="10" customWidth="1"/>
    <col min="10777" max="10777" width="11.28515625" bestFit="1" customWidth="1"/>
    <col min="10778" max="10779" width="10" customWidth="1"/>
    <col min="10780" max="10780" width="11.28515625" bestFit="1" customWidth="1"/>
    <col min="10781" max="10781" width="10" customWidth="1"/>
    <col min="10783" max="10784" width="7.28515625" customWidth="1"/>
    <col min="11009" max="11009" width="45.5703125" customWidth="1"/>
    <col min="11010" max="11010" width="6.28515625" bestFit="1" customWidth="1"/>
    <col min="11011" max="11011" width="8.7109375" customWidth="1"/>
    <col min="11012" max="11012" width="11.28515625" bestFit="1" customWidth="1"/>
    <col min="11013" max="11013" width="9.5703125" bestFit="1" customWidth="1"/>
    <col min="11014" max="11014" width="9.28515625" bestFit="1" customWidth="1"/>
    <col min="11015" max="11015" width="11.28515625" bestFit="1" customWidth="1"/>
    <col min="11016" max="11016" width="9.5703125" bestFit="1" customWidth="1"/>
    <col min="11017" max="11017" width="10" customWidth="1"/>
    <col min="11018" max="11018" width="11.28515625" bestFit="1" customWidth="1"/>
    <col min="11019" max="11019" width="9.5703125" bestFit="1" customWidth="1"/>
    <col min="11020" max="11020" width="10" customWidth="1"/>
    <col min="11021" max="11021" width="11.28515625" bestFit="1" customWidth="1"/>
    <col min="11022" max="11023" width="10" customWidth="1"/>
    <col min="11024" max="11024" width="11.28515625" bestFit="1" customWidth="1"/>
    <col min="11025" max="11026" width="10" customWidth="1"/>
    <col min="11027" max="11027" width="11.28515625" bestFit="1" customWidth="1"/>
    <col min="11028" max="11029" width="10" customWidth="1"/>
    <col min="11030" max="11030" width="11.28515625" bestFit="1" customWidth="1"/>
    <col min="11031" max="11032" width="10" customWidth="1"/>
    <col min="11033" max="11033" width="11.28515625" bestFit="1" customWidth="1"/>
    <col min="11034" max="11035" width="10" customWidth="1"/>
    <col min="11036" max="11036" width="11.28515625" bestFit="1" customWidth="1"/>
    <col min="11037" max="11037" width="10" customWidth="1"/>
    <col min="11039" max="11040" width="7.28515625" customWidth="1"/>
    <col min="11265" max="11265" width="45.5703125" customWidth="1"/>
    <col min="11266" max="11266" width="6.28515625" bestFit="1" customWidth="1"/>
    <col min="11267" max="11267" width="8.7109375" customWidth="1"/>
    <col min="11268" max="11268" width="11.28515625" bestFit="1" customWidth="1"/>
    <col min="11269" max="11269" width="9.5703125" bestFit="1" customWidth="1"/>
    <col min="11270" max="11270" width="9.28515625" bestFit="1" customWidth="1"/>
    <col min="11271" max="11271" width="11.28515625" bestFit="1" customWidth="1"/>
    <col min="11272" max="11272" width="9.5703125" bestFit="1" customWidth="1"/>
    <col min="11273" max="11273" width="10" customWidth="1"/>
    <col min="11274" max="11274" width="11.28515625" bestFit="1" customWidth="1"/>
    <col min="11275" max="11275" width="9.5703125" bestFit="1" customWidth="1"/>
    <col min="11276" max="11276" width="10" customWidth="1"/>
    <col min="11277" max="11277" width="11.28515625" bestFit="1" customWidth="1"/>
    <col min="11278" max="11279" width="10" customWidth="1"/>
    <col min="11280" max="11280" width="11.28515625" bestFit="1" customWidth="1"/>
    <col min="11281" max="11282" width="10" customWidth="1"/>
    <col min="11283" max="11283" width="11.28515625" bestFit="1" customWidth="1"/>
    <col min="11284" max="11285" width="10" customWidth="1"/>
    <col min="11286" max="11286" width="11.28515625" bestFit="1" customWidth="1"/>
    <col min="11287" max="11288" width="10" customWidth="1"/>
    <col min="11289" max="11289" width="11.28515625" bestFit="1" customWidth="1"/>
    <col min="11290" max="11291" width="10" customWidth="1"/>
    <col min="11292" max="11292" width="11.28515625" bestFit="1" customWidth="1"/>
    <col min="11293" max="11293" width="10" customWidth="1"/>
    <col min="11295" max="11296" width="7.28515625" customWidth="1"/>
    <col min="11521" max="11521" width="45.5703125" customWidth="1"/>
    <col min="11522" max="11522" width="6.28515625" bestFit="1" customWidth="1"/>
    <col min="11523" max="11523" width="8.7109375" customWidth="1"/>
    <col min="11524" max="11524" width="11.28515625" bestFit="1" customWidth="1"/>
    <col min="11525" max="11525" width="9.5703125" bestFit="1" customWidth="1"/>
    <col min="11526" max="11526" width="9.28515625" bestFit="1" customWidth="1"/>
    <col min="11527" max="11527" width="11.28515625" bestFit="1" customWidth="1"/>
    <col min="11528" max="11528" width="9.5703125" bestFit="1" customWidth="1"/>
    <col min="11529" max="11529" width="10" customWidth="1"/>
    <col min="11530" max="11530" width="11.28515625" bestFit="1" customWidth="1"/>
    <col min="11531" max="11531" width="9.5703125" bestFit="1" customWidth="1"/>
    <col min="11532" max="11532" width="10" customWidth="1"/>
    <col min="11533" max="11533" width="11.28515625" bestFit="1" customWidth="1"/>
    <col min="11534" max="11535" width="10" customWidth="1"/>
    <col min="11536" max="11536" width="11.28515625" bestFit="1" customWidth="1"/>
    <col min="11537" max="11538" width="10" customWidth="1"/>
    <col min="11539" max="11539" width="11.28515625" bestFit="1" customWidth="1"/>
    <col min="11540" max="11541" width="10" customWidth="1"/>
    <col min="11542" max="11542" width="11.28515625" bestFit="1" customWidth="1"/>
    <col min="11543" max="11544" width="10" customWidth="1"/>
    <col min="11545" max="11545" width="11.28515625" bestFit="1" customWidth="1"/>
    <col min="11546" max="11547" width="10" customWidth="1"/>
    <col min="11548" max="11548" width="11.28515625" bestFit="1" customWidth="1"/>
    <col min="11549" max="11549" width="10" customWidth="1"/>
    <col min="11551" max="11552" width="7.28515625" customWidth="1"/>
    <col min="11777" max="11777" width="45.5703125" customWidth="1"/>
    <col min="11778" max="11778" width="6.28515625" bestFit="1" customWidth="1"/>
    <col min="11779" max="11779" width="8.7109375" customWidth="1"/>
    <col min="11780" max="11780" width="11.28515625" bestFit="1" customWidth="1"/>
    <col min="11781" max="11781" width="9.5703125" bestFit="1" customWidth="1"/>
    <col min="11782" max="11782" width="9.28515625" bestFit="1" customWidth="1"/>
    <col min="11783" max="11783" width="11.28515625" bestFit="1" customWidth="1"/>
    <col min="11784" max="11784" width="9.5703125" bestFit="1" customWidth="1"/>
    <col min="11785" max="11785" width="10" customWidth="1"/>
    <col min="11786" max="11786" width="11.28515625" bestFit="1" customWidth="1"/>
    <col min="11787" max="11787" width="9.5703125" bestFit="1" customWidth="1"/>
    <col min="11788" max="11788" width="10" customWidth="1"/>
    <col min="11789" max="11789" width="11.28515625" bestFit="1" customWidth="1"/>
    <col min="11790" max="11791" width="10" customWidth="1"/>
    <col min="11792" max="11792" width="11.28515625" bestFit="1" customWidth="1"/>
    <col min="11793" max="11794" width="10" customWidth="1"/>
    <col min="11795" max="11795" width="11.28515625" bestFit="1" customWidth="1"/>
    <col min="11796" max="11797" width="10" customWidth="1"/>
    <col min="11798" max="11798" width="11.28515625" bestFit="1" customWidth="1"/>
    <col min="11799" max="11800" width="10" customWidth="1"/>
    <col min="11801" max="11801" width="11.28515625" bestFit="1" customWidth="1"/>
    <col min="11802" max="11803" width="10" customWidth="1"/>
    <col min="11804" max="11804" width="11.28515625" bestFit="1" customWidth="1"/>
    <col min="11805" max="11805" width="10" customWidth="1"/>
    <col min="11807" max="11808" width="7.28515625" customWidth="1"/>
    <col min="12033" max="12033" width="45.5703125" customWidth="1"/>
    <col min="12034" max="12034" width="6.28515625" bestFit="1" customWidth="1"/>
    <col min="12035" max="12035" width="8.7109375" customWidth="1"/>
    <col min="12036" max="12036" width="11.28515625" bestFit="1" customWidth="1"/>
    <col min="12037" max="12037" width="9.5703125" bestFit="1" customWidth="1"/>
    <col min="12038" max="12038" width="9.28515625" bestFit="1" customWidth="1"/>
    <col min="12039" max="12039" width="11.28515625" bestFit="1" customWidth="1"/>
    <col min="12040" max="12040" width="9.5703125" bestFit="1" customWidth="1"/>
    <col min="12041" max="12041" width="10" customWidth="1"/>
    <col min="12042" max="12042" width="11.28515625" bestFit="1" customWidth="1"/>
    <col min="12043" max="12043" width="9.5703125" bestFit="1" customWidth="1"/>
    <col min="12044" max="12044" width="10" customWidth="1"/>
    <col min="12045" max="12045" width="11.28515625" bestFit="1" customWidth="1"/>
    <col min="12046" max="12047" width="10" customWidth="1"/>
    <col min="12048" max="12048" width="11.28515625" bestFit="1" customWidth="1"/>
    <col min="12049" max="12050" width="10" customWidth="1"/>
    <col min="12051" max="12051" width="11.28515625" bestFit="1" customWidth="1"/>
    <col min="12052" max="12053" width="10" customWidth="1"/>
    <col min="12054" max="12054" width="11.28515625" bestFit="1" customWidth="1"/>
    <col min="12055" max="12056" width="10" customWidth="1"/>
    <col min="12057" max="12057" width="11.28515625" bestFit="1" customWidth="1"/>
    <col min="12058" max="12059" width="10" customWidth="1"/>
    <col min="12060" max="12060" width="11.28515625" bestFit="1" customWidth="1"/>
    <col min="12061" max="12061" width="10" customWidth="1"/>
    <col min="12063" max="12064" width="7.28515625" customWidth="1"/>
    <col min="12289" max="12289" width="45.5703125" customWidth="1"/>
    <col min="12290" max="12290" width="6.28515625" bestFit="1" customWidth="1"/>
    <col min="12291" max="12291" width="8.7109375" customWidth="1"/>
    <col min="12292" max="12292" width="11.28515625" bestFit="1" customWidth="1"/>
    <col min="12293" max="12293" width="9.5703125" bestFit="1" customWidth="1"/>
    <col min="12294" max="12294" width="9.28515625" bestFit="1" customWidth="1"/>
    <col min="12295" max="12295" width="11.28515625" bestFit="1" customWidth="1"/>
    <col min="12296" max="12296" width="9.5703125" bestFit="1" customWidth="1"/>
    <col min="12297" max="12297" width="10" customWidth="1"/>
    <col min="12298" max="12298" width="11.28515625" bestFit="1" customWidth="1"/>
    <col min="12299" max="12299" width="9.5703125" bestFit="1" customWidth="1"/>
    <col min="12300" max="12300" width="10" customWidth="1"/>
    <col min="12301" max="12301" width="11.28515625" bestFit="1" customWidth="1"/>
    <col min="12302" max="12303" width="10" customWidth="1"/>
    <col min="12304" max="12304" width="11.28515625" bestFit="1" customWidth="1"/>
    <col min="12305" max="12306" width="10" customWidth="1"/>
    <col min="12307" max="12307" width="11.28515625" bestFit="1" customWidth="1"/>
    <col min="12308" max="12309" width="10" customWidth="1"/>
    <col min="12310" max="12310" width="11.28515625" bestFit="1" customWidth="1"/>
    <col min="12311" max="12312" width="10" customWidth="1"/>
    <col min="12313" max="12313" width="11.28515625" bestFit="1" customWidth="1"/>
    <col min="12314" max="12315" width="10" customWidth="1"/>
    <col min="12316" max="12316" width="11.28515625" bestFit="1" customWidth="1"/>
    <col min="12317" max="12317" width="10" customWidth="1"/>
    <col min="12319" max="12320" width="7.28515625" customWidth="1"/>
    <col min="12545" max="12545" width="45.5703125" customWidth="1"/>
    <col min="12546" max="12546" width="6.28515625" bestFit="1" customWidth="1"/>
    <col min="12547" max="12547" width="8.7109375" customWidth="1"/>
    <col min="12548" max="12548" width="11.28515625" bestFit="1" customWidth="1"/>
    <col min="12549" max="12549" width="9.5703125" bestFit="1" customWidth="1"/>
    <col min="12550" max="12550" width="9.28515625" bestFit="1" customWidth="1"/>
    <col min="12551" max="12551" width="11.28515625" bestFit="1" customWidth="1"/>
    <col min="12552" max="12552" width="9.5703125" bestFit="1" customWidth="1"/>
    <col min="12553" max="12553" width="10" customWidth="1"/>
    <col min="12554" max="12554" width="11.28515625" bestFit="1" customWidth="1"/>
    <col min="12555" max="12555" width="9.5703125" bestFit="1" customWidth="1"/>
    <col min="12556" max="12556" width="10" customWidth="1"/>
    <col min="12557" max="12557" width="11.28515625" bestFit="1" customWidth="1"/>
    <col min="12558" max="12559" width="10" customWidth="1"/>
    <col min="12560" max="12560" width="11.28515625" bestFit="1" customWidth="1"/>
    <col min="12561" max="12562" width="10" customWidth="1"/>
    <col min="12563" max="12563" width="11.28515625" bestFit="1" customWidth="1"/>
    <col min="12564" max="12565" width="10" customWidth="1"/>
    <col min="12566" max="12566" width="11.28515625" bestFit="1" customWidth="1"/>
    <col min="12567" max="12568" width="10" customWidth="1"/>
    <col min="12569" max="12569" width="11.28515625" bestFit="1" customWidth="1"/>
    <col min="12570" max="12571" width="10" customWidth="1"/>
    <col min="12572" max="12572" width="11.28515625" bestFit="1" customWidth="1"/>
    <col min="12573" max="12573" width="10" customWidth="1"/>
    <col min="12575" max="12576" width="7.28515625" customWidth="1"/>
    <col min="12801" max="12801" width="45.5703125" customWidth="1"/>
    <col min="12802" max="12802" width="6.28515625" bestFit="1" customWidth="1"/>
    <col min="12803" max="12803" width="8.7109375" customWidth="1"/>
    <col min="12804" max="12804" width="11.28515625" bestFit="1" customWidth="1"/>
    <col min="12805" max="12805" width="9.5703125" bestFit="1" customWidth="1"/>
    <col min="12806" max="12806" width="9.28515625" bestFit="1" customWidth="1"/>
    <col min="12807" max="12807" width="11.28515625" bestFit="1" customWidth="1"/>
    <col min="12808" max="12808" width="9.5703125" bestFit="1" customWidth="1"/>
    <col min="12809" max="12809" width="10" customWidth="1"/>
    <col min="12810" max="12810" width="11.28515625" bestFit="1" customWidth="1"/>
    <col min="12811" max="12811" width="9.5703125" bestFit="1" customWidth="1"/>
    <col min="12812" max="12812" width="10" customWidth="1"/>
    <col min="12813" max="12813" width="11.28515625" bestFit="1" customWidth="1"/>
    <col min="12814" max="12815" width="10" customWidth="1"/>
    <col min="12816" max="12816" width="11.28515625" bestFit="1" customWidth="1"/>
    <col min="12817" max="12818" width="10" customWidth="1"/>
    <col min="12819" max="12819" width="11.28515625" bestFit="1" customWidth="1"/>
    <col min="12820" max="12821" width="10" customWidth="1"/>
    <col min="12822" max="12822" width="11.28515625" bestFit="1" customWidth="1"/>
    <col min="12823" max="12824" width="10" customWidth="1"/>
    <col min="12825" max="12825" width="11.28515625" bestFit="1" customWidth="1"/>
    <col min="12826" max="12827" width="10" customWidth="1"/>
    <col min="12828" max="12828" width="11.28515625" bestFit="1" customWidth="1"/>
    <col min="12829" max="12829" width="10" customWidth="1"/>
    <col min="12831" max="12832" width="7.28515625" customWidth="1"/>
    <col min="13057" max="13057" width="45.5703125" customWidth="1"/>
    <col min="13058" max="13058" width="6.28515625" bestFit="1" customWidth="1"/>
    <col min="13059" max="13059" width="8.7109375" customWidth="1"/>
    <col min="13060" max="13060" width="11.28515625" bestFit="1" customWidth="1"/>
    <col min="13061" max="13061" width="9.5703125" bestFit="1" customWidth="1"/>
    <col min="13062" max="13062" width="9.28515625" bestFit="1" customWidth="1"/>
    <col min="13063" max="13063" width="11.28515625" bestFit="1" customWidth="1"/>
    <col min="13064" max="13064" width="9.5703125" bestFit="1" customWidth="1"/>
    <col min="13065" max="13065" width="10" customWidth="1"/>
    <col min="13066" max="13066" width="11.28515625" bestFit="1" customWidth="1"/>
    <col min="13067" max="13067" width="9.5703125" bestFit="1" customWidth="1"/>
    <col min="13068" max="13068" width="10" customWidth="1"/>
    <col min="13069" max="13069" width="11.28515625" bestFit="1" customWidth="1"/>
    <col min="13070" max="13071" width="10" customWidth="1"/>
    <col min="13072" max="13072" width="11.28515625" bestFit="1" customWidth="1"/>
    <col min="13073" max="13074" width="10" customWidth="1"/>
    <col min="13075" max="13075" width="11.28515625" bestFit="1" customWidth="1"/>
    <col min="13076" max="13077" width="10" customWidth="1"/>
    <col min="13078" max="13078" width="11.28515625" bestFit="1" customWidth="1"/>
    <col min="13079" max="13080" width="10" customWidth="1"/>
    <col min="13081" max="13081" width="11.28515625" bestFit="1" customWidth="1"/>
    <col min="13082" max="13083" width="10" customWidth="1"/>
    <col min="13084" max="13084" width="11.28515625" bestFit="1" customWidth="1"/>
    <col min="13085" max="13085" width="10" customWidth="1"/>
    <col min="13087" max="13088" width="7.28515625" customWidth="1"/>
    <col min="13313" max="13313" width="45.5703125" customWidth="1"/>
    <col min="13314" max="13314" width="6.28515625" bestFit="1" customWidth="1"/>
    <col min="13315" max="13315" width="8.7109375" customWidth="1"/>
    <col min="13316" max="13316" width="11.28515625" bestFit="1" customWidth="1"/>
    <col min="13317" max="13317" width="9.5703125" bestFit="1" customWidth="1"/>
    <col min="13318" max="13318" width="9.28515625" bestFit="1" customWidth="1"/>
    <col min="13319" max="13319" width="11.28515625" bestFit="1" customWidth="1"/>
    <col min="13320" max="13320" width="9.5703125" bestFit="1" customWidth="1"/>
    <col min="13321" max="13321" width="10" customWidth="1"/>
    <col min="13322" max="13322" width="11.28515625" bestFit="1" customWidth="1"/>
    <col min="13323" max="13323" width="9.5703125" bestFit="1" customWidth="1"/>
    <col min="13324" max="13324" width="10" customWidth="1"/>
    <col min="13325" max="13325" width="11.28515625" bestFit="1" customWidth="1"/>
    <col min="13326" max="13327" width="10" customWidth="1"/>
    <col min="13328" max="13328" width="11.28515625" bestFit="1" customWidth="1"/>
    <col min="13329" max="13330" width="10" customWidth="1"/>
    <col min="13331" max="13331" width="11.28515625" bestFit="1" customWidth="1"/>
    <col min="13332" max="13333" width="10" customWidth="1"/>
    <col min="13334" max="13334" width="11.28515625" bestFit="1" customWidth="1"/>
    <col min="13335" max="13336" width="10" customWidth="1"/>
    <col min="13337" max="13337" width="11.28515625" bestFit="1" customWidth="1"/>
    <col min="13338" max="13339" width="10" customWidth="1"/>
    <col min="13340" max="13340" width="11.28515625" bestFit="1" customWidth="1"/>
    <col min="13341" max="13341" width="10" customWidth="1"/>
    <col min="13343" max="13344" width="7.28515625" customWidth="1"/>
    <col min="13569" max="13569" width="45.5703125" customWidth="1"/>
    <col min="13570" max="13570" width="6.28515625" bestFit="1" customWidth="1"/>
    <col min="13571" max="13571" width="8.7109375" customWidth="1"/>
    <col min="13572" max="13572" width="11.28515625" bestFit="1" customWidth="1"/>
    <col min="13573" max="13573" width="9.5703125" bestFit="1" customWidth="1"/>
    <col min="13574" max="13574" width="9.28515625" bestFit="1" customWidth="1"/>
    <col min="13575" max="13575" width="11.28515625" bestFit="1" customWidth="1"/>
    <col min="13576" max="13576" width="9.5703125" bestFit="1" customWidth="1"/>
    <col min="13577" max="13577" width="10" customWidth="1"/>
    <col min="13578" max="13578" width="11.28515625" bestFit="1" customWidth="1"/>
    <col min="13579" max="13579" width="9.5703125" bestFit="1" customWidth="1"/>
    <col min="13580" max="13580" width="10" customWidth="1"/>
    <col min="13581" max="13581" width="11.28515625" bestFit="1" customWidth="1"/>
    <col min="13582" max="13583" width="10" customWidth="1"/>
    <col min="13584" max="13584" width="11.28515625" bestFit="1" customWidth="1"/>
    <col min="13585" max="13586" width="10" customWidth="1"/>
    <col min="13587" max="13587" width="11.28515625" bestFit="1" customWidth="1"/>
    <col min="13588" max="13589" width="10" customWidth="1"/>
    <col min="13590" max="13590" width="11.28515625" bestFit="1" customWidth="1"/>
    <col min="13591" max="13592" width="10" customWidth="1"/>
    <col min="13593" max="13593" width="11.28515625" bestFit="1" customWidth="1"/>
    <col min="13594" max="13595" width="10" customWidth="1"/>
    <col min="13596" max="13596" width="11.28515625" bestFit="1" customWidth="1"/>
    <col min="13597" max="13597" width="10" customWidth="1"/>
    <col min="13599" max="13600" width="7.28515625" customWidth="1"/>
    <col min="13825" max="13825" width="45.5703125" customWidth="1"/>
    <col min="13826" max="13826" width="6.28515625" bestFit="1" customWidth="1"/>
    <col min="13827" max="13827" width="8.7109375" customWidth="1"/>
    <col min="13828" max="13828" width="11.28515625" bestFit="1" customWidth="1"/>
    <col min="13829" max="13829" width="9.5703125" bestFit="1" customWidth="1"/>
    <col min="13830" max="13830" width="9.28515625" bestFit="1" customWidth="1"/>
    <col min="13831" max="13831" width="11.28515625" bestFit="1" customWidth="1"/>
    <col min="13832" max="13832" width="9.5703125" bestFit="1" customWidth="1"/>
    <col min="13833" max="13833" width="10" customWidth="1"/>
    <col min="13834" max="13834" width="11.28515625" bestFit="1" customWidth="1"/>
    <col min="13835" max="13835" width="9.5703125" bestFit="1" customWidth="1"/>
    <col min="13836" max="13836" width="10" customWidth="1"/>
    <col min="13837" max="13837" width="11.28515625" bestFit="1" customWidth="1"/>
    <col min="13838" max="13839" width="10" customWidth="1"/>
    <col min="13840" max="13840" width="11.28515625" bestFit="1" customWidth="1"/>
    <col min="13841" max="13842" width="10" customWidth="1"/>
    <col min="13843" max="13843" width="11.28515625" bestFit="1" customWidth="1"/>
    <col min="13844" max="13845" width="10" customWidth="1"/>
    <col min="13846" max="13846" width="11.28515625" bestFit="1" customWidth="1"/>
    <col min="13847" max="13848" width="10" customWidth="1"/>
    <col min="13849" max="13849" width="11.28515625" bestFit="1" customWidth="1"/>
    <col min="13850" max="13851" width="10" customWidth="1"/>
    <col min="13852" max="13852" width="11.28515625" bestFit="1" customWidth="1"/>
    <col min="13853" max="13853" width="10" customWidth="1"/>
    <col min="13855" max="13856" width="7.28515625" customWidth="1"/>
    <col min="14081" max="14081" width="45.5703125" customWidth="1"/>
    <col min="14082" max="14082" width="6.28515625" bestFit="1" customWidth="1"/>
    <col min="14083" max="14083" width="8.7109375" customWidth="1"/>
    <col min="14084" max="14084" width="11.28515625" bestFit="1" customWidth="1"/>
    <col min="14085" max="14085" width="9.5703125" bestFit="1" customWidth="1"/>
    <col min="14086" max="14086" width="9.28515625" bestFit="1" customWidth="1"/>
    <col min="14087" max="14087" width="11.28515625" bestFit="1" customWidth="1"/>
    <col min="14088" max="14088" width="9.5703125" bestFit="1" customWidth="1"/>
    <col min="14089" max="14089" width="10" customWidth="1"/>
    <col min="14090" max="14090" width="11.28515625" bestFit="1" customWidth="1"/>
    <col min="14091" max="14091" width="9.5703125" bestFit="1" customWidth="1"/>
    <col min="14092" max="14092" width="10" customWidth="1"/>
    <col min="14093" max="14093" width="11.28515625" bestFit="1" customWidth="1"/>
    <col min="14094" max="14095" width="10" customWidth="1"/>
    <col min="14096" max="14096" width="11.28515625" bestFit="1" customWidth="1"/>
    <col min="14097" max="14098" width="10" customWidth="1"/>
    <col min="14099" max="14099" width="11.28515625" bestFit="1" customWidth="1"/>
    <col min="14100" max="14101" width="10" customWidth="1"/>
    <col min="14102" max="14102" width="11.28515625" bestFit="1" customWidth="1"/>
    <col min="14103" max="14104" width="10" customWidth="1"/>
    <col min="14105" max="14105" width="11.28515625" bestFit="1" customWidth="1"/>
    <col min="14106" max="14107" width="10" customWidth="1"/>
    <col min="14108" max="14108" width="11.28515625" bestFit="1" customWidth="1"/>
    <col min="14109" max="14109" width="10" customWidth="1"/>
    <col min="14111" max="14112" width="7.28515625" customWidth="1"/>
    <col min="14337" max="14337" width="45.5703125" customWidth="1"/>
    <col min="14338" max="14338" width="6.28515625" bestFit="1" customWidth="1"/>
    <col min="14339" max="14339" width="8.7109375" customWidth="1"/>
    <col min="14340" max="14340" width="11.28515625" bestFit="1" customWidth="1"/>
    <col min="14341" max="14341" width="9.5703125" bestFit="1" customWidth="1"/>
    <col min="14342" max="14342" width="9.28515625" bestFit="1" customWidth="1"/>
    <col min="14343" max="14343" width="11.28515625" bestFit="1" customWidth="1"/>
    <col min="14344" max="14344" width="9.5703125" bestFit="1" customWidth="1"/>
    <col min="14345" max="14345" width="10" customWidth="1"/>
    <col min="14346" max="14346" width="11.28515625" bestFit="1" customWidth="1"/>
    <col min="14347" max="14347" width="9.5703125" bestFit="1" customWidth="1"/>
    <col min="14348" max="14348" width="10" customWidth="1"/>
    <col min="14349" max="14349" width="11.28515625" bestFit="1" customWidth="1"/>
    <col min="14350" max="14351" width="10" customWidth="1"/>
    <col min="14352" max="14352" width="11.28515625" bestFit="1" customWidth="1"/>
    <col min="14353" max="14354" width="10" customWidth="1"/>
    <col min="14355" max="14355" width="11.28515625" bestFit="1" customWidth="1"/>
    <col min="14356" max="14357" width="10" customWidth="1"/>
    <col min="14358" max="14358" width="11.28515625" bestFit="1" customWidth="1"/>
    <col min="14359" max="14360" width="10" customWidth="1"/>
    <col min="14361" max="14361" width="11.28515625" bestFit="1" customWidth="1"/>
    <col min="14362" max="14363" width="10" customWidth="1"/>
    <col min="14364" max="14364" width="11.28515625" bestFit="1" customWidth="1"/>
    <col min="14365" max="14365" width="10" customWidth="1"/>
    <col min="14367" max="14368" width="7.28515625" customWidth="1"/>
    <col min="14593" max="14593" width="45.5703125" customWidth="1"/>
    <col min="14594" max="14594" width="6.28515625" bestFit="1" customWidth="1"/>
    <col min="14595" max="14595" width="8.7109375" customWidth="1"/>
    <col min="14596" max="14596" width="11.28515625" bestFit="1" customWidth="1"/>
    <col min="14597" max="14597" width="9.5703125" bestFit="1" customWidth="1"/>
    <col min="14598" max="14598" width="9.28515625" bestFit="1" customWidth="1"/>
    <col min="14599" max="14599" width="11.28515625" bestFit="1" customWidth="1"/>
    <col min="14600" max="14600" width="9.5703125" bestFit="1" customWidth="1"/>
    <col min="14601" max="14601" width="10" customWidth="1"/>
    <col min="14602" max="14602" width="11.28515625" bestFit="1" customWidth="1"/>
    <col min="14603" max="14603" width="9.5703125" bestFit="1" customWidth="1"/>
    <col min="14604" max="14604" width="10" customWidth="1"/>
    <col min="14605" max="14605" width="11.28515625" bestFit="1" customWidth="1"/>
    <col min="14606" max="14607" width="10" customWidth="1"/>
    <col min="14608" max="14608" width="11.28515625" bestFit="1" customWidth="1"/>
    <col min="14609" max="14610" width="10" customWidth="1"/>
    <col min="14611" max="14611" width="11.28515625" bestFit="1" customWidth="1"/>
    <col min="14612" max="14613" width="10" customWidth="1"/>
    <col min="14614" max="14614" width="11.28515625" bestFit="1" customWidth="1"/>
    <col min="14615" max="14616" width="10" customWidth="1"/>
    <col min="14617" max="14617" width="11.28515625" bestFit="1" customWidth="1"/>
    <col min="14618" max="14619" width="10" customWidth="1"/>
    <col min="14620" max="14620" width="11.28515625" bestFit="1" customWidth="1"/>
    <col min="14621" max="14621" width="10" customWidth="1"/>
    <col min="14623" max="14624" width="7.28515625" customWidth="1"/>
    <col min="14849" max="14849" width="45.5703125" customWidth="1"/>
    <col min="14850" max="14850" width="6.28515625" bestFit="1" customWidth="1"/>
    <col min="14851" max="14851" width="8.7109375" customWidth="1"/>
    <col min="14852" max="14852" width="11.28515625" bestFit="1" customWidth="1"/>
    <col min="14853" max="14853" width="9.5703125" bestFit="1" customWidth="1"/>
    <col min="14854" max="14854" width="9.28515625" bestFit="1" customWidth="1"/>
    <col min="14855" max="14855" width="11.28515625" bestFit="1" customWidth="1"/>
    <col min="14856" max="14856" width="9.5703125" bestFit="1" customWidth="1"/>
    <col min="14857" max="14857" width="10" customWidth="1"/>
    <col min="14858" max="14858" width="11.28515625" bestFit="1" customWidth="1"/>
    <col min="14859" max="14859" width="9.5703125" bestFit="1" customWidth="1"/>
    <col min="14860" max="14860" width="10" customWidth="1"/>
    <col min="14861" max="14861" width="11.28515625" bestFit="1" customWidth="1"/>
    <col min="14862" max="14863" width="10" customWidth="1"/>
    <col min="14864" max="14864" width="11.28515625" bestFit="1" customWidth="1"/>
    <col min="14865" max="14866" width="10" customWidth="1"/>
    <col min="14867" max="14867" width="11.28515625" bestFit="1" customWidth="1"/>
    <col min="14868" max="14869" width="10" customWidth="1"/>
    <col min="14870" max="14870" width="11.28515625" bestFit="1" customWidth="1"/>
    <col min="14871" max="14872" width="10" customWidth="1"/>
    <col min="14873" max="14873" width="11.28515625" bestFit="1" customWidth="1"/>
    <col min="14874" max="14875" width="10" customWidth="1"/>
    <col min="14876" max="14876" width="11.28515625" bestFit="1" customWidth="1"/>
    <col min="14877" max="14877" width="10" customWidth="1"/>
    <col min="14879" max="14880" width="7.28515625" customWidth="1"/>
    <col min="15105" max="15105" width="45.5703125" customWidth="1"/>
    <col min="15106" max="15106" width="6.28515625" bestFit="1" customWidth="1"/>
    <col min="15107" max="15107" width="8.7109375" customWidth="1"/>
    <col min="15108" max="15108" width="11.28515625" bestFit="1" customWidth="1"/>
    <col min="15109" max="15109" width="9.5703125" bestFit="1" customWidth="1"/>
    <col min="15110" max="15110" width="9.28515625" bestFit="1" customWidth="1"/>
    <col min="15111" max="15111" width="11.28515625" bestFit="1" customWidth="1"/>
    <col min="15112" max="15112" width="9.5703125" bestFit="1" customWidth="1"/>
    <col min="15113" max="15113" width="10" customWidth="1"/>
    <col min="15114" max="15114" width="11.28515625" bestFit="1" customWidth="1"/>
    <col min="15115" max="15115" width="9.5703125" bestFit="1" customWidth="1"/>
    <col min="15116" max="15116" width="10" customWidth="1"/>
    <col min="15117" max="15117" width="11.28515625" bestFit="1" customWidth="1"/>
    <col min="15118" max="15119" width="10" customWidth="1"/>
    <col min="15120" max="15120" width="11.28515625" bestFit="1" customWidth="1"/>
    <col min="15121" max="15122" width="10" customWidth="1"/>
    <col min="15123" max="15123" width="11.28515625" bestFit="1" customWidth="1"/>
    <col min="15124" max="15125" width="10" customWidth="1"/>
    <col min="15126" max="15126" width="11.28515625" bestFit="1" customWidth="1"/>
    <col min="15127" max="15128" width="10" customWidth="1"/>
    <col min="15129" max="15129" width="11.28515625" bestFit="1" customWidth="1"/>
    <col min="15130" max="15131" width="10" customWidth="1"/>
    <col min="15132" max="15132" width="11.28515625" bestFit="1" customWidth="1"/>
    <col min="15133" max="15133" width="10" customWidth="1"/>
    <col min="15135" max="15136" width="7.28515625" customWidth="1"/>
    <col min="15361" max="15361" width="45.5703125" customWidth="1"/>
    <col min="15362" max="15362" width="6.28515625" bestFit="1" customWidth="1"/>
    <col min="15363" max="15363" width="8.7109375" customWidth="1"/>
    <col min="15364" max="15364" width="11.28515625" bestFit="1" customWidth="1"/>
    <col min="15365" max="15365" width="9.5703125" bestFit="1" customWidth="1"/>
    <col min="15366" max="15366" width="9.28515625" bestFit="1" customWidth="1"/>
    <col min="15367" max="15367" width="11.28515625" bestFit="1" customWidth="1"/>
    <col min="15368" max="15368" width="9.5703125" bestFit="1" customWidth="1"/>
    <col min="15369" max="15369" width="10" customWidth="1"/>
    <col min="15370" max="15370" width="11.28515625" bestFit="1" customWidth="1"/>
    <col min="15371" max="15371" width="9.5703125" bestFit="1" customWidth="1"/>
    <col min="15372" max="15372" width="10" customWidth="1"/>
    <col min="15373" max="15373" width="11.28515625" bestFit="1" customWidth="1"/>
    <col min="15374" max="15375" width="10" customWidth="1"/>
    <col min="15376" max="15376" width="11.28515625" bestFit="1" customWidth="1"/>
    <col min="15377" max="15378" width="10" customWidth="1"/>
    <col min="15379" max="15379" width="11.28515625" bestFit="1" customWidth="1"/>
    <col min="15380" max="15381" width="10" customWidth="1"/>
    <col min="15382" max="15382" width="11.28515625" bestFit="1" customWidth="1"/>
    <col min="15383" max="15384" width="10" customWidth="1"/>
    <col min="15385" max="15385" width="11.28515625" bestFit="1" customWidth="1"/>
    <col min="15386" max="15387" width="10" customWidth="1"/>
    <col min="15388" max="15388" width="11.28515625" bestFit="1" customWidth="1"/>
    <col min="15389" max="15389" width="10" customWidth="1"/>
    <col min="15391" max="15392" width="7.28515625" customWidth="1"/>
    <col min="15617" max="15617" width="45.5703125" customWidth="1"/>
    <col min="15618" max="15618" width="6.28515625" bestFit="1" customWidth="1"/>
    <col min="15619" max="15619" width="8.7109375" customWidth="1"/>
    <col min="15620" max="15620" width="11.28515625" bestFit="1" customWidth="1"/>
    <col min="15621" max="15621" width="9.5703125" bestFit="1" customWidth="1"/>
    <col min="15622" max="15622" width="9.28515625" bestFit="1" customWidth="1"/>
    <col min="15623" max="15623" width="11.28515625" bestFit="1" customWidth="1"/>
    <col min="15624" max="15624" width="9.5703125" bestFit="1" customWidth="1"/>
    <col min="15625" max="15625" width="10" customWidth="1"/>
    <col min="15626" max="15626" width="11.28515625" bestFit="1" customWidth="1"/>
    <col min="15627" max="15627" width="9.5703125" bestFit="1" customWidth="1"/>
    <col min="15628" max="15628" width="10" customWidth="1"/>
    <col min="15629" max="15629" width="11.28515625" bestFit="1" customWidth="1"/>
    <col min="15630" max="15631" width="10" customWidth="1"/>
    <col min="15632" max="15632" width="11.28515625" bestFit="1" customWidth="1"/>
    <col min="15633" max="15634" width="10" customWidth="1"/>
    <col min="15635" max="15635" width="11.28515625" bestFit="1" customWidth="1"/>
    <col min="15636" max="15637" width="10" customWidth="1"/>
    <col min="15638" max="15638" width="11.28515625" bestFit="1" customWidth="1"/>
    <col min="15639" max="15640" width="10" customWidth="1"/>
    <col min="15641" max="15641" width="11.28515625" bestFit="1" customWidth="1"/>
    <col min="15642" max="15643" width="10" customWidth="1"/>
    <col min="15644" max="15644" width="11.28515625" bestFit="1" customWidth="1"/>
    <col min="15645" max="15645" width="10" customWidth="1"/>
    <col min="15647" max="15648" width="7.28515625" customWidth="1"/>
    <col min="15873" max="15873" width="45.5703125" customWidth="1"/>
    <col min="15874" max="15874" width="6.28515625" bestFit="1" customWidth="1"/>
    <col min="15875" max="15875" width="8.7109375" customWidth="1"/>
    <col min="15876" max="15876" width="11.28515625" bestFit="1" customWidth="1"/>
    <col min="15877" max="15877" width="9.5703125" bestFit="1" customWidth="1"/>
    <col min="15878" max="15878" width="9.28515625" bestFit="1" customWidth="1"/>
    <col min="15879" max="15879" width="11.28515625" bestFit="1" customWidth="1"/>
    <col min="15880" max="15880" width="9.5703125" bestFit="1" customWidth="1"/>
    <col min="15881" max="15881" width="10" customWidth="1"/>
    <col min="15882" max="15882" width="11.28515625" bestFit="1" customWidth="1"/>
    <col min="15883" max="15883" width="9.5703125" bestFit="1" customWidth="1"/>
    <col min="15884" max="15884" width="10" customWidth="1"/>
    <col min="15885" max="15885" width="11.28515625" bestFit="1" customWidth="1"/>
    <col min="15886" max="15887" width="10" customWidth="1"/>
    <col min="15888" max="15888" width="11.28515625" bestFit="1" customWidth="1"/>
    <col min="15889" max="15890" width="10" customWidth="1"/>
    <col min="15891" max="15891" width="11.28515625" bestFit="1" customWidth="1"/>
    <col min="15892" max="15893" width="10" customWidth="1"/>
    <col min="15894" max="15894" width="11.28515625" bestFit="1" customWidth="1"/>
    <col min="15895" max="15896" width="10" customWidth="1"/>
    <col min="15897" max="15897" width="11.28515625" bestFit="1" customWidth="1"/>
    <col min="15898" max="15899" width="10" customWidth="1"/>
    <col min="15900" max="15900" width="11.28515625" bestFit="1" customWidth="1"/>
    <col min="15901" max="15901" width="10" customWidth="1"/>
    <col min="15903" max="15904" width="7.28515625" customWidth="1"/>
    <col min="16129" max="16129" width="45.5703125" customWidth="1"/>
    <col min="16130" max="16130" width="6.28515625" bestFit="1" customWidth="1"/>
    <col min="16131" max="16131" width="8.7109375" customWidth="1"/>
    <col min="16132" max="16132" width="11.28515625" bestFit="1" customWidth="1"/>
    <col min="16133" max="16133" width="9.5703125" bestFit="1" customWidth="1"/>
    <col min="16134" max="16134" width="9.28515625" bestFit="1" customWidth="1"/>
    <col min="16135" max="16135" width="11.28515625" bestFit="1" customWidth="1"/>
    <col min="16136" max="16136" width="9.5703125" bestFit="1" customWidth="1"/>
    <col min="16137" max="16137" width="10" customWidth="1"/>
    <col min="16138" max="16138" width="11.28515625" bestFit="1" customWidth="1"/>
    <col min="16139" max="16139" width="9.5703125" bestFit="1" customWidth="1"/>
    <col min="16140" max="16140" width="10" customWidth="1"/>
    <col min="16141" max="16141" width="11.28515625" bestFit="1" customWidth="1"/>
    <col min="16142" max="16143" width="10" customWidth="1"/>
    <col min="16144" max="16144" width="11.28515625" bestFit="1" customWidth="1"/>
    <col min="16145" max="16146" width="10" customWidth="1"/>
    <col min="16147" max="16147" width="11.28515625" bestFit="1" customWidth="1"/>
    <col min="16148" max="16149" width="10" customWidth="1"/>
    <col min="16150" max="16150" width="11.28515625" bestFit="1" customWidth="1"/>
    <col min="16151" max="16152" width="10" customWidth="1"/>
    <col min="16153" max="16153" width="11.28515625" bestFit="1" customWidth="1"/>
    <col min="16154" max="16155" width="10" customWidth="1"/>
    <col min="16156" max="16156" width="11.28515625" bestFit="1" customWidth="1"/>
    <col min="16157" max="16157" width="10" customWidth="1"/>
    <col min="16159" max="16160" width="7.28515625" customWidth="1"/>
  </cols>
  <sheetData>
    <row r="1" spans="1:34" x14ac:dyDescent="0.25">
      <c r="A1" s="223"/>
      <c r="B1" s="223"/>
      <c r="C1" s="224"/>
      <c r="D1" s="224"/>
      <c r="E1" s="224"/>
      <c r="F1" s="224"/>
      <c r="G1" s="224"/>
      <c r="H1" s="224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</row>
    <row r="2" spans="1:34" x14ac:dyDescent="0.25">
      <c r="A2" s="223"/>
      <c r="B2" s="223"/>
      <c r="C2" s="721" t="s">
        <v>711</v>
      </c>
      <c r="D2" s="721"/>
      <c r="E2" s="721"/>
      <c r="F2" s="721"/>
      <c r="G2" s="721"/>
      <c r="H2" s="721"/>
      <c r="I2" s="228"/>
      <c r="J2" s="228"/>
      <c r="K2" s="228"/>
      <c r="L2" s="229"/>
      <c r="M2" s="229"/>
      <c r="N2" s="230"/>
      <c r="O2" s="231" t="s">
        <v>711</v>
      </c>
      <c r="P2" s="232"/>
      <c r="Q2" s="232"/>
      <c r="R2" s="232"/>
      <c r="S2" s="232"/>
      <c r="T2" s="232"/>
      <c r="U2" s="232"/>
      <c r="V2" s="230"/>
      <c r="W2" s="229"/>
      <c r="X2" s="231" t="s">
        <v>711</v>
      </c>
      <c r="Y2" s="229"/>
      <c r="Z2" s="229"/>
      <c r="AA2" s="229"/>
      <c r="AB2" s="229"/>
      <c r="AC2" s="229"/>
    </row>
    <row r="3" spans="1:34" x14ac:dyDescent="0.25">
      <c r="A3" s="226"/>
      <c r="B3" s="227"/>
      <c r="C3" s="721" t="s">
        <v>926</v>
      </c>
      <c r="D3" s="721"/>
      <c r="E3" s="721"/>
      <c r="F3" s="721"/>
      <c r="G3" s="721"/>
      <c r="H3" s="721"/>
      <c r="I3" s="228"/>
      <c r="J3" s="228"/>
      <c r="K3" s="228"/>
      <c r="L3" s="230"/>
      <c r="M3" s="230"/>
      <c r="N3" s="230"/>
      <c r="O3" s="233" t="s">
        <v>926</v>
      </c>
      <c r="P3" s="234"/>
      <c r="Q3" s="234"/>
      <c r="R3" s="234"/>
      <c r="S3" s="234"/>
      <c r="T3" s="234"/>
      <c r="U3" s="234"/>
      <c r="V3" s="230"/>
      <c r="W3" s="230"/>
      <c r="X3" s="233" t="s">
        <v>926</v>
      </c>
      <c r="Y3" s="230"/>
      <c r="Z3" s="230"/>
      <c r="AA3" s="230"/>
      <c r="AB3" s="230"/>
      <c r="AC3" s="230"/>
    </row>
    <row r="4" spans="1:34" x14ac:dyDescent="0.25">
      <c r="A4" s="226"/>
      <c r="B4" s="227"/>
      <c r="C4" s="721" t="s">
        <v>2</v>
      </c>
      <c r="D4" s="721"/>
      <c r="E4" s="721"/>
      <c r="F4" s="721"/>
      <c r="G4" s="721"/>
      <c r="H4" s="721"/>
      <c r="I4" s="228"/>
      <c r="J4" s="228"/>
      <c r="K4" s="228"/>
      <c r="L4" s="230"/>
      <c r="M4" s="230"/>
      <c r="N4" s="230"/>
      <c r="O4" s="226" t="s">
        <v>2</v>
      </c>
      <c r="P4" s="227"/>
      <c r="Q4" s="227"/>
      <c r="R4" s="227"/>
      <c r="S4" s="227"/>
      <c r="T4" s="227"/>
      <c r="U4" s="227"/>
      <c r="V4" s="230"/>
      <c r="W4" s="230"/>
      <c r="X4" s="226" t="s">
        <v>2</v>
      </c>
      <c r="Y4" s="230"/>
      <c r="Z4" s="230"/>
      <c r="AA4" s="230"/>
      <c r="AB4" s="230"/>
      <c r="AC4" s="230"/>
    </row>
    <row r="5" spans="1:34" x14ac:dyDescent="0.25">
      <c r="A5" s="226"/>
      <c r="B5" s="227"/>
      <c r="C5" s="235"/>
      <c r="D5" s="235"/>
      <c r="E5" s="235"/>
      <c r="F5" s="235"/>
      <c r="G5" s="235"/>
      <c r="H5" s="235"/>
      <c r="I5" s="236"/>
      <c r="J5" s="236"/>
      <c r="K5" s="230"/>
      <c r="L5" s="230"/>
      <c r="M5" s="230"/>
      <c r="N5" s="230"/>
      <c r="O5" s="230"/>
      <c r="P5" s="230"/>
      <c r="Q5" s="230"/>
      <c r="R5" s="230"/>
      <c r="S5" s="230"/>
      <c r="T5" s="230"/>
      <c r="U5" s="230"/>
      <c r="V5" s="230"/>
      <c r="W5" s="230"/>
      <c r="X5" s="230"/>
      <c r="Y5" s="230"/>
      <c r="Z5" s="230"/>
      <c r="AA5" s="230"/>
      <c r="AB5" s="230"/>
      <c r="AC5" s="230"/>
    </row>
    <row r="6" spans="1:34" x14ac:dyDescent="0.25">
      <c r="A6" s="226"/>
      <c r="B6" s="227"/>
      <c r="C6" s="235"/>
      <c r="D6" s="235"/>
      <c r="E6" s="235"/>
      <c r="F6" s="235"/>
      <c r="G6" s="235"/>
      <c r="H6" s="235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  <c r="AA6" s="230"/>
      <c r="AB6" s="230"/>
      <c r="AC6" s="230"/>
    </row>
    <row r="7" spans="1:34" x14ac:dyDescent="0.25">
      <c r="A7" s="237"/>
      <c r="B7" s="238"/>
      <c r="C7" s="239"/>
      <c r="D7" s="239"/>
      <c r="E7" s="239"/>
      <c r="F7" s="239"/>
      <c r="G7" s="239"/>
      <c r="H7" s="239"/>
      <c r="I7" s="230"/>
      <c r="J7" s="230"/>
      <c r="K7" s="230"/>
      <c r="L7" s="230"/>
      <c r="M7" s="230"/>
      <c r="N7" s="230"/>
      <c r="O7" s="230"/>
      <c r="P7" s="230"/>
      <c r="Q7" s="230"/>
      <c r="R7" s="230"/>
      <c r="S7" s="230"/>
      <c r="T7" s="230"/>
      <c r="U7" s="230"/>
      <c r="V7" s="230"/>
      <c r="W7" s="230"/>
      <c r="X7" s="230"/>
      <c r="Y7" s="230"/>
      <c r="Z7" s="230"/>
      <c r="AA7" s="230"/>
      <c r="AB7" s="230"/>
      <c r="AC7" s="230"/>
    </row>
    <row r="8" spans="1:34" x14ac:dyDescent="0.25">
      <c r="A8" s="237"/>
      <c r="B8" s="238"/>
      <c r="C8" s="239"/>
      <c r="D8" s="239"/>
      <c r="E8" s="239"/>
      <c r="F8" s="239"/>
      <c r="G8" s="239"/>
      <c r="H8" s="239"/>
      <c r="I8" s="230"/>
      <c r="J8" s="230"/>
      <c r="K8" s="230"/>
      <c r="L8" s="230"/>
      <c r="M8" s="230"/>
      <c r="N8" s="230"/>
      <c r="O8" s="230"/>
      <c r="P8" s="230"/>
      <c r="Q8" s="230"/>
      <c r="R8" s="230"/>
      <c r="S8" s="230"/>
      <c r="T8" s="230"/>
      <c r="U8" s="230"/>
      <c r="V8" s="230"/>
      <c r="W8" s="230"/>
      <c r="X8" s="230"/>
      <c r="Y8" s="230"/>
      <c r="Z8" s="230"/>
      <c r="AA8" s="230"/>
      <c r="AB8" s="230"/>
      <c r="AC8" s="230"/>
    </row>
    <row r="9" spans="1:34" ht="25.15" customHeight="1" x14ac:dyDescent="0.25">
      <c r="A9" s="604" t="s">
        <v>118</v>
      </c>
      <c r="B9" s="604"/>
      <c r="C9" s="605" t="s">
        <v>823</v>
      </c>
      <c r="D9" s="604" t="s">
        <v>163</v>
      </c>
      <c r="E9" s="604"/>
      <c r="F9" s="604"/>
      <c r="G9" s="604" t="s">
        <v>164</v>
      </c>
      <c r="H9" s="604"/>
      <c r="I9" s="604"/>
      <c r="J9" s="604" t="s">
        <v>169</v>
      </c>
      <c r="K9" s="604"/>
      <c r="L9" s="604"/>
      <c r="M9" s="604" t="s">
        <v>118</v>
      </c>
      <c r="N9" s="605" t="s">
        <v>823</v>
      </c>
      <c r="O9" s="604" t="s">
        <v>712</v>
      </c>
      <c r="P9" s="604"/>
      <c r="Q9" s="604"/>
      <c r="R9" s="604" t="s">
        <v>713</v>
      </c>
      <c r="S9" s="604"/>
      <c r="T9" s="604"/>
      <c r="U9" s="604" t="s">
        <v>172</v>
      </c>
      <c r="V9" s="604"/>
      <c r="W9" s="604"/>
      <c r="X9" s="604" t="s">
        <v>118</v>
      </c>
      <c r="Y9" s="605" t="s">
        <v>823</v>
      </c>
      <c r="Z9" s="604" t="s">
        <v>173</v>
      </c>
      <c r="AA9" s="604"/>
      <c r="AB9" s="604"/>
      <c r="AC9" s="604" t="s">
        <v>174</v>
      </c>
      <c r="AD9" s="604"/>
      <c r="AE9" s="604"/>
      <c r="AF9" s="604" t="s">
        <v>714</v>
      </c>
      <c r="AG9" s="604"/>
      <c r="AH9" s="604"/>
    </row>
    <row r="10" spans="1:34" x14ac:dyDescent="0.25">
      <c r="A10" s="604"/>
      <c r="B10" s="604"/>
      <c r="C10" s="605"/>
      <c r="D10" s="325" t="s">
        <v>122</v>
      </c>
      <c r="E10" s="325" t="s">
        <v>123</v>
      </c>
      <c r="F10" s="325" t="s">
        <v>124</v>
      </c>
      <c r="G10" s="325" t="s">
        <v>122</v>
      </c>
      <c r="H10" s="325" t="s">
        <v>123</v>
      </c>
      <c r="I10" s="325" t="s">
        <v>124</v>
      </c>
      <c r="J10" s="325" t="s">
        <v>122</v>
      </c>
      <c r="K10" s="325" t="s">
        <v>123</v>
      </c>
      <c r="L10" s="325" t="s">
        <v>124</v>
      </c>
      <c r="M10" s="604"/>
      <c r="N10" s="605"/>
      <c r="O10" s="325" t="s">
        <v>122</v>
      </c>
      <c r="P10" s="325" t="s">
        <v>123</v>
      </c>
      <c r="Q10" s="325" t="s">
        <v>124</v>
      </c>
      <c r="R10" s="325" t="s">
        <v>122</v>
      </c>
      <c r="S10" s="325" t="s">
        <v>123</v>
      </c>
      <c r="T10" s="325" t="s">
        <v>124</v>
      </c>
      <c r="U10" s="325" t="s">
        <v>122</v>
      </c>
      <c r="V10" s="325" t="s">
        <v>123</v>
      </c>
      <c r="W10" s="325" t="s">
        <v>124</v>
      </c>
      <c r="X10" s="604"/>
      <c r="Y10" s="605"/>
      <c r="Z10" s="325" t="s">
        <v>122</v>
      </c>
      <c r="AA10" s="325" t="s">
        <v>123</v>
      </c>
      <c r="AB10" s="325" t="s">
        <v>124</v>
      </c>
      <c r="AC10" s="325" t="s">
        <v>122</v>
      </c>
      <c r="AD10" s="325" t="s">
        <v>123</v>
      </c>
      <c r="AE10" s="325" t="s">
        <v>124</v>
      </c>
      <c r="AF10" s="325" t="s">
        <v>122</v>
      </c>
      <c r="AG10" s="325" t="s">
        <v>123</v>
      </c>
      <c r="AH10" s="325" t="s">
        <v>124</v>
      </c>
    </row>
    <row r="11" spans="1:34" x14ac:dyDescent="0.25">
      <c r="A11" s="586" t="s">
        <v>827</v>
      </c>
      <c r="B11" s="586"/>
      <c r="C11" s="383" t="s">
        <v>828</v>
      </c>
      <c r="D11" s="355">
        <v>0</v>
      </c>
      <c r="E11" s="355">
        <v>0</v>
      </c>
      <c r="F11" s="356">
        <v>0</v>
      </c>
      <c r="G11" s="355">
        <v>0</v>
      </c>
      <c r="H11" s="355">
        <v>1742</v>
      </c>
      <c r="I11" s="356">
        <v>0</v>
      </c>
      <c r="J11" s="355">
        <v>0</v>
      </c>
      <c r="K11" s="355">
        <v>0</v>
      </c>
      <c r="L11" s="356">
        <v>0</v>
      </c>
      <c r="M11" s="353" t="s">
        <v>827</v>
      </c>
      <c r="N11" s="383" t="s">
        <v>828</v>
      </c>
      <c r="O11" s="355">
        <v>0</v>
      </c>
      <c r="P11" s="355">
        <v>0</v>
      </c>
      <c r="Q11" s="356">
        <v>0</v>
      </c>
      <c r="R11" s="355">
        <v>0</v>
      </c>
      <c r="S11" s="355">
        <v>0</v>
      </c>
      <c r="T11" s="356">
        <v>0</v>
      </c>
      <c r="U11" s="355">
        <v>0</v>
      </c>
      <c r="V11" s="355">
        <v>692</v>
      </c>
      <c r="W11" s="356">
        <v>0</v>
      </c>
      <c r="X11" s="353" t="s">
        <v>827</v>
      </c>
      <c r="Y11" s="383" t="s">
        <v>828</v>
      </c>
      <c r="Z11" s="355">
        <v>0</v>
      </c>
      <c r="AA11" s="355">
        <v>2434</v>
      </c>
      <c r="AB11" s="356">
        <v>0</v>
      </c>
      <c r="AC11" s="355">
        <v>38180</v>
      </c>
      <c r="AD11" s="355">
        <v>59237</v>
      </c>
      <c r="AE11" s="356">
        <v>155.19999999999999</v>
      </c>
      <c r="AF11" s="355">
        <v>38180</v>
      </c>
      <c r="AG11" s="355">
        <v>61671</v>
      </c>
      <c r="AH11" s="356">
        <v>161.5</v>
      </c>
    </row>
    <row r="12" spans="1:34" x14ac:dyDescent="0.25">
      <c r="A12" s="586" t="s">
        <v>834</v>
      </c>
      <c r="B12" s="586"/>
      <c r="C12" s="383" t="s">
        <v>835</v>
      </c>
      <c r="D12" s="355">
        <v>2</v>
      </c>
      <c r="E12" s="355">
        <v>0</v>
      </c>
      <c r="F12" s="356">
        <v>0</v>
      </c>
      <c r="G12" s="355">
        <v>1415</v>
      </c>
      <c r="H12" s="355">
        <v>761</v>
      </c>
      <c r="I12" s="356">
        <v>53.8</v>
      </c>
      <c r="J12" s="355">
        <v>0</v>
      </c>
      <c r="K12" s="355">
        <v>0</v>
      </c>
      <c r="L12" s="356">
        <v>0</v>
      </c>
      <c r="M12" s="353" t="s">
        <v>834</v>
      </c>
      <c r="N12" s="383" t="s">
        <v>835</v>
      </c>
      <c r="O12" s="355">
        <v>0</v>
      </c>
      <c r="P12" s="355">
        <v>0</v>
      </c>
      <c r="Q12" s="356">
        <v>0</v>
      </c>
      <c r="R12" s="355">
        <v>0</v>
      </c>
      <c r="S12" s="355">
        <v>0</v>
      </c>
      <c r="T12" s="356">
        <v>0</v>
      </c>
      <c r="U12" s="355">
        <v>0</v>
      </c>
      <c r="V12" s="355">
        <v>0</v>
      </c>
      <c r="W12" s="356">
        <v>0</v>
      </c>
      <c r="X12" s="353" t="s">
        <v>834</v>
      </c>
      <c r="Y12" s="383" t="s">
        <v>835</v>
      </c>
      <c r="Z12" s="355">
        <v>1417</v>
      </c>
      <c r="AA12" s="355">
        <v>761</v>
      </c>
      <c r="AB12" s="356">
        <v>53.7</v>
      </c>
      <c r="AC12" s="355">
        <v>2256</v>
      </c>
      <c r="AD12" s="355">
        <v>2391</v>
      </c>
      <c r="AE12" s="356">
        <v>106</v>
      </c>
      <c r="AF12" s="355">
        <v>3673</v>
      </c>
      <c r="AG12" s="355">
        <v>3152</v>
      </c>
      <c r="AH12" s="356">
        <v>85.8</v>
      </c>
    </row>
    <row r="13" spans="1:34" x14ac:dyDescent="0.25">
      <c r="A13" s="586" t="s">
        <v>136</v>
      </c>
      <c r="B13" s="586"/>
      <c r="C13" s="383" t="s">
        <v>836</v>
      </c>
      <c r="D13" s="355">
        <v>970</v>
      </c>
      <c r="E13" s="355">
        <v>1080</v>
      </c>
      <c r="F13" s="356">
        <v>111.3</v>
      </c>
      <c r="G13" s="355">
        <v>70775</v>
      </c>
      <c r="H13" s="355">
        <v>77271</v>
      </c>
      <c r="I13" s="356">
        <v>109.2</v>
      </c>
      <c r="J13" s="355">
        <v>279</v>
      </c>
      <c r="K13" s="355">
        <v>355</v>
      </c>
      <c r="L13" s="356">
        <v>127.2</v>
      </c>
      <c r="M13" s="353" t="s">
        <v>136</v>
      </c>
      <c r="N13" s="383" t="s">
        <v>836</v>
      </c>
      <c r="O13" s="355">
        <v>0</v>
      </c>
      <c r="P13" s="355">
        <v>105</v>
      </c>
      <c r="Q13" s="356">
        <v>0</v>
      </c>
      <c r="R13" s="355">
        <v>0</v>
      </c>
      <c r="S13" s="355">
        <v>0</v>
      </c>
      <c r="T13" s="356">
        <v>0</v>
      </c>
      <c r="U13" s="355">
        <v>156</v>
      </c>
      <c r="V13" s="355">
        <v>528</v>
      </c>
      <c r="W13" s="356">
        <v>338.5</v>
      </c>
      <c r="X13" s="353" t="s">
        <v>136</v>
      </c>
      <c r="Y13" s="383" t="s">
        <v>836</v>
      </c>
      <c r="Z13" s="355">
        <v>72180</v>
      </c>
      <c r="AA13" s="355">
        <v>79339</v>
      </c>
      <c r="AB13" s="356">
        <v>109.9</v>
      </c>
      <c r="AC13" s="355">
        <v>2300</v>
      </c>
      <c r="AD13" s="355">
        <v>41608</v>
      </c>
      <c r="AE13" s="356">
        <v>1809</v>
      </c>
      <c r="AF13" s="355">
        <v>74480</v>
      </c>
      <c r="AG13" s="355">
        <v>120947</v>
      </c>
      <c r="AH13" s="356">
        <v>162.4</v>
      </c>
    </row>
    <row r="14" spans="1:34" x14ac:dyDescent="0.25">
      <c r="A14" s="586" t="s">
        <v>137</v>
      </c>
      <c r="B14" s="586"/>
      <c r="C14" s="383" t="s">
        <v>837</v>
      </c>
      <c r="D14" s="355">
        <v>21</v>
      </c>
      <c r="E14" s="355">
        <v>130</v>
      </c>
      <c r="F14" s="356">
        <v>619</v>
      </c>
      <c r="G14" s="355">
        <v>15412</v>
      </c>
      <c r="H14" s="355">
        <v>20537</v>
      </c>
      <c r="I14" s="356">
        <v>133.30000000000001</v>
      </c>
      <c r="J14" s="355">
        <v>0</v>
      </c>
      <c r="K14" s="355">
        <v>193</v>
      </c>
      <c r="L14" s="356">
        <v>0</v>
      </c>
      <c r="M14" s="353" t="s">
        <v>137</v>
      </c>
      <c r="N14" s="383" t="s">
        <v>837</v>
      </c>
      <c r="O14" s="355">
        <v>0</v>
      </c>
      <c r="P14" s="355">
        <v>9</v>
      </c>
      <c r="Q14" s="356">
        <v>0</v>
      </c>
      <c r="R14" s="355">
        <v>0</v>
      </c>
      <c r="S14" s="355">
        <v>0</v>
      </c>
      <c r="T14" s="356">
        <v>0</v>
      </c>
      <c r="U14" s="355">
        <v>58</v>
      </c>
      <c r="V14" s="355">
        <v>60</v>
      </c>
      <c r="W14" s="356">
        <v>103.4</v>
      </c>
      <c r="X14" s="353" t="s">
        <v>137</v>
      </c>
      <c r="Y14" s="383" t="s">
        <v>837</v>
      </c>
      <c r="Z14" s="355">
        <v>15492</v>
      </c>
      <c r="AA14" s="355">
        <v>20929</v>
      </c>
      <c r="AB14" s="356">
        <v>135.1</v>
      </c>
      <c r="AC14" s="355">
        <v>1455</v>
      </c>
      <c r="AD14" s="355">
        <v>2722</v>
      </c>
      <c r="AE14" s="356">
        <v>187.1</v>
      </c>
      <c r="AF14" s="355">
        <v>16947</v>
      </c>
      <c r="AG14" s="355">
        <v>23651</v>
      </c>
      <c r="AH14" s="356">
        <v>139.6</v>
      </c>
    </row>
    <row r="15" spans="1:34" x14ac:dyDescent="0.25">
      <c r="A15" s="586" t="s">
        <v>139</v>
      </c>
      <c r="B15" s="586"/>
      <c r="C15" s="383" t="s">
        <v>839</v>
      </c>
      <c r="D15" s="355">
        <v>0</v>
      </c>
      <c r="E15" s="355">
        <v>0</v>
      </c>
      <c r="F15" s="356">
        <v>0</v>
      </c>
      <c r="G15" s="355">
        <v>0</v>
      </c>
      <c r="H15" s="355">
        <v>367</v>
      </c>
      <c r="I15" s="356">
        <v>0</v>
      </c>
      <c r="J15" s="355">
        <v>0</v>
      </c>
      <c r="K15" s="355">
        <v>4</v>
      </c>
      <c r="L15" s="356">
        <v>0</v>
      </c>
      <c r="M15" s="353" t="s">
        <v>139</v>
      </c>
      <c r="N15" s="383" t="s">
        <v>839</v>
      </c>
      <c r="O15" s="355">
        <v>0</v>
      </c>
      <c r="P15" s="355">
        <v>0</v>
      </c>
      <c r="Q15" s="356">
        <v>0</v>
      </c>
      <c r="R15" s="355">
        <v>0</v>
      </c>
      <c r="S15" s="355">
        <v>0</v>
      </c>
      <c r="T15" s="356">
        <v>0</v>
      </c>
      <c r="U15" s="355">
        <v>0</v>
      </c>
      <c r="V15" s="355">
        <v>0</v>
      </c>
      <c r="W15" s="356">
        <v>0</v>
      </c>
      <c r="X15" s="353" t="s">
        <v>139</v>
      </c>
      <c r="Y15" s="383" t="s">
        <v>839</v>
      </c>
      <c r="Z15" s="355">
        <v>0</v>
      </c>
      <c r="AA15" s="355">
        <v>371</v>
      </c>
      <c r="AB15" s="356">
        <v>0</v>
      </c>
      <c r="AC15" s="355">
        <v>0</v>
      </c>
      <c r="AD15" s="355">
        <v>925</v>
      </c>
      <c r="AE15" s="356">
        <v>0</v>
      </c>
      <c r="AF15" s="355">
        <v>0</v>
      </c>
      <c r="AG15" s="355">
        <v>1296</v>
      </c>
      <c r="AH15" s="356">
        <v>0</v>
      </c>
    </row>
    <row r="16" spans="1:34" x14ac:dyDescent="0.25">
      <c r="A16" s="586" t="s">
        <v>140</v>
      </c>
      <c r="B16" s="586"/>
      <c r="C16" s="383" t="s">
        <v>840</v>
      </c>
      <c r="D16" s="355">
        <v>838</v>
      </c>
      <c r="E16" s="355">
        <v>1050</v>
      </c>
      <c r="F16" s="356">
        <v>125.3</v>
      </c>
      <c r="G16" s="355">
        <v>19228</v>
      </c>
      <c r="H16" s="355">
        <v>21031</v>
      </c>
      <c r="I16" s="356">
        <v>109.4</v>
      </c>
      <c r="J16" s="355">
        <v>0</v>
      </c>
      <c r="K16" s="355">
        <v>72</v>
      </c>
      <c r="L16" s="356">
        <v>0</v>
      </c>
      <c r="M16" s="353" t="s">
        <v>140</v>
      </c>
      <c r="N16" s="383" t="s">
        <v>840</v>
      </c>
      <c r="O16" s="355">
        <v>0</v>
      </c>
      <c r="P16" s="355">
        <v>37</v>
      </c>
      <c r="Q16" s="356">
        <v>0</v>
      </c>
      <c r="R16" s="355">
        <v>0</v>
      </c>
      <c r="S16" s="355">
        <v>0</v>
      </c>
      <c r="T16" s="356">
        <v>0</v>
      </c>
      <c r="U16" s="355">
        <v>1161</v>
      </c>
      <c r="V16" s="355">
        <v>6167</v>
      </c>
      <c r="W16" s="356">
        <v>531.20000000000005</v>
      </c>
      <c r="X16" s="353" t="s">
        <v>140</v>
      </c>
      <c r="Y16" s="383" t="s">
        <v>840</v>
      </c>
      <c r="Z16" s="355">
        <v>21227</v>
      </c>
      <c r="AA16" s="355">
        <v>28357</v>
      </c>
      <c r="AB16" s="356">
        <v>133.6</v>
      </c>
      <c r="AC16" s="355">
        <v>35505</v>
      </c>
      <c r="AD16" s="355">
        <v>343540</v>
      </c>
      <c r="AE16" s="356">
        <v>967.6</v>
      </c>
      <c r="AF16" s="355">
        <v>56732</v>
      </c>
      <c r="AG16" s="355">
        <v>371897</v>
      </c>
      <c r="AH16" s="356">
        <v>655.5</v>
      </c>
    </row>
    <row r="17" spans="1:34" x14ac:dyDescent="0.25">
      <c r="A17" s="586" t="s">
        <v>141</v>
      </c>
      <c r="B17" s="586"/>
      <c r="C17" s="383" t="s">
        <v>841</v>
      </c>
      <c r="D17" s="355">
        <v>20</v>
      </c>
      <c r="E17" s="355">
        <v>267</v>
      </c>
      <c r="F17" s="356">
        <v>1335</v>
      </c>
      <c r="G17" s="355">
        <v>1050</v>
      </c>
      <c r="H17" s="355">
        <v>2373</v>
      </c>
      <c r="I17" s="356">
        <v>226</v>
      </c>
      <c r="J17" s="355">
        <v>0</v>
      </c>
      <c r="K17" s="355">
        <v>0</v>
      </c>
      <c r="L17" s="356">
        <v>0</v>
      </c>
      <c r="M17" s="353" t="s">
        <v>141</v>
      </c>
      <c r="N17" s="383" t="s">
        <v>841</v>
      </c>
      <c r="O17" s="355">
        <v>0</v>
      </c>
      <c r="P17" s="355">
        <v>0</v>
      </c>
      <c r="Q17" s="356">
        <v>0</v>
      </c>
      <c r="R17" s="355">
        <v>0</v>
      </c>
      <c r="S17" s="355">
        <v>0</v>
      </c>
      <c r="T17" s="356">
        <v>0</v>
      </c>
      <c r="U17" s="355">
        <v>30</v>
      </c>
      <c r="V17" s="355">
        <v>673</v>
      </c>
      <c r="W17" s="356">
        <v>2243.3000000000002</v>
      </c>
      <c r="X17" s="353" t="s">
        <v>141</v>
      </c>
      <c r="Y17" s="383" t="s">
        <v>841</v>
      </c>
      <c r="Z17" s="355">
        <v>1100</v>
      </c>
      <c r="AA17" s="355">
        <v>3313</v>
      </c>
      <c r="AB17" s="356">
        <v>301.2</v>
      </c>
      <c r="AC17" s="355">
        <v>29426</v>
      </c>
      <c r="AD17" s="355">
        <v>188041</v>
      </c>
      <c r="AE17" s="356">
        <v>639</v>
      </c>
      <c r="AF17" s="355">
        <v>30526</v>
      </c>
      <c r="AG17" s="355">
        <v>191354</v>
      </c>
      <c r="AH17" s="356">
        <v>626.9</v>
      </c>
    </row>
    <row r="18" spans="1:34" x14ac:dyDescent="0.25">
      <c r="A18" s="586" t="s">
        <v>142</v>
      </c>
      <c r="B18" s="586"/>
      <c r="C18" s="383" t="s">
        <v>842</v>
      </c>
      <c r="D18" s="355">
        <v>78405</v>
      </c>
      <c r="E18" s="355">
        <v>56589</v>
      </c>
      <c r="F18" s="356">
        <v>72.2</v>
      </c>
      <c r="G18" s="355">
        <v>1436592</v>
      </c>
      <c r="H18" s="355">
        <v>1743562</v>
      </c>
      <c r="I18" s="356">
        <v>121.4</v>
      </c>
      <c r="J18" s="355">
        <v>0</v>
      </c>
      <c r="K18" s="355">
        <v>224</v>
      </c>
      <c r="L18" s="356">
        <v>0</v>
      </c>
      <c r="M18" s="353" t="s">
        <v>142</v>
      </c>
      <c r="N18" s="383" t="s">
        <v>842</v>
      </c>
      <c r="O18" s="355">
        <v>5</v>
      </c>
      <c r="P18" s="355">
        <v>427</v>
      </c>
      <c r="Q18" s="356">
        <v>8540</v>
      </c>
      <c r="R18" s="355">
        <v>0</v>
      </c>
      <c r="S18" s="355">
        <v>0</v>
      </c>
      <c r="T18" s="356">
        <v>0</v>
      </c>
      <c r="U18" s="355">
        <v>29638</v>
      </c>
      <c r="V18" s="355">
        <v>8716</v>
      </c>
      <c r="W18" s="356">
        <v>29.4</v>
      </c>
      <c r="X18" s="353" t="s">
        <v>142</v>
      </c>
      <c r="Y18" s="383" t="s">
        <v>842</v>
      </c>
      <c r="Z18" s="355">
        <v>1544641</v>
      </c>
      <c r="AA18" s="355">
        <v>1809518</v>
      </c>
      <c r="AB18" s="356">
        <v>117.1</v>
      </c>
      <c r="AC18" s="355">
        <v>75842</v>
      </c>
      <c r="AD18" s="355">
        <v>167483</v>
      </c>
      <c r="AE18" s="356">
        <v>220.8</v>
      </c>
      <c r="AF18" s="355">
        <v>1620483</v>
      </c>
      <c r="AG18" s="355">
        <v>1977001</v>
      </c>
      <c r="AH18" s="356">
        <v>122</v>
      </c>
    </row>
    <row r="19" spans="1:34" x14ac:dyDescent="0.25">
      <c r="A19" s="586" t="s">
        <v>143</v>
      </c>
      <c r="B19" s="586"/>
      <c r="C19" s="383" t="s">
        <v>843</v>
      </c>
      <c r="D19" s="355">
        <v>0</v>
      </c>
      <c r="E19" s="355">
        <v>0</v>
      </c>
      <c r="F19" s="356">
        <v>0</v>
      </c>
      <c r="G19" s="355">
        <v>50</v>
      </c>
      <c r="H19" s="355">
        <v>49</v>
      </c>
      <c r="I19" s="356">
        <v>98</v>
      </c>
      <c r="J19" s="355">
        <v>0</v>
      </c>
      <c r="K19" s="355">
        <v>0</v>
      </c>
      <c r="L19" s="356">
        <v>0</v>
      </c>
      <c r="M19" s="353" t="s">
        <v>143</v>
      </c>
      <c r="N19" s="383" t="s">
        <v>843</v>
      </c>
      <c r="O19" s="355">
        <v>0</v>
      </c>
      <c r="P19" s="355">
        <v>0</v>
      </c>
      <c r="Q19" s="356">
        <v>0</v>
      </c>
      <c r="R19" s="355">
        <v>0</v>
      </c>
      <c r="S19" s="355">
        <v>0</v>
      </c>
      <c r="T19" s="356">
        <v>0</v>
      </c>
      <c r="U19" s="355">
        <v>0</v>
      </c>
      <c r="V19" s="355">
        <v>0</v>
      </c>
      <c r="W19" s="356">
        <v>0</v>
      </c>
      <c r="X19" s="353" t="s">
        <v>143</v>
      </c>
      <c r="Y19" s="383" t="s">
        <v>843</v>
      </c>
      <c r="Z19" s="355">
        <v>50</v>
      </c>
      <c r="AA19" s="355">
        <v>49</v>
      </c>
      <c r="AB19" s="356">
        <v>98</v>
      </c>
      <c r="AC19" s="355">
        <v>610</v>
      </c>
      <c r="AD19" s="355">
        <v>4527</v>
      </c>
      <c r="AE19" s="356">
        <v>742.1</v>
      </c>
      <c r="AF19" s="355">
        <v>660</v>
      </c>
      <c r="AG19" s="355">
        <v>4576</v>
      </c>
      <c r="AH19" s="356">
        <v>693.3</v>
      </c>
    </row>
    <row r="20" spans="1:34" x14ac:dyDescent="0.25">
      <c r="A20" s="586" t="s">
        <v>144</v>
      </c>
      <c r="B20" s="586"/>
      <c r="C20" s="383" t="s">
        <v>844</v>
      </c>
      <c r="D20" s="355">
        <v>2000</v>
      </c>
      <c r="E20" s="355">
        <v>2198</v>
      </c>
      <c r="F20" s="356">
        <v>109.9</v>
      </c>
      <c r="G20" s="355">
        <v>15181</v>
      </c>
      <c r="H20" s="355">
        <v>22636</v>
      </c>
      <c r="I20" s="356">
        <v>149.1</v>
      </c>
      <c r="J20" s="355">
        <v>694</v>
      </c>
      <c r="K20" s="355">
        <v>663</v>
      </c>
      <c r="L20" s="356">
        <v>95.5</v>
      </c>
      <c r="M20" s="353" t="s">
        <v>144</v>
      </c>
      <c r="N20" s="383" t="s">
        <v>844</v>
      </c>
      <c r="O20" s="355">
        <v>0</v>
      </c>
      <c r="P20" s="355">
        <v>223</v>
      </c>
      <c r="Q20" s="356">
        <v>0</v>
      </c>
      <c r="R20" s="355">
        <v>0</v>
      </c>
      <c r="S20" s="355">
        <v>0</v>
      </c>
      <c r="T20" s="356">
        <v>0</v>
      </c>
      <c r="U20" s="355">
        <v>138</v>
      </c>
      <c r="V20" s="355">
        <v>4105</v>
      </c>
      <c r="W20" s="356">
        <v>2974.6</v>
      </c>
      <c r="X20" s="353" t="s">
        <v>144</v>
      </c>
      <c r="Y20" s="383" t="s">
        <v>844</v>
      </c>
      <c r="Z20" s="355">
        <v>18013</v>
      </c>
      <c r="AA20" s="355">
        <v>29825</v>
      </c>
      <c r="AB20" s="356">
        <v>165.6</v>
      </c>
      <c r="AC20" s="355">
        <v>131290</v>
      </c>
      <c r="AD20" s="355">
        <v>148519</v>
      </c>
      <c r="AE20" s="356">
        <v>113.1</v>
      </c>
      <c r="AF20" s="355">
        <v>149303</v>
      </c>
      <c r="AG20" s="355">
        <v>178344</v>
      </c>
      <c r="AH20" s="356">
        <v>119.5</v>
      </c>
    </row>
    <row r="21" spans="1:34" x14ac:dyDescent="0.25">
      <c r="A21" s="586" t="s">
        <v>145</v>
      </c>
      <c r="B21" s="586"/>
      <c r="C21" s="383" t="s">
        <v>845</v>
      </c>
      <c r="D21" s="355">
        <v>106</v>
      </c>
      <c r="E21" s="355">
        <v>126</v>
      </c>
      <c r="F21" s="356">
        <v>118.9</v>
      </c>
      <c r="G21" s="355">
        <v>300</v>
      </c>
      <c r="H21" s="355">
        <v>777</v>
      </c>
      <c r="I21" s="356">
        <v>259</v>
      </c>
      <c r="J21" s="355">
        <v>0</v>
      </c>
      <c r="K21" s="355">
        <v>6</v>
      </c>
      <c r="L21" s="356">
        <v>0</v>
      </c>
      <c r="M21" s="353" t="s">
        <v>145</v>
      </c>
      <c r="N21" s="383" t="s">
        <v>845</v>
      </c>
      <c r="O21" s="355">
        <v>0</v>
      </c>
      <c r="P21" s="355">
        <v>45</v>
      </c>
      <c r="Q21" s="356">
        <v>0</v>
      </c>
      <c r="R21" s="355">
        <v>0</v>
      </c>
      <c r="S21" s="355">
        <v>0</v>
      </c>
      <c r="T21" s="356">
        <v>0</v>
      </c>
      <c r="U21" s="355">
        <v>100</v>
      </c>
      <c r="V21" s="355">
        <v>1658</v>
      </c>
      <c r="W21" s="356">
        <v>1658</v>
      </c>
      <c r="X21" s="353" t="s">
        <v>145</v>
      </c>
      <c r="Y21" s="383" t="s">
        <v>845</v>
      </c>
      <c r="Z21" s="355">
        <v>506</v>
      </c>
      <c r="AA21" s="355">
        <v>2612</v>
      </c>
      <c r="AB21" s="356">
        <v>516.20000000000005</v>
      </c>
      <c r="AC21" s="355">
        <v>6528</v>
      </c>
      <c r="AD21" s="355">
        <v>67807</v>
      </c>
      <c r="AE21" s="356">
        <v>1038.7</v>
      </c>
      <c r="AF21" s="355">
        <v>7034</v>
      </c>
      <c r="AG21" s="355">
        <v>70419</v>
      </c>
      <c r="AH21" s="356">
        <v>1001.1</v>
      </c>
    </row>
    <row r="22" spans="1:34" x14ac:dyDescent="0.25">
      <c r="A22" s="586" t="s">
        <v>146</v>
      </c>
      <c r="B22" s="586"/>
      <c r="C22" s="383" t="s">
        <v>846</v>
      </c>
      <c r="D22" s="355">
        <v>474</v>
      </c>
      <c r="E22" s="355">
        <v>1558</v>
      </c>
      <c r="F22" s="356">
        <v>328.7</v>
      </c>
      <c r="G22" s="355">
        <v>11498</v>
      </c>
      <c r="H22" s="355">
        <v>9530</v>
      </c>
      <c r="I22" s="356">
        <v>82.9</v>
      </c>
      <c r="J22" s="355">
        <v>0</v>
      </c>
      <c r="K22" s="355">
        <v>494</v>
      </c>
      <c r="L22" s="356">
        <v>0</v>
      </c>
      <c r="M22" s="353" t="s">
        <v>146</v>
      </c>
      <c r="N22" s="383" t="s">
        <v>846</v>
      </c>
      <c r="O22" s="355">
        <v>0</v>
      </c>
      <c r="P22" s="355">
        <v>0</v>
      </c>
      <c r="Q22" s="356">
        <v>0</v>
      </c>
      <c r="R22" s="355">
        <v>0</v>
      </c>
      <c r="S22" s="355">
        <v>0</v>
      </c>
      <c r="T22" s="356">
        <v>0</v>
      </c>
      <c r="U22" s="355">
        <v>585</v>
      </c>
      <c r="V22" s="355">
        <v>413</v>
      </c>
      <c r="W22" s="356">
        <v>70.599999999999994</v>
      </c>
      <c r="X22" s="353" t="s">
        <v>146</v>
      </c>
      <c r="Y22" s="383" t="s">
        <v>846</v>
      </c>
      <c r="Z22" s="355">
        <v>12557</v>
      </c>
      <c r="AA22" s="355">
        <v>11994</v>
      </c>
      <c r="AB22" s="356">
        <v>95.5</v>
      </c>
      <c r="AC22" s="355">
        <v>20501</v>
      </c>
      <c r="AD22" s="355">
        <v>49773</v>
      </c>
      <c r="AE22" s="356">
        <v>242.8</v>
      </c>
      <c r="AF22" s="355">
        <v>33058</v>
      </c>
      <c r="AG22" s="355">
        <v>61767</v>
      </c>
      <c r="AH22" s="356">
        <v>186.8</v>
      </c>
    </row>
    <row r="23" spans="1:34" x14ac:dyDescent="0.25">
      <c r="A23" s="586" t="s">
        <v>147</v>
      </c>
      <c r="B23" s="586"/>
      <c r="C23" s="383" t="s">
        <v>848</v>
      </c>
      <c r="D23" s="355">
        <v>0</v>
      </c>
      <c r="E23" s="355">
        <v>0</v>
      </c>
      <c r="F23" s="356">
        <v>0</v>
      </c>
      <c r="G23" s="355">
        <v>280</v>
      </c>
      <c r="H23" s="355">
        <v>416</v>
      </c>
      <c r="I23" s="356">
        <v>148.6</v>
      </c>
      <c r="J23" s="355">
        <v>0</v>
      </c>
      <c r="K23" s="355">
        <v>0</v>
      </c>
      <c r="L23" s="356">
        <v>0</v>
      </c>
      <c r="M23" s="353" t="s">
        <v>147</v>
      </c>
      <c r="N23" s="383" t="s">
        <v>848</v>
      </c>
      <c r="O23" s="355">
        <v>0</v>
      </c>
      <c r="P23" s="355">
        <v>0</v>
      </c>
      <c r="Q23" s="356">
        <v>0</v>
      </c>
      <c r="R23" s="355">
        <v>0</v>
      </c>
      <c r="S23" s="355">
        <v>0</v>
      </c>
      <c r="T23" s="356">
        <v>0</v>
      </c>
      <c r="U23" s="355">
        <v>0</v>
      </c>
      <c r="V23" s="355">
        <v>7</v>
      </c>
      <c r="W23" s="356">
        <v>0</v>
      </c>
      <c r="X23" s="353" t="s">
        <v>147</v>
      </c>
      <c r="Y23" s="383" t="s">
        <v>848</v>
      </c>
      <c r="Z23" s="355">
        <v>280</v>
      </c>
      <c r="AA23" s="355">
        <v>423</v>
      </c>
      <c r="AB23" s="356">
        <v>151.1</v>
      </c>
      <c r="AC23" s="355">
        <v>504</v>
      </c>
      <c r="AD23" s="355">
        <v>504</v>
      </c>
      <c r="AE23" s="356">
        <v>100</v>
      </c>
      <c r="AF23" s="355">
        <v>784</v>
      </c>
      <c r="AG23" s="355">
        <v>927</v>
      </c>
      <c r="AH23" s="356">
        <v>118.2</v>
      </c>
    </row>
    <row r="24" spans="1:34" x14ac:dyDescent="0.25">
      <c r="A24" s="586" t="s">
        <v>148</v>
      </c>
      <c r="B24" s="586"/>
      <c r="C24" s="383" t="s">
        <v>849</v>
      </c>
      <c r="D24" s="355">
        <v>0</v>
      </c>
      <c r="E24" s="355">
        <v>0</v>
      </c>
      <c r="F24" s="356">
        <v>0</v>
      </c>
      <c r="G24" s="355">
        <v>300</v>
      </c>
      <c r="H24" s="355">
        <v>199</v>
      </c>
      <c r="I24" s="356">
        <v>66.3</v>
      </c>
      <c r="J24" s="355">
        <v>0</v>
      </c>
      <c r="K24" s="355">
        <v>0</v>
      </c>
      <c r="L24" s="356">
        <v>0</v>
      </c>
      <c r="M24" s="353" t="s">
        <v>148</v>
      </c>
      <c r="N24" s="383" t="s">
        <v>849</v>
      </c>
      <c r="O24" s="355">
        <v>0</v>
      </c>
      <c r="P24" s="355">
        <v>0</v>
      </c>
      <c r="Q24" s="356">
        <v>0</v>
      </c>
      <c r="R24" s="355">
        <v>0</v>
      </c>
      <c r="S24" s="355">
        <v>0</v>
      </c>
      <c r="T24" s="356">
        <v>0</v>
      </c>
      <c r="U24" s="355">
        <v>0</v>
      </c>
      <c r="V24" s="355">
        <v>5</v>
      </c>
      <c r="W24" s="356">
        <v>0</v>
      </c>
      <c r="X24" s="353" t="s">
        <v>148</v>
      </c>
      <c r="Y24" s="383" t="s">
        <v>849</v>
      </c>
      <c r="Z24" s="355">
        <v>300</v>
      </c>
      <c r="AA24" s="355">
        <v>204</v>
      </c>
      <c r="AB24" s="356">
        <v>68</v>
      </c>
      <c r="AC24" s="355">
        <v>852</v>
      </c>
      <c r="AD24" s="355">
        <v>750</v>
      </c>
      <c r="AE24" s="356">
        <v>88</v>
      </c>
      <c r="AF24" s="355">
        <v>1152</v>
      </c>
      <c r="AG24" s="355">
        <v>954</v>
      </c>
      <c r="AH24" s="356">
        <v>82.8</v>
      </c>
    </row>
    <row r="25" spans="1:34" x14ac:dyDescent="0.25">
      <c r="A25" s="586" t="s">
        <v>640</v>
      </c>
      <c r="B25" s="586"/>
      <c r="C25" s="383" t="s">
        <v>854</v>
      </c>
      <c r="D25" s="355">
        <v>0</v>
      </c>
      <c r="E25" s="355">
        <v>55</v>
      </c>
      <c r="F25" s="356">
        <v>0</v>
      </c>
      <c r="G25" s="355">
        <v>2199</v>
      </c>
      <c r="H25" s="355">
        <v>2928</v>
      </c>
      <c r="I25" s="356">
        <v>133.19999999999999</v>
      </c>
      <c r="J25" s="355">
        <v>0</v>
      </c>
      <c r="K25" s="355">
        <v>0</v>
      </c>
      <c r="L25" s="356">
        <v>0</v>
      </c>
      <c r="M25" s="353" t="s">
        <v>640</v>
      </c>
      <c r="N25" s="383" t="s">
        <v>854</v>
      </c>
      <c r="O25" s="355">
        <v>0</v>
      </c>
      <c r="P25" s="355">
        <v>0</v>
      </c>
      <c r="Q25" s="356">
        <v>0</v>
      </c>
      <c r="R25" s="355">
        <v>0</v>
      </c>
      <c r="S25" s="355">
        <v>0</v>
      </c>
      <c r="T25" s="356">
        <v>0</v>
      </c>
      <c r="U25" s="355">
        <v>0</v>
      </c>
      <c r="V25" s="355">
        <v>5</v>
      </c>
      <c r="W25" s="356">
        <v>0</v>
      </c>
      <c r="X25" s="353" t="s">
        <v>640</v>
      </c>
      <c r="Y25" s="383" t="s">
        <v>854</v>
      </c>
      <c r="Z25" s="355">
        <v>2199</v>
      </c>
      <c r="AA25" s="355">
        <v>2987</v>
      </c>
      <c r="AB25" s="356">
        <v>135.80000000000001</v>
      </c>
      <c r="AC25" s="355">
        <v>2714</v>
      </c>
      <c r="AD25" s="355">
        <v>2832</v>
      </c>
      <c r="AE25" s="356">
        <v>104.3</v>
      </c>
      <c r="AF25" s="355">
        <v>4913</v>
      </c>
      <c r="AG25" s="355">
        <v>5819</v>
      </c>
      <c r="AH25" s="356">
        <v>118.4</v>
      </c>
    </row>
    <row r="26" spans="1:34" x14ac:dyDescent="0.25">
      <c r="A26" s="586" t="s">
        <v>155</v>
      </c>
      <c r="B26" s="586"/>
      <c r="C26" s="383" t="s">
        <v>856</v>
      </c>
      <c r="D26" s="355">
        <v>0</v>
      </c>
      <c r="E26" s="355">
        <v>0</v>
      </c>
      <c r="F26" s="356">
        <v>0</v>
      </c>
      <c r="G26" s="355">
        <v>945</v>
      </c>
      <c r="H26" s="355">
        <v>1333</v>
      </c>
      <c r="I26" s="356">
        <v>141.1</v>
      </c>
      <c r="J26" s="355">
        <v>0</v>
      </c>
      <c r="K26" s="355">
        <v>0</v>
      </c>
      <c r="L26" s="356">
        <v>0</v>
      </c>
      <c r="M26" s="353" t="s">
        <v>155</v>
      </c>
      <c r="N26" s="383" t="s">
        <v>856</v>
      </c>
      <c r="O26" s="355">
        <v>0</v>
      </c>
      <c r="P26" s="355">
        <v>0</v>
      </c>
      <c r="Q26" s="356">
        <v>0</v>
      </c>
      <c r="R26" s="355">
        <v>0</v>
      </c>
      <c r="S26" s="355">
        <v>0</v>
      </c>
      <c r="T26" s="356">
        <v>0</v>
      </c>
      <c r="U26" s="355">
        <v>0</v>
      </c>
      <c r="V26" s="355">
        <v>0</v>
      </c>
      <c r="W26" s="356">
        <v>0</v>
      </c>
      <c r="X26" s="353" t="s">
        <v>155</v>
      </c>
      <c r="Y26" s="383" t="s">
        <v>856</v>
      </c>
      <c r="Z26" s="355">
        <v>945</v>
      </c>
      <c r="AA26" s="355">
        <v>1333</v>
      </c>
      <c r="AB26" s="356">
        <v>141.1</v>
      </c>
      <c r="AC26" s="355">
        <v>1419</v>
      </c>
      <c r="AD26" s="355">
        <v>1243</v>
      </c>
      <c r="AE26" s="356">
        <v>87.6</v>
      </c>
      <c r="AF26" s="355">
        <v>2364</v>
      </c>
      <c r="AG26" s="355">
        <v>2576</v>
      </c>
      <c r="AH26" s="356">
        <v>109</v>
      </c>
    </row>
    <row r="27" spans="1:34" ht="15" customHeight="1" thickBot="1" x14ac:dyDescent="0.3">
      <c r="A27" s="585" t="s">
        <v>693</v>
      </c>
      <c r="B27" s="585"/>
      <c r="C27" s="585"/>
      <c r="D27" s="360">
        <v>82836</v>
      </c>
      <c r="E27" s="360">
        <v>63053</v>
      </c>
      <c r="F27" s="361">
        <v>76.099999999999994</v>
      </c>
      <c r="G27" s="360">
        <v>1575225</v>
      </c>
      <c r="H27" s="360">
        <v>1905512</v>
      </c>
      <c r="I27" s="361">
        <v>121</v>
      </c>
      <c r="J27" s="360">
        <v>973</v>
      </c>
      <c r="K27" s="360">
        <v>2011</v>
      </c>
      <c r="L27" s="361">
        <v>206.7</v>
      </c>
      <c r="M27" s="585" t="s">
        <v>693</v>
      </c>
      <c r="N27" s="585"/>
      <c r="O27" s="360">
        <v>5</v>
      </c>
      <c r="P27" s="360">
        <v>846</v>
      </c>
      <c r="Q27" s="361">
        <v>16900</v>
      </c>
      <c r="R27" s="360">
        <v>0</v>
      </c>
      <c r="S27" s="360">
        <v>0</v>
      </c>
      <c r="T27" s="361">
        <v>0</v>
      </c>
      <c r="U27" s="360">
        <v>31866</v>
      </c>
      <c r="V27" s="360">
        <v>23029</v>
      </c>
      <c r="W27" s="388">
        <v>72.3</v>
      </c>
      <c r="X27" s="585" t="s">
        <v>693</v>
      </c>
      <c r="Y27" s="585"/>
      <c r="Z27" s="360">
        <v>1690907</v>
      </c>
      <c r="AA27" s="360">
        <v>1994449</v>
      </c>
      <c r="AB27" s="361">
        <v>118</v>
      </c>
      <c r="AC27" s="360">
        <v>349382</v>
      </c>
      <c r="AD27" s="360">
        <v>1081902</v>
      </c>
      <c r="AE27" s="361">
        <v>309.7</v>
      </c>
      <c r="AF27" s="360">
        <v>2040289</v>
      </c>
      <c r="AG27" s="360">
        <v>3076351</v>
      </c>
      <c r="AH27" s="361">
        <v>150.80000000000001</v>
      </c>
    </row>
    <row r="28" spans="1:34" ht="15.75" thickTop="1" x14ac:dyDescent="0.25">
      <c r="A28" s="230"/>
      <c r="B28" s="230"/>
      <c r="D28" s="236"/>
      <c r="E28" s="236"/>
      <c r="F28" s="236"/>
      <c r="G28" s="236"/>
      <c r="H28" s="236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0"/>
      <c r="T28" s="230"/>
      <c r="U28" s="230"/>
      <c r="V28" s="230"/>
      <c r="W28" s="230"/>
      <c r="X28" s="230"/>
      <c r="Y28" s="230"/>
      <c r="Z28" s="230"/>
      <c r="AA28" s="230"/>
      <c r="AB28" s="230"/>
      <c r="AC28" s="230"/>
    </row>
  </sheetData>
  <mergeCells count="37">
    <mergeCell ref="A17:B17"/>
    <mergeCell ref="C2:H2"/>
    <mergeCell ref="C3:H3"/>
    <mergeCell ref="C4:H4"/>
    <mergeCell ref="Y9:Y10"/>
    <mergeCell ref="Z9:AB9"/>
    <mergeCell ref="AC9:AE9"/>
    <mergeCell ref="A15:B15"/>
    <mergeCell ref="A16:B16"/>
    <mergeCell ref="AF9:AH9"/>
    <mergeCell ref="A11:B11"/>
    <mergeCell ref="A12:B12"/>
    <mergeCell ref="A13:B13"/>
    <mergeCell ref="A14:B14"/>
    <mergeCell ref="A9:B10"/>
    <mergeCell ref="C9:C10"/>
    <mergeCell ref="D9:F9"/>
    <mergeCell ref="G9:I9"/>
    <mergeCell ref="J9:L9"/>
    <mergeCell ref="M9:M10"/>
    <mergeCell ref="N9:N10"/>
    <mergeCell ref="O9:Q9"/>
    <mergeCell ref="R9:T9"/>
    <mergeCell ref="U9:W9"/>
    <mergeCell ref="X9:X10"/>
    <mergeCell ref="A18:B18"/>
    <mergeCell ref="A19:B19"/>
    <mergeCell ref="A20:B20"/>
    <mergeCell ref="A21:B21"/>
    <mergeCell ref="A22:B22"/>
    <mergeCell ref="M27:N27"/>
    <mergeCell ref="X27:Y27"/>
    <mergeCell ref="A23:B23"/>
    <mergeCell ref="A24:B24"/>
    <mergeCell ref="A25:B25"/>
    <mergeCell ref="A26:B26"/>
    <mergeCell ref="A27:C27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"/>
  <sheetViews>
    <sheetView workbookViewId="0">
      <selection sqref="A1:D1"/>
    </sheetView>
  </sheetViews>
  <sheetFormatPr defaultRowHeight="15" x14ac:dyDescent="0.25"/>
  <cols>
    <col min="1" max="1" width="48.5703125" customWidth="1"/>
    <col min="2" max="2" width="9.28515625" customWidth="1"/>
    <col min="3" max="11" width="10.5703125" customWidth="1"/>
  </cols>
  <sheetData>
    <row r="1" spans="1:14" x14ac:dyDescent="0.25">
      <c r="A1" s="723" t="s">
        <v>1473</v>
      </c>
      <c r="B1" s="723"/>
      <c r="C1" s="723"/>
      <c r="D1" s="723"/>
    </row>
    <row r="2" spans="1:14" x14ac:dyDescent="0.25">
      <c r="A2" s="722" t="s">
        <v>165</v>
      </c>
      <c r="B2" s="722"/>
      <c r="C2" s="253"/>
      <c r="D2" s="253"/>
    </row>
    <row r="3" spans="1:14" x14ac:dyDescent="0.25">
      <c r="A3" s="43" t="s">
        <v>716</v>
      </c>
      <c r="B3" s="253"/>
      <c r="C3" s="253"/>
      <c r="D3" s="253"/>
    </row>
    <row r="4" spans="1:14" x14ac:dyDescent="0.25">
      <c r="A4" s="43" t="s">
        <v>717</v>
      </c>
      <c r="B4" s="253"/>
      <c r="C4" s="253"/>
      <c r="D4" s="253"/>
    </row>
    <row r="5" spans="1:14" x14ac:dyDescent="0.25">
      <c r="A5" s="43" t="s">
        <v>718</v>
      </c>
      <c r="B5" s="253"/>
      <c r="C5" s="253"/>
      <c r="D5" s="253"/>
    </row>
    <row r="6" spans="1:14" x14ac:dyDescent="0.25">
      <c r="A6" s="240"/>
      <c r="B6" s="240"/>
      <c r="C6" s="240"/>
      <c r="D6" s="240"/>
      <c r="E6" s="241"/>
      <c r="F6" s="240"/>
      <c r="G6" s="240"/>
      <c r="H6" s="241"/>
      <c r="I6" s="240"/>
      <c r="J6" s="240"/>
      <c r="K6" s="241"/>
      <c r="L6" s="242"/>
      <c r="M6" s="243" t="s">
        <v>282</v>
      </c>
      <c r="N6" s="243" t="s">
        <v>282</v>
      </c>
    </row>
    <row r="7" spans="1:14" x14ac:dyDescent="0.25">
      <c r="A7" s="724" t="s">
        <v>715</v>
      </c>
      <c r="B7" s="725"/>
      <c r="C7" s="725"/>
      <c r="D7" s="725"/>
      <c r="E7" s="725"/>
      <c r="F7" s="725"/>
      <c r="G7" s="725"/>
      <c r="H7" s="725"/>
      <c r="I7" s="725"/>
      <c r="J7" s="725"/>
      <c r="K7" s="725"/>
      <c r="L7" s="244"/>
      <c r="M7" s="244"/>
      <c r="N7" s="244"/>
    </row>
    <row r="8" spans="1:14" x14ac:dyDescent="0.25">
      <c r="A8" s="726" t="s">
        <v>926</v>
      </c>
      <c r="B8" s="725"/>
      <c r="C8" s="725"/>
      <c r="D8" s="725"/>
      <c r="E8" s="725"/>
      <c r="F8" s="725"/>
      <c r="G8" s="725"/>
      <c r="H8" s="725"/>
      <c r="I8" s="725"/>
      <c r="J8" s="725"/>
      <c r="K8" s="725"/>
      <c r="L8" s="244"/>
      <c r="M8" s="244"/>
      <c r="N8" s="244"/>
    </row>
    <row r="9" spans="1:14" x14ac:dyDescent="0.25">
      <c r="A9" s="727" t="s">
        <v>2</v>
      </c>
      <c r="B9" s="725"/>
      <c r="C9" s="725"/>
      <c r="D9" s="725"/>
      <c r="E9" s="725"/>
      <c r="F9" s="725"/>
      <c r="G9" s="725"/>
      <c r="H9" s="725"/>
      <c r="I9" s="725"/>
      <c r="J9" s="725"/>
      <c r="K9" s="725"/>
      <c r="L9" s="244"/>
      <c r="M9" s="244"/>
      <c r="N9" s="244"/>
    </row>
    <row r="10" spans="1:14" x14ac:dyDescent="0.25">
      <c r="A10" s="245"/>
      <c r="B10" s="246"/>
      <c r="C10" s="246"/>
      <c r="D10" s="246"/>
      <c r="E10" s="247"/>
      <c r="F10" s="246"/>
      <c r="G10" s="246"/>
      <c r="H10" s="247"/>
      <c r="I10" s="246"/>
      <c r="J10" s="246"/>
      <c r="K10" s="247"/>
      <c r="L10" s="244"/>
      <c r="M10" s="244"/>
      <c r="N10" s="244"/>
    </row>
    <row r="11" spans="1:14" x14ac:dyDescent="0.25">
      <c r="A11" s="245"/>
      <c r="B11" s="246"/>
      <c r="C11" s="246"/>
      <c r="D11" s="246"/>
      <c r="E11" s="247"/>
      <c r="F11" s="246"/>
      <c r="G11" s="246"/>
      <c r="H11" s="247"/>
      <c r="I11" s="246"/>
      <c r="J11" s="246"/>
      <c r="K11" s="247"/>
      <c r="L11" s="248"/>
      <c r="M11" s="244"/>
      <c r="N11" s="244"/>
    </row>
    <row r="12" spans="1:14" x14ac:dyDescent="0.25">
      <c r="A12" s="245"/>
      <c r="B12" s="246"/>
      <c r="C12" s="246"/>
      <c r="D12" s="246"/>
      <c r="E12" s="247"/>
      <c r="F12" s="246"/>
      <c r="G12" s="246"/>
      <c r="H12" s="247"/>
      <c r="I12" s="246"/>
      <c r="J12" s="246"/>
      <c r="K12" s="247"/>
      <c r="L12" s="244"/>
      <c r="M12" s="244"/>
      <c r="N12" s="244"/>
    </row>
    <row r="13" spans="1:14" x14ac:dyDescent="0.25">
      <c r="A13" s="245"/>
      <c r="B13" s="246"/>
      <c r="C13" s="246"/>
      <c r="D13" s="246"/>
      <c r="E13" s="247"/>
      <c r="F13" s="246"/>
      <c r="G13" s="246"/>
      <c r="H13" s="247"/>
      <c r="I13" s="246"/>
      <c r="J13" s="246"/>
      <c r="K13" s="247"/>
      <c r="L13" s="244"/>
      <c r="M13" s="244"/>
      <c r="N13" s="244"/>
    </row>
    <row r="14" spans="1:14" ht="37.15" customHeight="1" x14ac:dyDescent="0.25">
      <c r="A14" s="604" t="s">
        <v>118</v>
      </c>
      <c r="B14" s="604"/>
      <c r="C14" s="605" t="s">
        <v>823</v>
      </c>
      <c r="D14" s="604" t="s">
        <v>244</v>
      </c>
      <c r="E14" s="604"/>
      <c r="F14" s="604"/>
      <c r="G14" s="604" t="s">
        <v>245</v>
      </c>
      <c r="H14" s="604"/>
      <c r="I14" s="604"/>
      <c r="J14" s="604" t="s">
        <v>246</v>
      </c>
      <c r="K14" s="604"/>
      <c r="L14" s="604"/>
      <c r="M14" s="244"/>
      <c r="N14" s="244"/>
    </row>
    <row r="15" spans="1:14" x14ac:dyDescent="0.25">
      <c r="A15" s="604"/>
      <c r="B15" s="604"/>
      <c r="C15" s="605"/>
      <c r="D15" s="325" t="s">
        <v>122</v>
      </c>
      <c r="E15" s="325" t="s">
        <v>123</v>
      </c>
      <c r="F15" s="325" t="s">
        <v>124</v>
      </c>
      <c r="G15" s="325" t="s">
        <v>122</v>
      </c>
      <c r="H15" s="325" t="s">
        <v>123</v>
      </c>
      <c r="I15" s="325" t="s">
        <v>124</v>
      </c>
      <c r="J15" s="325" t="s">
        <v>122</v>
      </c>
      <c r="K15" s="325" t="s">
        <v>123</v>
      </c>
      <c r="L15" s="325" t="s">
        <v>124</v>
      </c>
      <c r="M15" s="244"/>
      <c r="N15" s="244"/>
    </row>
    <row r="16" spans="1:14" x14ac:dyDescent="0.25">
      <c r="A16" s="586" t="s">
        <v>827</v>
      </c>
      <c r="B16" s="586"/>
      <c r="C16" s="383" t="s">
        <v>828</v>
      </c>
      <c r="D16" s="355">
        <v>6786</v>
      </c>
      <c r="E16" s="355">
        <v>6352</v>
      </c>
      <c r="F16" s="356">
        <v>93.6</v>
      </c>
      <c r="G16" s="355">
        <v>2513</v>
      </c>
      <c r="H16" s="355">
        <v>2383</v>
      </c>
      <c r="I16" s="356">
        <v>94.8</v>
      </c>
      <c r="J16" s="355">
        <v>28650</v>
      </c>
      <c r="K16" s="355">
        <v>31627</v>
      </c>
      <c r="L16" s="356">
        <v>110.4</v>
      </c>
      <c r="M16" s="244"/>
      <c r="N16" s="244"/>
    </row>
    <row r="17" spans="1:14" x14ac:dyDescent="0.25">
      <c r="A17" s="586" t="s">
        <v>834</v>
      </c>
      <c r="B17" s="586"/>
      <c r="C17" s="383" t="s">
        <v>835</v>
      </c>
      <c r="D17" s="355">
        <v>1841</v>
      </c>
      <c r="E17" s="355">
        <v>1592</v>
      </c>
      <c r="F17" s="356">
        <v>86.5</v>
      </c>
      <c r="G17" s="355">
        <v>503</v>
      </c>
      <c r="H17" s="355">
        <v>578</v>
      </c>
      <c r="I17" s="356">
        <v>114.9</v>
      </c>
      <c r="J17" s="355">
        <v>1312</v>
      </c>
      <c r="K17" s="355">
        <v>950</v>
      </c>
      <c r="L17" s="356">
        <v>72.400000000000006</v>
      </c>
      <c r="M17" s="244"/>
      <c r="N17" s="244"/>
    </row>
    <row r="18" spans="1:14" x14ac:dyDescent="0.25">
      <c r="A18" s="586" t="s">
        <v>136</v>
      </c>
      <c r="B18" s="586"/>
      <c r="C18" s="383" t="s">
        <v>836</v>
      </c>
      <c r="D18" s="355">
        <v>41765</v>
      </c>
      <c r="E18" s="355">
        <v>46248</v>
      </c>
      <c r="F18" s="356">
        <v>110.7</v>
      </c>
      <c r="G18" s="355">
        <v>15188</v>
      </c>
      <c r="H18" s="355">
        <v>6395</v>
      </c>
      <c r="I18" s="356">
        <v>42.1</v>
      </c>
      <c r="J18" s="355">
        <v>24049</v>
      </c>
      <c r="K18" s="355">
        <v>49915</v>
      </c>
      <c r="L18" s="356">
        <v>207.6</v>
      </c>
      <c r="M18" s="244"/>
      <c r="N18" s="244"/>
    </row>
    <row r="19" spans="1:14" x14ac:dyDescent="0.25">
      <c r="A19" s="586" t="s">
        <v>137</v>
      </c>
      <c r="B19" s="586"/>
      <c r="C19" s="383" t="s">
        <v>837</v>
      </c>
      <c r="D19" s="355">
        <v>7406</v>
      </c>
      <c r="E19" s="355">
        <v>8557</v>
      </c>
      <c r="F19" s="356">
        <v>115.5</v>
      </c>
      <c r="G19" s="355">
        <v>2689</v>
      </c>
      <c r="H19" s="355">
        <v>3145</v>
      </c>
      <c r="I19" s="356">
        <v>117</v>
      </c>
      <c r="J19" s="355">
        <v>6655</v>
      </c>
      <c r="K19" s="355">
        <v>9480</v>
      </c>
      <c r="L19" s="356">
        <v>142.4</v>
      </c>
      <c r="M19" s="244"/>
      <c r="N19" s="244"/>
    </row>
    <row r="20" spans="1:14" x14ac:dyDescent="0.25">
      <c r="A20" s="586" t="s">
        <v>139</v>
      </c>
      <c r="B20" s="586"/>
      <c r="C20" s="383" t="s">
        <v>839</v>
      </c>
      <c r="D20" s="355">
        <v>0</v>
      </c>
      <c r="E20" s="355">
        <v>510</v>
      </c>
      <c r="F20" s="356">
        <v>0</v>
      </c>
      <c r="G20" s="355">
        <v>0</v>
      </c>
      <c r="H20" s="355">
        <v>206</v>
      </c>
      <c r="I20" s="356">
        <v>0</v>
      </c>
      <c r="J20" s="355">
        <v>0</v>
      </c>
      <c r="K20" s="355">
        <v>550</v>
      </c>
      <c r="L20" s="356">
        <v>0</v>
      </c>
      <c r="M20" s="244"/>
      <c r="N20" s="244"/>
    </row>
    <row r="21" spans="1:14" x14ac:dyDescent="0.25">
      <c r="A21" s="586" t="s">
        <v>140</v>
      </c>
      <c r="B21" s="586"/>
      <c r="C21" s="383" t="s">
        <v>840</v>
      </c>
      <c r="D21" s="355">
        <v>32130</v>
      </c>
      <c r="E21" s="355">
        <v>47173</v>
      </c>
      <c r="F21" s="356">
        <v>146.80000000000001</v>
      </c>
      <c r="G21" s="355">
        <v>10795</v>
      </c>
      <c r="H21" s="355">
        <v>18695</v>
      </c>
      <c r="I21" s="356">
        <v>173.2</v>
      </c>
      <c r="J21" s="355">
        <v>13748</v>
      </c>
      <c r="K21" s="355">
        <v>77439</v>
      </c>
      <c r="L21" s="356">
        <v>563.29999999999995</v>
      </c>
      <c r="M21" s="244"/>
      <c r="N21" s="244"/>
    </row>
    <row r="22" spans="1:14" x14ac:dyDescent="0.25">
      <c r="A22" s="586" t="s">
        <v>141</v>
      </c>
      <c r="B22" s="586"/>
      <c r="C22" s="383" t="s">
        <v>841</v>
      </c>
      <c r="D22" s="355">
        <v>13059</v>
      </c>
      <c r="E22" s="355">
        <v>32543</v>
      </c>
      <c r="F22" s="356">
        <v>249.2</v>
      </c>
      <c r="G22" s="355">
        <v>4551</v>
      </c>
      <c r="H22" s="355">
        <v>12673</v>
      </c>
      <c r="I22" s="356">
        <v>278.5</v>
      </c>
      <c r="J22" s="355">
        <v>9088</v>
      </c>
      <c r="K22" s="355">
        <v>30908</v>
      </c>
      <c r="L22" s="356">
        <v>340.1</v>
      </c>
      <c r="M22" s="244"/>
      <c r="N22" s="244"/>
    </row>
    <row r="23" spans="1:14" x14ac:dyDescent="0.25">
      <c r="A23" s="586" t="s">
        <v>142</v>
      </c>
      <c r="B23" s="586"/>
      <c r="C23" s="383" t="s">
        <v>842</v>
      </c>
      <c r="D23" s="355">
        <v>769912</v>
      </c>
      <c r="E23" s="355">
        <v>919005</v>
      </c>
      <c r="F23" s="356">
        <v>119.4</v>
      </c>
      <c r="G23" s="355">
        <v>243691</v>
      </c>
      <c r="H23" s="355">
        <v>190959</v>
      </c>
      <c r="I23" s="356">
        <v>78.400000000000006</v>
      </c>
      <c r="J23" s="355">
        <v>595432</v>
      </c>
      <c r="K23" s="355">
        <v>754280</v>
      </c>
      <c r="L23" s="356">
        <v>126.7</v>
      </c>
      <c r="M23" s="244"/>
      <c r="N23" s="244"/>
    </row>
    <row r="24" spans="1:14" x14ac:dyDescent="0.25">
      <c r="A24" s="586" t="s">
        <v>143</v>
      </c>
      <c r="B24" s="586"/>
      <c r="C24" s="383" t="s">
        <v>843</v>
      </c>
      <c r="D24" s="355">
        <v>395</v>
      </c>
      <c r="E24" s="355">
        <v>954</v>
      </c>
      <c r="F24" s="356">
        <v>241.5</v>
      </c>
      <c r="G24" s="355">
        <v>150</v>
      </c>
      <c r="H24" s="355">
        <v>731</v>
      </c>
      <c r="I24" s="356">
        <v>487.3</v>
      </c>
      <c r="J24" s="355">
        <v>114</v>
      </c>
      <c r="K24" s="355">
        <v>1567</v>
      </c>
      <c r="L24" s="356">
        <v>1374.6</v>
      </c>
      <c r="M24" s="244"/>
      <c r="N24" s="244"/>
    </row>
    <row r="25" spans="1:14" x14ac:dyDescent="0.25">
      <c r="A25" s="586" t="s">
        <v>144</v>
      </c>
      <c r="B25" s="586"/>
      <c r="C25" s="383" t="s">
        <v>844</v>
      </c>
      <c r="D25" s="355">
        <v>63444</v>
      </c>
      <c r="E25" s="355">
        <v>65791</v>
      </c>
      <c r="F25" s="356">
        <v>103.7</v>
      </c>
      <c r="G25" s="355">
        <v>22478</v>
      </c>
      <c r="H25" s="355">
        <v>23953</v>
      </c>
      <c r="I25" s="356">
        <v>106.6</v>
      </c>
      <c r="J25" s="355">
        <v>40466</v>
      </c>
      <c r="K25" s="355">
        <v>49772</v>
      </c>
      <c r="L25" s="356">
        <v>123</v>
      </c>
      <c r="M25" s="244"/>
      <c r="N25" s="244"/>
    </row>
    <row r="26" spans="1:14" x14ac:dyDescent="0.25">
      <c r="A26" s="586" t="s">
        <v>145</v>
      </c>
      <c r="B26" s="586"/>
      <c r="C26" s="383" t="s">
        <v>845</v>
      </c>
      <c r="D26" s="355">
        <v>3324</v>
      </c>
      <c r="E26" s="355">
        <v>14464</v>
      </c>
      <c r="F26" s="356">
        <v>435.1</v>
      </c>
      <c r="G26" s="355">
        <v>1281</v>
      </c>
      <c r="H26" s="355">
        <v>5859</v>
      </c>
      <c r="I26" s="356">
        <v>457.4</v>
      </c>
      <c r="J26" s="355">
        <v>2273</v>
      </c>
      <c r="K26" s="355">
        <v>19613</v>
      </c>
      <c r="L26" s="356">
        <v>862.9</v>
      </c>
      <c r="M26" s="244"/>
      <c r="N26" s="244"/>
    </row>
    <row r="27" spans="1:14" x14ac:dyDescent="0.25">
      <c r="A27" s="586" t="s">
        <v>146</v>
      </c>
      <c r="B27" s="586"/>
      <c r="C27" s="383" t="s">
        <v>846</v>
      </c>
      <c r="D27" s="355">
        <v>13122</v>
      </c>
      <c r="E27" s="355">
        <v>16203</v>
      </c>
      <c r="F27" s="356">
        <v>123.5</v>
      </c>
      <c r="G27" s="355">
        <v>4780</v>
      </c>
      <c r="H27" s="355">
        <v>5884</v>
      </c>
      <c r="I27" s="356">
        <v>123.1</v>
      </c>
      <c r="J27" s="355">
        <v>12870</v>
      </c>
      <c r="K27" s="355">
        <v>20997</v>
      </c>
      <c r="L27" s="356">
        <v>163.1</v>
      </c>
      <c r="M27" s="244"/>
      <c r="N27" s="244"/>
    </row>
    <row r="28" spans="1:14" x14ac:dyDescent="0.25">
      <c r="A28" s="586" t="s">
        <v>147</v>
      </c>
      <c r="B28" s="586"/>
      <c r="C28" s="383" t="s">
        <v>848</v>
      </c>
      <c r="D28" s="355">
        <v>494</v>
      </c>
      <c r="E28" s="355">
        <v>508</v>
      </c>
      <c r="F28" s="356">
        <v>102.8</v>
      </c>
      <c r="G28" s="355">
        <v>185</v>
      </c>
      <c r="H28" s="355">
        <v>210</v>
      </c>
      <c r="I28" s="356">
        <v>113.5</v>
      </c>
      <c r="J28" s="355">
        <v>105</v>
      </c>
      <c r="K28" s="355">
        <v>211</v>
      </c>
      <c r="L28" s="356">
        <v>201</v>
      </c>
      <c r="M28" s="244"/>
      <c r="N28" s="244"/>
    </row>
    <row r="29" spans="1:14" x14ac:dyDescent="0.25">
      <c r="A29" s="586" t="s">
        <v>148</v>
      </c>
      <c r="B29" s="586"/>
      <c r="C29" s="383" t="s">
        <v>849</v>
      </c>
      <c r="D29" s="355">
        <v>653</v>
      </c>
      <c r="E29" s="355">
        <v>558</v>
      </c>
      <c r="F29" s="356">
        <v>85.5</v>
      </c>
      <c r="G29" s="355">
        <v>232</v>
      </c>
      <c r="H29" s="355">
        <v>199</v>
      </c>
      <c r="I29" s="356">
        <v>85.8</v>
      </c>
      <c r="J29" s="355">
        <v>234</v>
      </c>
      <c r="K29" s="355">
        <v>214</v>
      </c>
      <c r="L29" s="356">
        <v>91.5</v>
      </c>
      <c r="M29" s="244"/>
      <c r="N29" s="244"/>
    </row>
    <row r="30" spans="1:14" x14ac:dyDescent="0.25">
      <c r="A30" s="586" t="s">
        <v>640</v>
      </c>
      <c r="B30" s="586"/>
      <c r="C30" s="383" t="s">
        <v>854</v>
      </c>
      <c r="D30" s="355">
        <v>1586</v>
      </c>
      <c r="E30" s="355">
        <v>1560</v>
      </c>
      <c r="F30" s="356">
        <v>98.4</v>
      </c>
      <c r="G30" s="355">
        <v>623</v>
      </c>
      <c r="H30" s="355">
        <v>643</v>
      </c>
      <c r="I30" s="356">
        <v>103.2</v>
      </c>
      <c r="J30" s="355">
        <v>1284</v>
      </c>
      <c r="K30" s="355">
        <v>1480</v>
      </c>
      <c r="L30" s="356">
        <v>115.3</v>
      </c>
      <c r="M30" s="244"/>
      <c r="N30" s="244"/>
    </row>
    <row r="31" spans="1:14" x14ac:dyDescent="0.25">
      <c r="A31" s="586" t="s">
        <v>155</v>
      </c>
      <c r="B31" s="586"/>
      <c r="C31" s="383" t="s">
        <v>856</v>
      </c>
      <c r="D31" s="355">
        <v>1073</v>
      </c>
      <c r="E31" s="355">
        <v>838</v>
      </c>
      <c r="F31" s="356">
        <v>78.099999999999994</v>
      </c>
      <c r="G31" s="355">
        <v>563</v>
      </c>
      <c r="H31" s="355">
        <v>442</v>
      </c>
      <c r="I31" s="356">
        <v>78.5</v>
      </c>
      <c r="J31" s="355">
        <v>729</v>
      </c>
      <c r="K31" s="355">
        <v>791</v>
      </c>
      <c r="L31" s="356">
        <v>108.5</v>
      </c>
      <c r="M31" s="244"/>
      <c r="N31" s="244"/>
    </row>
    <row r="32" spans="1:14" ht="15" customHeight="1" thickBot="1" x14ac:dyDescent="0.3">
      <c r="A32" s="585" t="s">
        <v>693</v>
      </c>
      <c r="B32" s="585"/>
      <c r="C32" s="585"/>
      <c r="D32" s="360">
        <v>956990</v>
      </c>
      <c r="E32" s="360">
        <v>1162856</v>
      </c>
      <c r="F32" s="388">
        <v>121.5</v>
      </c>
      <c r="G32" s="360">
        <v>310222</v>
      </c>
      <c r="H32" s="360">
        <v>272955</v>
      </c>
      <c r="I32" s="361">
        <v>88</v>
      </c>
      <c r="J32" s="360">
        <v>737009</v>
      </c>
      <c r="K32" s="360">
        <v>1049794</v>
      </c>
      <c r="L32" s="361">
        <v>142.4</v>
      </c>
      <c r="M32" s="244"/>
      <c r="N32" s="244"/>
    </row>
    <row r="33" spans="1:14" ht="15.75" thickTop="1" x14ac:dyDescent="0.25">
      <c r="A33" s="249"/>
      <c r="B33" s="249"/>
      <c r="C33" s="249"/>
      <c r="D33" s="249"/>
      <c r="E33" s="250"/>
      <c r="F33" s="249"/>
      <c r="G33" s="249"/>
      <c r="H33" s="250"/>
      <c r="I33" s="249"/>
      <c r="J33" s="249"/>
      <c r="K33" s="250"/>
      <c r="L33" s="244"/>
      <c r="M33" s="244"/>
      <c r="N33" s="244"/>
    </row>
    <row r="34" spans="1:14" x14ac:dyDescent="0.25">
      <c r="A34" s="240"/>
      <c r="B34" s="240"/>
      <c r="C34" s="251"/>
      <c r="D34" s="251"/>
      <c r="E34" s="251"/>
      <c r="F34" s="251"/>
      <c r="G34" s="251"/>
      <c r="H34" s="251"/>
      <c r="I34" s="251"/>
      <c r="J34" s="251"/>
      <c r="K34" s="251"/>
      <c r="L34" s="240"/>
      <c r="M34" s="240"/>
      <c r="N34" s="240"/>
    </row>
    <row r="35" spans="1:14" x14ac:dyDescent="0.25">
      <c r="A35" s="252"/>
      <c r="B35" s="252"/>
      <c r="C35" s="252"/>
      <c r="D35" s="252"/>
      <c r="E35" s="252"/>
      <c r="F35" s="252"/>
      <c r="G35" s="252"/>
      <c r="H35" s="252"/>
      <c r="I35" s="252"/>
      <c r="J35" s="252"/>
      <c r="K35" s="252"/>
      <c r="L35" s="252"/>
      <c r="M35" s="252"/>
      <c r="N35" s="252"/>
    </row>
    <row r="36" spans="1:14" ht="54" customHeight="1" x14ac:dyDescent="0.25">
      <c r="A36" s="604" t="s">
        <v>118</v>
      </c>
      <c r="B36" s="604"/>
      <c r="C36" s="605" t="s">
        <v>823</v>
      </c>
      <c r="D36" s="604" t="s">
        <v>249</v>
      </c>
      <c r="E36" s="604"/>
      <c r="F36" s="604"/>
      <c r="G36" s="604" t="s">
        <v>250</v>
      </c>
      <c r="H36" s="604"/>
      <c r="I36" s="604"/>
      <c r="J36" s="604" t="s">
        <v>251</v>
      </c>
      <c r="K36" s="604"/>
      <c r="L36" s="604"/>
    </row>
    <row r="37" spans="1:14" ht="42.6" customHeight="1" x14ac:dyDescent="0.25">
      <c r="A37" s="604"/>
      <c r="B37" s="604"/>
      <c r="C37" s="605"/>
      <c r="D37" s="325" t="s">
        <v>122</v>
      </c>
      <c r="E37" s="325" t="s">
        <v>123</v>
      </c>
      <c r="F37" s="325" t="s">
        <v>124</v>
      </c>
      <c r="G37" s="325" t="s">
        <v>122</v>
      </c>
      <c r="H37" s="325" t="s">
        <v>123</v>
      </c>
      <c r="I37" s="325" t="s">
        <v>124</v>
      </c>
      <c r="J37" s="325" t="s">
        <v>122</v>
      </c>
      <c r="K37" s="325" t="s">
        <v>123</v>
      </c>
      <c r="L37" s="325" t="s">
        <v>124</v>
      </c>
    </row>
    <row r="38" spans="1:14" x14ac:dyDescent="0.25">
      <c r="A38" s="586" t="s">
        <v>827</v>
      </c>
      <c r="B38" s="586"/>
      <c r="C38" s="383" t="s">
        <v>828</v>
      </c>
      <c r="D38" s="355">
        <v>230</v>
      </c>
      <c r="E38" s="355">
        <v>206</v>
      </c>
      <c r="F38" s="356">
        <v>89.6</v>
      </c>
      <c r="G38" s="355">
        <v>0</v>
      </c>
      <c r="H38" s="355">
        <v>0</v>
      </c>
      <c r="I38" s="356">
        <v>0</v>
      </c>
      <c r="J38" s="355">
        <v>38180</v>
      </c>
      <c r="K38" s="355">
        <v>40568</v>
      </c>
      <c r="L38" s="356">
        <v>106.3</v>
      </c>
    </row>
    <row r="39" spans="1:14" ht="15" customHeight="1" x14ac:dyDescent="0.25">
      <c r="A39" s="586" t="s">
        <v>834</v>
      </c>
      <c r="B39" s="586"/>
      <c r="C39" s="383" t="s">
        <v>835</v>
      </c>
      <c r="D39" s="355">
        <v>17</v>
      </c>
      <c r="E39" s="355">
        <v>52</v>
      </c>
      <c r="F39" s="356">
        <v>305.89999999999998</v>
      </c>
      <c r="G39" s="355">
        <v>0</v>
      </c>
      <c r="H39" s="355">
        <v>0</v>
      </c>
      <c r="I39" s="356">
        <v>0</v>
      </c>
      <c r="J39" s="355">
        <v>3673</v>
      </c>
      <c r="K39" s="355">
        <v>3172</v>
      </c>
      <c r="L39" s="356">
        <v>86.4</v>
      </c>
    </row>
    <row r="40" spans="1:14" ht="15" customHeight="1" x14ac:dyDescent="0.25">
      <c r="A40" s="586" t="s">
        <v>136</v>
      </c>
      <c r="B40" s="586"/>
      <c r="C40" s="383" t="s">
        <v>836</v>
      </c>
      <c r="D40" s="355">
        <v>721</v>
      </c>
      <c r="E40" s="355">
        <v>1161</v>
      </c>
      <c r="F40" s="356">
        <v>161</v>
      </c>
      <c r="G40" s="355">
        <v>0</v>
      </c>
      <c r="H40" s="355">
        <v>1</v>
      </c>
      <c r="I40" s="356">
        <v>0</v>
      </c>
      <c r="J40" s="355">
        <v>81722</v>
      </c>
      <c r="K40" s="355">
        <v>103719</v>
      </c>
      <c r="L40" s="356">
        <v>126.9</v>
      </c>
    </row>
    <row r="41" spans="1:14" ht="15" customHeight="1" x14ac:dyDescent="0.25">
      <c r="A41" s="586" t="s">
        <v>137</v>
      </c>
      <c r="B41" s="586"/>
      <c r="C41" s="383" t="s">
        <v>837</v>
      </c>
      <c r="D41" s="355">
        <v>168</v>
      </c>
      <c r="E41" s="355">
        <v>346</v>
      </c>
      <c r="F41" s="356">
        <v>206</v>
      </c>
      <c r="G41" s="355">
        <v>0</v>
      </c>
      <c r="H41" s="355">
        <v>0</v>
      </c>
      <c r="I41" s="356">
        <v>0</v>
      </c>
      <c r="J41" s="355">
        <v>16917</v>
      </c>
      <c r="K41" s="355">
        <v>21528</v>
      </c>
      <c r="L41" s="356">
        <v>127.3</v>
      </c>
    </row>
    <row r="42" spans="1:14" ht="15" customHeight="1" x14ac:dyDescent="0.25">
      <c r="A42" s="586" t="s">
        <v>139</v>
      </c>
      <c r="B42" s="586"/>
      <c r="C42" s="383" t="s">
        <v>839</v>
      </c>
      <c r="D42" s="355">
        <v>0</v>
      </c>
      <c r="E42" s="355">
        <v>7</v>
      </c>
      <c r="F42" s="356">
        <v>0</v>
      </c>
      <c r="G42" s="355">
        <v>0</v>
      </c>
      <c r="H42" s="355">
        <v>0</v>
      </c>
      <c r="I42" s="356">
        <v>0</v>
      </c>
      <c r="J42" s="355">
        <v>0</v>
      </c>
      <c r="K42" s="355">
        <v>1274</v>
      </c>
      <c r="L42" s="356">
        <v>0</v>
      </c>
    </row>
    <row r="43" spans="1:14" ht="15" customHeight="1" x14ac:dyDescent="0.25">
      <c r="A43" s="586" t="s">
        <v>140</v>
      </c>
      <c r="B43" s="586"/>
      <c r="C43" s="383" t="s">
        <v>840</v>
      </c>
      <c r="D43" s="355">
        <v>348</v>
      </c>
      <c r="E43" s="355">
        <v>6868</v>
      </c>
      <c r="F43" s="356">
        <v>1973.6</v>
      </c>
      <c r="G43" s="355">
        <v>0</v>
      </c>
      <c r="H43" s="355">
        <v>0</v>
      </c>
      <c r="I43" s="356">
        <v>0</v>
      </c>
      <c r="J43" s="355">
        <v>57021</v>
      </c>
      <c r="K43" s="355">
        <v>150176</v>
      </c>
      <c r="L43" s="356">
        <v>263.39999999999998</v>
      </c>
    </row>
    <row r="44" spans="1:14" ht="15" customHeight="1" x14ac:dyDescent="0.25">
      <c r="A44" s="586" t="s">
        <v>141</v>
      </c>
      <c r="B44" s="586"/>
      <c r="C44" s="383" t="s">
        <v>841</v>
      </c>
      <c r="D44" s="355">
        <v>3727</v>
      </c>
      <c r="E44" s="355">
        <v>97772</v>
      </c>
      <c r="F44" s="356">
        <v>2623.3</v>
      </c>
      <c r="G44" s="355">
        <v>0</v>
      </c>
      <c r="H44" s="355">
        <v>0</v>
      </c>
      <c r="I44" s="356">
        <v>0</v>
      </c>
      <c r="J44" s="355">
        <v>30424</v>
      </c>
      <c r="K44" s="355">
        <v>173896</v>
      </c>
      <c r="L44" s="356">
        <v>571.6</v>
      </c>
    </row>
    <row r="45" spans="1:14" ht="15" customHeight="1" x14ac:dyDescent="0.25">
      <c r="A45" s="586" t="s">
        <v>142</v>
      </c>
      <c r="B45" s="586"/>
      <c r="C45" s="383" t="s">
        <v>842</v>
      </c>
      <c r="D45" s="355">
        <v>5367</v>
      </c>
      <c r="E45" s="355">
        <v>26178</v>
      </c>
      <c r="F45" s="356">
        <v>487.8</v>
      </c>
      <c r="G45" s="355">
        <v>0</v>
      </c>
      <c r="H45" s="355">
        <v>1368</v>
      </c>
      <c r="I45" s="356">
        <v>0</v>
      </c>
      <c r="J45" s="355">
        <v>1614401</v>
      </c>
      <c r="K45" s="355">
        <v>1891790</v>
      </c>
      <c r="L45" s="356">
        <v>117.2</v>
      </c>
    </row>
    <row r="46" spans="1:14" ht="15" customHeight="1" x14ac:dyDescent="0.25">
      <c r="A46" s="586" t="s">
        <v>143</v>
      </c>
      <c r="B46" s="586"/>
      <c r="C46" s="383" t="s">
        <v>843</v>
      </c>
      <c r="D46" s="355">
        <v>1</v>
      </c>
      <c r="E46" s="355">
        <v>1462</v>
      </c>
      <c r="F46" s="356">
        <v>146200</v>
      </c>
      <c r="G46" s="355">
        <v>0</v>
      </c>
      <c r="H46" s="355">
        <v>0</v>
      </c>
      <c r="I46" s="356">
        <v>0</v>
      </c>
      <c r="J46" s="355">
        <v>660</v>
      </c>
      <c r="K46" s="355">
        <v>4714</v>
      </c>
      <c r="L46" s="356">
        <v>714.2</v>
      </c>
    </row>
    <row r="47" spans="1:14" ht="15" customHeight="1" x14ac:dyDescent="0.25">
      <c r="A47" s="586" t="s">
        <v>144</v>
      </c>
      <c r="B47" s="586"/>
      <c r="C47" s="383" t="s">
        <v>844</v>
      </c>
      <c r="D47" s="355">
        <v>581</v>
      </c>
      <c r="E47" s="355">
        <v>2695</v>
      </c>
      <c r="F47" s="356">
        <v>463.9</v>
      </c>
      <c r="G47" s="355">
        <v>0</v>
      </c>
      <c r="H47" s="355">
        <v>0</v>
      </c>
      <c r="I47" s="356">
        <v>0</v>
      </c>
      <c r="J47" s="355">
        <v>126969</v>
      </c>
      <c r="K47" s="355">
        <v>142212</v>
      </c>
      <c r="L47" s="356">
        <v>112</v>
      </c>
    </row>
    <row r="48" spans="1:14" ht="15" customHeight="1" x14ac:dyDescent="0.25">
      <c r="A48" s="586" t="s">
        <v>145</v>
      </c>
      <c r="B48" s="586"/>
      <c r="C48" s="383" t="s">
        <v>845</v>
      </c>
      <c r="D48" s="355">
        <v>97</v>
      </c>
      <c r="E48" s="355">
        <v>44607</v>
      </c>
      <c r="F48" s="356">
        <v>45986.6</v>
      </c>
      <c r="G48" s="355">
        <v>0</v>
      </c>
      <c r="H48" s="355">
        <v>0</v>
      </c>
      <c r="I48" s="356">
        <v>0</v>
      </c>
      <c r="J48" s="355">
        <v>6974</v>
      </c>
      <c r="K48" s="355">
        <v>84542</v>
      </c>
      <c r="L48" s="356">
        <v>1212.2</v>
      </c>
    </row>
    <row r="49" spans="1:12" ht="15" customHeight="1" x14ac:dyDescent="0.25">
      <c r="A49" s="586" t="s">
        <v>146</v>
      </c>
      <c r="B49" s="586"/>
      <c r="C49" s="383" t="s">
        <v>846</v>
      </c>
      <c r="D49" s="355">
        <v>391</v>
      </c>
      <c r="E49" s="355">
        <v>15349</v>
      </c>
      <c r="F49" s="356">
        <v>3925.6</v>
      </c>
      <c r="G49" s="355">
        <v>0</v>
      </c>
      <c r="H49" s="355">
        <v>4</v>
      </c>
      <c r="I49" s="356">
        <v>0</v>
      </c>
      <c r="J49" s="355">
        <v>31163</v>
      </c>
      <c r="K49" s="355">
        <v>58437</v>
      </c>
      <c r="L49" s="356">
        <v>187.5</v>
      </c>
    </row>
    <row r="50" spans="1:12" ht="15" customHeight="1" x14ac:dyDescent="0.25">
      <c r="A50" s="586" t="s">
        <v>147</v>
      </c>
      <c r="B50" s="586"/>
      <c r="C50" s="383" t="s">
        <v>848</v>
      </c>
      <c r="D50" s="355">
        <v>1</v>
      </c>
      <c r="E50" s="355">
        <v>16</v>
      </c>
      <c r="F50" s="356">
        <v>1600</v>
      </c>
      <c r="G50" s="355">
        <v>0</v>
      </c>
      <c r="H50" s="355">
        <v>0</v>
      </c>
      <c r="I50" s="356">
        <v>0</v>
      </c>
      <c r="J50" s="355">
        <v>784</v>
      </c>
      <c r="K50" s="355">
        <v>945</v>
      </c>
      <c r="L50" s="356">
        <v>120.5</v>
      </c>
    </row>
    <row r="51" spans="1:12" ht="15" customHeight="1" x14ac:dyDescent="0.25">
      <c r="A51" s="586" t="s">
        <v>148</v>
      </c>
      <c r="B51" s="586"/>
      <c r="C51" s="383" t="s">
        <v>849</v>
      </c>
      <c r="D51" s="355">
        <v>33</v>
      </c>
      <c r="E51" s="355">
        <v>34</v>
      </c>
      <c r="F51" s="356">
        <v>103</v>
      </c>
      <c r="G51" s="355">
        <v>0</v>
      </c>
      <c r="H51" s="355">
        <v>0</v>
      </c>
      <c r="I51" s="356">
        <v>0</v>
      </c>
      <c r="J51" s="355">
        <v>1152</v>
      </c>
      <c r="K51" s="355">
        <v>1004</v>
      </c>
      <c r="L51" s="356">
        <v>87.2</v>
      </c>
    </row>
    <row r="52" spans="1:12" ht="15" customHeight="1" x14ac:dyDescent="0.25">
      <c r="A52" s="586" t="s">
        <v>640</v>
      </c>
      <c r="B52" s="586"/>
      <c r="C52" s="383" t="s">
        <v>854</v>
      </c>
      <c r="D52" s="355">
        <v>20</v>
      </c>
      <c r="E52" s="355">
        <v>69</v>
      </c>
      <c r="F52" s="356">
        <v>345</v>
      </c>
      <c r="G52" s="355">
        <v>0</v>
      </c>
      <c r="H52" s="355">
        <v>0</v>
      </c>
      <c r="I52" s="356">
        <v>0</v>
      </c>
      <c r="J52" s="355">
        <v>3513</v>
      </c>
      <c r="K52" s="355">
        <v>3752</v>
      </c>
      <c r="L52" s="356">
        <v>106.8</v>
      </c>
    </row>
    <row r="53" spans="1:12" ht="15" customHeight="1" x14ac:dyDescent="0.25">
      <c r="A53" s="586" t="s">
        <v>155</v>
      </c>
      <c r="B53" s="586"/>
      <c r="C53" s="383" t="s">
        <v>856</v>
      </c>
      <c r="D53" s="355">
        <v>0</v>
      </c>
      <c r="E53" s="355">
        <v>17</v>
      </c>
      <c r="F53" s="356">
        <v>0</v>
      </c>
      <c r="G53" s="355">
        <v>0</v>
      </c>
      <c r="H53" s="355">
        <v>0</v>
      </c>
      <c r="I53" s="356">
        <v>0</v>
      </c>
      <c r="J53" s="355">
        <v>2364</v>
      </c>
      <c r="K53" s="355">
        <v>2087</v>
      </c>
      <c r="L53" s="356">
        <v>88.3</v>
      </c>
    </row>
    <row r="54" spans="1:12" ht="15" customHeight="1" thickBot="1" x14ac:dyDescent="0.3">
      <c r="A54" s="585" t="s">
        <v>693</v>
      </c>
      <c r="B54" s="585"/>
      <c r="C54" s="585"/>
      <c r="D54" s="360">
        <v>11702</v>
      </c>
      <c r="E54" s="360">
        <v>196839</v>
      </c>
      <c r="F54" s="361">
        <v>1682.4</v>
      </c>
      <c r="G54" s="360">
        <v>0</v>
      </c>
      <c r="H54" s="360">
        <v>1373</v>
      </c>
      <c r="I54" s="361">
        <v>0</v>
      </c>
      <c r="J54" s="360">
        <v>2015917</v>
      </c>
      <c r="K54" s="360">
        <v>2683816</v>
      </c>
      <c r="L54" s="361">
        <v>133.1</v>
      </c>
    </row>
    <row r="55" spans="1:12" ht="15.75" thickTop="1" x14ac:dyDescent="0.25"/>
    <row r="58" spans="1:12" ht="24" customHeight="1" x14ac:dyDescent="0.25">
      <c r="A58" s="604" t="s">
        <v>118</v>
      </c>
      <c r="B58" s="604"/>
      <c r="C58" s="605" t="s">
        <v>823</v>
      </c>
      <c r="D58" s="604" t="s">
        <v>252</v>
      </c>
      <c r="E58" s="604"/>
      <c r="F58" s="604"/>
      <c r="G58" s="604" t="s">
        <v>253</v>
      </c>
      <c r="H58" s="604"/>
      <c r="I58" s="604"/>
      <c r="J58" s="604" t="s">
        <v>254</v>
      </c>
      <c r="K58" s="604"/>
      <c r="L58" s="604"/>
    </row>
    <row r="59" spans="1:12" x14ac:dyDescent="0.25">
      <c r="A59" s="604"/>
      <c r="B59" s="604"/>
      <c r="C59" s="605"/>
      <c r="D59" s="325" t="s">
        <v>122</v>
      </c>
      <c r="E59" s="325" t="s">
        <v>123</v>
      </c>
      <c r="F59" s="325" t="s">
        <v>124</v>
      </c>
      <c r="G59" s="325" t="s">
        <v>122</v>
      </c>
      <c r="H59" s="325" t="s">
        <v>123</v>
      </c>
      <c r="I59" s="325" t="s">
        <v>124</v>
      </c>
      <c r="J59" s="325" t="s">
        <v>122</v>
      </c>
      <c r="K59" s="325" t="s">
        <v>123</v>
      </c>
      <c r="L59" s="325" t="s">
        <v>124</v>
      </c>
    </row>
    <row r="60" spans="1:12" x14ac:dyDescent="0.25">
      <c r="A60" s="586" t="s">
        <v>827</v>
      </c>
      <c r="B60" s="586"/>
      <c r="C60" s="383" t="s">
        <v>828</v>
      </c>
      <c r="D60" s="355">
        <v>0</v>
      </c>
      <c r="E60" s="355">
        <v>28717</v>
      </c>
      <c r="F60" s="356">
        <v>0</v>
      </c>
      <c r="G60" s="355">
        <v>0</v>
      </c>
      <c r="H60" s="355">
        <v>0</v>
      </c>
      <c r="I60" s="356">
        <v>0</v>
      </c>
      <c r="J60" s="355">
        <v>0</v>
      </c>
      <c r="K60" s="355">
        <v>28717</v>
      </c>
      <c r="L60" s="356">
        <v>0</v>
      </c>
    </row>
    <row r="61" spans="1:12" ht="15" customHeight="1" x14ac:dyDescent="0.25">
      <c r="A61" s="586" t="s">
        <v>834</v>
      </c>
      <c r="B61" s="586"/>
      <c r="C61" s="383" t="s">
        <v>835</v>
      </c>
      <c r="D61" s="355">
        <v>0</v>
      </c>
      <c r="E61" s="355">
        <v>3</v>
      </c>
      <c r="F61" s="356">
        <v>0</v>
      </c>
      <c r="G61" s="355">
        <v>0</v>
      </c>
      <c r="H61" s="355">
        <v>0</v>
      </c>
      <c r="I61" s="356">
        <v>0</v>
      </c>
      <c r="J61" s="355">
        <v>0</v>
      </c>
      <c r="K61" s="355">
        <v>3</v>
      </c>
      <c r="L61" s="356">
        <v>0</v>
      </c>
    </row>
    <row r="62" spans="1:12" ht="15" customHeight="1" x14ac:dyDescent="0.25">
      <c r="A62" s="586" t="s">
        <v>136</v>
      </c>
      <c r="B62" s="586"/>
      <c r="C62" s="383" t="s">
        <v>836</v>
      </c>
      <c r="D62" s="355">
        <v>6327</v>
      </c>
      <c r="E62" s="355">
        <v>28369</v>
      </c>
      <c r="F62" s="356">
        <v>448.4</v>
      </c>
      <c r="G62" s="355">
        <v>0</v>
      </c>
      <c r="H62" s="355">
        <v>0</v>
      </c>
      <c r="I62" s="356">
        <v>0</v>
      </c>
      <c r="J62" s="355">
        <v>6327</v>
      </c>
      <c r="K62" s="355">
        <v>28369</v>
      </c>
      <c r="L62" s="356">
        <v>448.4</v>
      </c>
    </row>
    <row r="63" spans="1:12" ht="15" customHeight="1" x14ac:dyDescent="0.25">
      <c r="A63" s="586" t="s">
        <v>137</v>
      </c>
      <c r="B63" s="586"/>
      <c r="C63" s="383" t="s">
        <v>837</v>
      </c>
      <c r="D63" s="355">
        <v>30</v>
      </c>
      <c r="E63" s="355">
        <v>871</v>
      </c>
      <c r="F63" s="356">
        <v>2903.3</v>
      </c>
      <c r="G63" s="355">
        <v>0</v>
      </c>
      <c r="H63" s="355">
        <v>0</v>
      </c>
      <c r="I63" s="356">
        <v>0</v>
      </c>
      <c r="J63" s="355">
        <v>30</v>
      </c>
      <c r="K63" s="355">
        <v>871</v>
      </c>
      <c r="L63" s="356">
        <v>2903.3</v>
      </c>
    </row>
    <row r="64" spans="1:12" ht="15" customHeight="1" x14ac:dyDescent="0.25">
      <c r="A64" s="586" t="s">
        <v>139</v>
      </c>
      <c r="B64" s="586"/>
      <c r="C64" s="383" t="s">
        <v>839</v>
      </c>
      <c r="D64" s="355">
        <v>0</v>
      </c>
      <c r="E64" s="355">
        <v>29</v>
      </c>
      <c r="F64" s="356">
        <v>0</v>
      </c>
      <c r="G64" s="355">
        <v>0</v>
      </c>
      <c r="H64" s="355">
        <v>0</v>
      </c>
      <c r="I64" s="356">
        <v>0</v>
      </c>
      <c r="J64" s="355">
        <v>0</v>
      </c>
      <c r="K64" s="355">
        <v>29</v>
      </c>
      <c r="L64" s="356">
        <v>0</v>
      </c>
    </row>
    <row r="65" spans="1:12" ht="15" customHeight="1" x14ac:dyDescent="0.25">
      <c r="A65" s="586" t="s">
        <v>140</v>
      </c>
      <c r="B65" s="586"/>
      <c r="C65" s="383" t="s">
        <v>840</v>
      </c>
      <c r="D65" s="355">
        <v>239</v>
      </c>
      <c r="E65" s="355">
        <v>53967</v>
      </c>
      <c r="F65" s="356">
        <v>22580.3</v>
      </c>
      <c r="G65" s="355">
        <v>0</v>
      </c>
      <c r="H65" s="355">
        <v>0</v>
      </c>
      <c r="I65" s="356">
        <v>0</v>
      </c>
      <c r="J65" s="355">
        <v>239</v>
      </c>
      <c r="K65" s="355">
        <v>53967</v>
      </c>
      <c r="L65" s="356">
        <v>22580.3</v>
      </c>
    </row>
    <row r="66" spans="1:12" ht="15" customHeight="1" x14ac:dyDescent="0.25">
      <c r="A66" s="586" t="s">
        <v>141</v>
      </c>
      <c r="B66" s="586"/>
      <c r="C66" s="383" t="s">
        <v>841</v>
      </c>
      <c r="D66" s="355">
        <v>99</v>
      </c>
      <c r="E66" s="355">
        <v>16888</v>
      </c>
      <c r="F66" s="356">
        <v>17058.599999999999</v>
      </c>
      <c r="G66" s="355">
        <v>0</v>
      </c>
      <c r="H66" s="355">
        <v>0</v>
      </c>
      <c r="I66" s="356">
        <v>0</v>
      </c>
      <c r="J66" s="355">
        <v>99</v>
      </c>
      <c r="K66" s="355">
        <v>16888</v>
      </c>
      <c r="L66" s="356">
        <v>17058.599999999999</v>
      </c>
    </row>
    <row r="67" spans="1:12" ht="15" customHeight="1" x14ac:dyDescent="0.25">
      <c r="A67" s="586" t="s">
        <v>142</v>
      </c>
      <c r="B67" s="586"/>
      <c r="C67" s="383" t="s">
        <v>842</v>
      </c>
      <c r="D67" s="355">
        <v>20937</v>
      </c>
      <c r="E67" s="355">
        <v>119326</v>
      </c>
      <c r="F67" s="356">
        <v>569.9</v>
      </c>
      <c r="G67" s="355">
        <v>0</v>
      </c>
      <c r="H67" s="355">
        <v>1844</v>
      </c>
      <c r="I67" s="356">
        <v>0</v>
      </c>
      <c r="J67" s="355">
        <v>20937</v>
      </c>
      <c r="K67" s="355">
        <v>121170</v>
      </c>
      <c r="L67" s="356">
        <v>578.70000000000005</v>
      </c>
    </row>
    <row r="68" spans="1:12" ht="15" customHeight="1" x14ac:dyDescent="0.25">
      <c r="A68" s="586" t="s">
        <v>143</v>
      </c>
      <c r="B68" s="586"/>
      <c r="C68" s="383" t="s">
        <v>843</v>
      </c>
      <c r="D68" s="355">
        <v>0</v>
      </c>
      <c r="E68" s="355">
        <v>18</v>
      </c>
      <c r="F68" s="356">
        <v>0</v>
      </c>
      <c r="G68" s="355">
        <v>0</v>
      </c>
      <c r="H68" s="355">
        <v>0</v>
      </c>
      <c r="I68" s="356">
        <v>0</v>
      </c>
      <c r="J68" s="355">
        <v>0</v>
      </c>
      <c r="K68" s="355">
        <v>18</v>
      </c>
      <c r="L68" s="356">
        <v>0</v>
      </c>
    </row>
    <row r="69" spans="1:12" ht="15" customHeight="1" x14ac:dyDescent="0.25">
      <c r="A69" s="586" t="s">
        <v>144</v>
      </c>
      <c r="B69" s="586"/>
      <c r="C69" s="383" t="s">
        <v>844</v>
      </c>
      <c r="D69" s="355">
        <v>22424</v>
      </c>
      <c r="E69" s="355">
        <v>35814</v>
      </c>
      <c r="F69" s="356">
        <v>159.69999999999999</v>
      </c>
      <c r="G69" s="355">
        <v>0</v>
      </c>
      <c r="H69" s="355">
        <v>0</v>
      </c>
      <c r="I69" s="356">
        <v>0</v>
      </c>
      <c r="J69" s="355">
        <v>22424</v>
      </c>
      <c r="K69" s="355">
        <v>35814</v>
      </c>
      <c r="L69" s="356">
        <v>159.69999999999999</v>
      </c>
    </row>
    <row r="70" spans="1:12" ht="15" customHeight="1" x14ac:dyDescent="0.25">
      <c r="A70" s="586" t="s">
        <v>145</v>
      </c>
      <c r="B70" s="586"/>
      <c r="C70" s="383" t="s">
        <v>845</v>
      </c>
      <c r="D70" s="355">
        <v>60</v>
      </c>
      <c r="E70" s="355">
        <v>934</v>
      </c>
      <c r="F70" s="356">
        <v>1556.7</v>
      </c>
      <c r="G70" s="355">
        <v>0</v>
      </c>
      <c r="H70" s="355">
        <v>0</v>
      </c>
      <c r="I70" s="356">
        <v>0</v>
      </c>
      <c r="J70" s="355">
        <v>60</v>
      </c>
      <c r="K70" s="355">
        <v>934</v>
      </c>
      <c r="L70" s="356">
        <v>1556.7</v>
      </c>
    </row>
    <row r="71" spans="1:12" ht="15" customHeight="1" x14ac:dyDescent="0.25">
      <c r="A71" s="586" t="s">
        <v>146</v>
      </c>
      <c r="B71" s="586"/>
      <c r="C71" s="383" t="s">
        <v>846</v>
      </c>
      <c r="D71" s="355">
        <v>1861</v>
      </c>
      <c r="E71" s="355">
        <v>11636</v>
      </c>
      <c r="F71" s="356">
        <v>625.29999999999995</v>
      </c>
      <c r="G71" s="355">
        <v>0</v>
      </c>
      <c r="H71" s="355">
        <v>0</v>
      </c>
      <c r="I71" s="356">
        <v>0</v>
      </c>
      <c r="J71" s="355">
        <v>1861</v>
      </c>
      <c r="K71" s="355">
        <v>11636</v>
      </c>
      <c r="L71" s="356">
        <v>625.29999999999995</v>
      </c>
    </row>
    <row r="72" spans="1:12" ht="15" customHeight="1" x14ac:dyDescent="0.25">
      <c r="A72" s="586" t="s">
        <v>147</v>
      </c>
      <c r="B72" s="586"/>
      <c r="C72" s="383" t="s">
        <v>848</v>
      </c>
      <c r="D72" s="355">
        <v>0</v>
      </c>
      <c r="E72" s="355">
        <v>0</v>
      </c>
      <c r="F72" s="356">
        <v>0</v>
      </c>
      <c r="G72" s="355">
        <v>0</v>
      </c>
      <c r="H72" s="355">
        <v>0</v>
      </c>
      <c r="I72" s="356">
        <v>0</v>
      </c>
      <c r="J72" s="355">
        <v>0</v>
      </c>
      <c r="K72" s="355">
        <v>0</v>
      </c>
      <c r="L72" s="356">
        <v>0</v>
      </c>
    </row>
    <row r="73" spans="1:12" ht="15" customHeight="1" x14ac:dyDescent="0.25">
      <c r="A73" s="586" t="s">
        <v>148</v>
      </c>
      <c r="B73" s="586"/>
      <c r="C73" s="383" t="s">
        <v>849</v>
      </c>
      <c r="D73" s="355">
        <v>0</v>
      </c>
      <c r="E73" s="355">
        <v>31</v>
      </c>
      <c r="F73" s="356">
        <v>0</v>
      </c>
      <c r="G73" s="355">
        <v>0</v>
      </c>
      <c r="H73" s="355">
        <v>0</v>
      </c>
      <c r="I73" s="356">
        <v>0</v>
      </c>
      <c r="J73" s="355">
        <v>0</v>
      </c>
      <c r="K73" s="355">
        <v>31</v>
      </c>
      <c r="L73" s="356">
        <v>0</v>
      </c>
    </row>
    <row r="74" spans="1:12" ht="15" customHeight="1" x14ac:dyDescent="0.25">
      <c r="A74" s="586" t="s">
        <v>640</v>
      </c>
      <c r="B74" s="586"/>
      <c r="C74" s="383" t="s">
        <v>854</v>
      </c>
      <c r="D74" s="355">
        <v>1400</v>
      </c>
      <c r="E74" s="355">
        <v>1479</v>
      </c>
      <c r="F74" s="356">
        <v>105.6</v>
      </c>
      <c r="G74" s="355">
        <v>0</v>
      </c>
      <c r="H74" s="355">
        <v>0</v>
      </c>
      <c r="I74" s="356">
        <v>0</v>
      </c>
      <c r="J74" s="355">
        <v>1400</v>
      </c>
      <c r="K74" s="355">
        <v>1479</v>
      </c>
      <c r="L74" s="356">
        <v>105.6</v>
      </c>
    </row>
    <row r="75" spans="1:12" ht="15" customHeight="1" x14ac:dyDescent="0.25">
      <c r="A75" s="586" t="s">
        <v>155</v>
      </c>
      <c r="B75" s="586"/>
      <c r="C75" s="383" t="s">
        <v>856</v>
      </c>
      <c r="D75" s="355">
        <v>0</v>
      </c>
      <c r="E75" s="355">
        <v>0</v>
      </c>
      <c r="F75" s="356">
        <v>0</v>
      </c>
      <c r="G75" s="355">
        <v>0</v>
      </c>
      <c r="H75" s="355">
        <v>0</v>
      </c>
      <c r="I75" s="356">
        <v>0</v>
      </c>
      <c r="J75" s="355">
        <v>0</v>
      </c>
      <c r="K75" s="355">
        <v>0</v>
      </c>
      <c r="L75" s="356">
        <v>0</v>
      </c>
    </row>
    <row r="76" spans="1:12" ht="15" customHeight="1" thickBot="1" x14ac:dyDescent="0.3">
      <c r="A76" s="585" t="s">
        <v>693</v>
      </c>
      <c r="B76" s="585"/>
      <c r="C76" s="585"/>
      <c r="D76" s="360">
        <v>53377</v>
      </c>
      <c r="E76" s="360">
        <v>298082</v>
      </c>
      <c r="F76" s="361">
        <v>558.4</v>
      </c>
      <c r="G76" s="360">
        <v>0</v>
      </c>
      <c r="H76" s="360">
        <v>1844</v>
      </c>
      <c r="I76" s="361">
        <v>0</v>
      </c>
      <c r="J76" s="360">
        <v>53377</v>
      </c>
      <c r="K76" s="360">
        <v>299926</v>
      </c>
      <c r="L76" s="361">
        <v>561.9</v>
      </c>
    </row>
    <row r="77" spans="1:12" ht="15.75" thickTop="1" x14ac:dyDescent="0.25"/>
    <row r="80" spans="1:12" ht="15" customHeight="1" x14ac:dyDescent="0.25">
      <c r="A80" s="604" t="s">
        <v>118</v>
      </c>
      <c r="B80" s="604"/>
      <c r="C80" s="605" t="s">
        <v>823</v>
      </c>
      <c r="D80" s="604" t="s">
        <v>925</v>
      </c>
      <c r="E80" s="604"/>
      <c r="F80" s="604"/>
    </row>
    <row r="81" spans="1:6" x14ac:dyDescent="0.25">
      <c r="A81" s="604"/>
      <c r="B81" s="604"/>
      <c r="C81" s="605"/>
      <c r="D81" s="325" t="s">
        <v>122</v>
      </c>
      <c r="E81" s="325" t="s">
        <v>123</v>
      </c>
      <c r="F81" s="325" t="s">
        <v>124</v>
      </c>
    </row>
    <row r="82" spans="1:6" x14ac:dyDescent="0.25">
      <c r="A82" s="586" t="s">
        <v>827</v>
      </c>
      <c r="B82" s="586"/>
      <c r="C82" s="383" t="s">
        <v>828</v>
      </c>
      <c r="D82" s="355">
        <v>38180</v>
      </c>
      <c r="E82" s="355">
        <v>69285</v>
      </c>
      <c r="F82" s="356">
        <v>181.5</v>
      </c>
    </row>
    <row r="83" spans="1:6" x14ac:dyDescent="0.25">
      <c r="A83" s="586" t="s">
        <v>834</v>
      </c>
      <c r="B83" s="586"/>
      <c r="C83" s="383" t="s">
        <v>835</v>
      </c>
      <c r="D83" s="355">
        <v>3673</v>
      </c>
      <c r="E83" s="355">
        <v>3175</v>
      </c>
      <c r="F83" s="356">
        <v>86.4</v>
      </c>
    </row>
    <row r="84" spans="1:6" x14ac:dyDescent="0.25">
      <c r="A84" s="586" t="s">
        <v>136</v>
      </c>
      <c r="B84" s="586"/>
      <c r="C84" s="383" t="s">
        <v>836</v>
      </c>
      <c r="D84" s="355">
        <v>88049</v>
      </c>
      <c r="E84" s="355">
        <v>132088</v>
      </c>
      <c r="F84" s="356">
        <v>150</v>
      </c>
    </row>
    <row r="85" spans="1:6" x14ac:dyDescent="0.25">
      <c r="A85" s="586" t="s">
        <v>137</v>
      </c>
      <c r="B85" s="586"/>
      <c r="C85" s="383" t="s">
        <v>837</v>
      </c>
      <c r="D85" s="355">
        <v>16947</v>
      </c>
      <c r="E85" s="355">
        <v>22399</v>
      </c>
      <c r="F85" s="356">
        <v>132.19999999999999</v>
      </c>
    </row>
    <row r="86" spans="1:6" x14ac:dyDescent="0.25">
      <c r="A86" s="586" t="s">
        <v>139</v>
      </c>
      <c r="B86" s="586"/>
      <c r="C86" s="383" t="s">
        <v>839</v>
      </c>
      <c r="D86" s="355">
        <v>0</v>
      </c>
      <c r="E86" s="355">
        <v>1303</v>
      </c>
      <c r="F86" s="356">
        <v>0</v>
      </c>
    </row>
    <row r="87" spans="1:6" x14ac:dyDescent="0.25">
      <c r="A87" s="586" t="s">
        <v>140</v>
      </c>
      <c r="B87" s="586"/>
      <c r="C87" s="383" t="s">
        <v>840</v>
      </c>
      <c r="D87" s="355">
        <v>57260</v>
      </c>
      <c r="E87" s="355">
        <v>204143</v>
      </c>
      <c r="F87" s="356">
        <v>356.5</v>
      </c>
    </row>
    <row r="88" spans="1:6" x14ac:dyDescent="0.25">
      <c r="A88" s="586" t="s">
        <v>141</v>
      </c>
      <c r="B88" s="586"/>
      <c r="C88" s="383" t="s">
        <v>841</v>
      </c>
      <c r="D88" s="355">
        <v>30523</v>
      </c>
      <c r="E88" s="355">
        <v>190784</v>
      </c>
      <c r="F88" s="356">
        <v>625</v>
      </c>
    </row>
    <row r="89" spans="1:6" x14ac:dyDescent="0.25">
      <c r="A89" s="586" t="s">
        <v>142</v>
      </c>
      <c r="B89" s="586"/>
      <c r="C89" s="383" t="s">
        <v>842</v>
      </c>
      <c r="D89" s="355">
        <v>1635338</v>
      </c>
      <c r="E89" s="355">
        <v>2012960</v>
      </c>
      <c r="F89" s="356">
        <v>123.1</v>
      </c>
    </row>
    <row r="90" spans="1:6" x14ac:dyDescent="0.25">
      <c r="A90" s="586" t="s">
        <v>143</v>
      </c>
      <c r="B90" s="586"/>
      <c r="C90" s="383" t="s">
        <v>843</v>
      </c>
      <c r="D90" s="355">
        <v>660</v>
      </c>
      <c r="E90" s="355">
        <v>4732</v>
      </c>
      <c r="F90" s="356">
        <v>717</v>
      </c>
    </row>
    <row r="91" spans="1:6" x14ac:dyDescent="0.25">
      <c r="A91" s="586" t="s">
        <v>144</v>
      </c>
      <c r="B91" s="586"/>
      <c r="C91" s="383" t="s">
        <v>844</v>
      </c>
      <c r="D91" s="355">
        <v>149393</v>
      </c>
      <c r="E91" s="355">
        <v>178026</v>
      </c>
      <c r="F91" s="356">
        <v>119.2</v>
      </c>
    </row>
    <row r="92" spans="1:6" x14ac:dyDescent="0.25">
      <c r="A92" s="586" t="s">
        <v>145</v>
      </c>
      <c r="B92" s="586"/>
      <c r="C92" s="383" t="s">
        <v>845</v>
      </c>
      <c r="D92" s="355">
        <v>7034</v>
      </c>
      <c r="E92" s="355">
        <v>85476</v>
      </c>
      <c r="F92" s="356">
        <v>1215.2</v>
      </c>
    </row>
    <row r="93" spans="1:6" x14ac:dyDescent="0.25">
      <c r="A93" s="586" t="s">
        <v>146</v>
      </c>
      <c r="B93" s="586"/>
      <c r="C93" s="383" t="s">
        <v>846</v>
      </c>
      <c r="D93" s="355">
        <v>33024</v>
      </c>
      <c r="E93" s="355">
        <v>70073</v>
      </c>
      <c r="F93" s="356">
        <v>212.2</v>
      </c>
    </row>
    <row r="94" spans="1:6" x14ac:dyDescent="0.25">
      <c r="A94" s="586" t="s">
        <v>147</v>
      </c>
      <c r="B94" s="586"/>
      <c r="C94" s="383" t="s">
        <v>848</v>
      </c>
      <c r="D94" s="355">
        <v>784</v>
      </c>
      <c r="E94" s="355">
        <v>945</v>
      </c>
      <c r="F94" s="356">
        <v>120.5</v>
      </c>
    </row>
    <row r="95" spans="1:6" x14ac:dyDescent="0.25">
      <c r="A95" s="586" t="s">
        <v>148</v>
      </c>
      <c r="B95" s="586"/>
      <c r="C95" s="383" t="s">
        <v>849</v>
      </c>
      <c r="D95" s="355">
        <v>1152</v>
      </c>
      <c r="E95" s="355">
        <v>1035</v>
      </c>
      <c r="F95" s="356">
        <v>89.8</v>
      </c>
    </row>
    <row r="96" spans="1:6" x14ac:dyDescent="0.25">
      <c r="A96" s="586" t="s">
        <v>640</v>
      </c>
      <c r="B96" s="586"/>
      <c r="C96" s="383" t="s">
        <v>854</v>
      </c>
      <c r="D96" s="355">
        <v>4913</v>
      </c>
      <c r="E96" s="355">
        <v>5231</v>
      </c>
      <c r="F96" s="356">
        <v>106.5</v>
      </c>
    </row>
    <row r="97" spans="1:6" x14ac:dyDescent="0.25">
      <c r="A97" s="586" t="s">
        <v>155</v>
      </c>
      <c r="B97" s="586"/>
      <c r="C97" s="383" t="s">
        <v>856</v>
      </c>
      <c r="D97" s="355">
        <v>2364</v>
      </c>
      <c r="E97" s="355">
        <v>2087</v>
      </c>
      <c r="F97" s="356">
        <v>88.3</v>
      </c>
    </row>
    <row r="98" spans="1:6" ht="15.75" thickBot="1" x14ac:dyDescent="0.3">
      <c r="A98" s="585" t="s">
        <v>693</v>
      </c>
      <c r="B98" s="585"/>
      <c r="C98" s="585"/>
      <c r="D98" s="360">
        <v>2069294</v>
      </c>
      <c r="E98" s="360">
        <v>2983742</v>
      </c>
      <c r="F98" s="361">
        <v>144.19999999999999</v>
      </c>
    </row>
    <row r="99" spans="1:6" ht="15.75" thickTop="1" x14ac:dyDescent="0.25"/>
  </sheetData>
  <mergeCells count="91">
    <mergeCell ref="A68:B68"/>
    <mergeCell ref="A69:B69"/>
    <mergeCell ref="A70:B70"/>
    <mergeCell ref="A71:B71"/>
    <mergeCell ref="A1:D1"/>
    <mergeCell ref="A7:K7"/>
    <mergeCell ref="A8:K8"/>
    <mergeCell ref="A9:K9"/>
    <mergeCell ref="A63:B63"/>
    <mergeCell ref="A64:B64"/>
    <mergeCell ref="A65:B65"/>
    <mergeCell ref="A66:B66"/>
    <mergeCell ref="A67:B67"/>
    <mergeCell ref="A14:B15"/>
    <mergeCell ref="C14:C15"/>
    <mergeCell ref="D14:F14"/>
    <mergeCell ref="G14:I14"/>
    <mergeCell ref="J14:L14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C32"/>
    <mergeCell ref="A36:B37"/>
    <mergeCell ref="C36:C37"/>
    <mergeCell ref="D36:F36"/>
    <mergeCell ref="G36:I36"/>
    <mergeCell ref="J36:L36"/>
    <mergeCell ref="A38:B38"/>
    <mergeCell ref="A39:B39"/>
    <mergeCell ref="A40:B40"/>
    <mergeCell ref="A47:B47"/>
    <mergeCell ref="A48:B48"/>
    <mergeCell ref="A49:B49"/>
    <mergeCell ref="A50:B50"/>
    <mergeCell ref="A41:B41"/>
    <mergeCell ref="A42:B42"/>
    <mergeCell ref="A43:B43"/>
    <mergeCell ref="A44:B44"/>
    <mergeCell ref="A45:B45"/>
    <mergeCell ref="G58:I58"/>
    <mergeCell ref="J58:L58"/>
    <mergeCell ref="A60:B60"/>
    <mergeCell ref="A61:B61"/>
    <mergeCell ref="A62:B62"/>
    <mergeCell ref="A58:B59"/>
    <mergeCell ref="C58:C59"/>
    <mergeCell ref="D58:F58"/>
    <mergeCell ref="C80:C81"/>
    <mergeCell ref="D80:F80"/>
    <mergeCell ref="A82:B82"/>
    <mergeCell ref="A83:B83"/>
    <mergeCell ref="A72:B72"/>
    <mergeCell ref="A73:B73"/>
    <mergeCell ref="A74:B74"/>
    <mergeCell ref="A75:B75"/>
    <mergeCell ref="A76:C76"/>
    <mergeCell ref="A98:C98"/>
    <mergeCell ref="A89:B89"/>
    <mergeCell ref="A90:B90"/>
    <mergeCell ref="A91:B91"/>
    <mergeCell ref="A92:B92"/>
    <mergeCell ref="A93:B93"/>
    <mergeCell ref="A2:B2"/>
    <mergeCell ref="A94:B94"/>
    <mergeCell ref="A95:B95"/>
    <mergeCell ref="A96:B96"/>
    <mergeCell ref="A97:B97"/>
    <mergeCell ref="A84:B84"/>
    <mergeCell ref="A85:B85"/>
    <mergeCell ref="A86:B86"/>
    <mergeCell ref="A87:B87"/>
    <mergeCell ref="A88:B88"/>
    <mergeCell ref="A80:B81"/>
    <mergeCell ref="A51:B51"/>
    <mergeCell ref="A52:B52"/>
    <mergeCell ref="A53:B53"/>
    <mergeCell ref="A54:C54"/>
    <mergeCell ref="A46:B46"/>
  </mergeCells>
  <hyperlinks>
    <hyperlink ref="A5" location="'Tab. č. 30'!A80" display="4, Spolu"/>
    <hyperlink ref="A4" location="'Tab. č. 30'!A58" display="3, KV"/>
    <hyperlink ref="A3" location="'Tab. č. 30'!A36" display="2, BT11"/>
    <hyperlink ref="A2:B2" location="'Tab. č. 30'!A14" display="1, Dane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1"/>
  <sheetViews>
    <sheetView workbookViewId="0"/>
  </sheetViews>
  <sheetFormatPr defaultColWidth="8.28515625" defaultRowHeight="12.75" x14ac:dyDescent="0.2"/>
  <cols>
    <col min="1" max="1" width="57.28515625" style="255" customWidth="1"/>
    <col min="2" max="2" width="14.28515625" style="255" customWidth="1"/>
    <col min="3" max="3" width="14.85546875" style="255" customWidth="1"/>
    <col min="4" max="4" width="13.5703125" style="255" customWidth="1"/>
    <col min="5" max="5" width="12.5703125" style="255" bestFit="1" customWidth="1"/>
    <col min="6" max="6" width="13.140625" style="255" customWidth="1"/>
    <col min="7" max="7" width="13.28515625" style="255" customWidth="1"/>
    <col min="8" max="8" width="12.5703125" style="255" customWidth="1"/>
    <col min="9" max="9" width="13.140625" style="255" customWidth="1"/>
    <col min="10" max="10" width="12" style="255" customWidth="1"/>
    <col min="11" max="11" width="11.7109375" style="255" customWidth="1"/>
    <col min="12" max="12" width="12" style="255" customWidth="1"/>
    <col min="13" max="13" width="12.7109375" style="255" customWidth="1"/>
    <col min="14" max="256" width="8.28515625" style="255"/>
    <col min="257" max="257" width="57.28515625" style="255" customWidth="1"/>
    <col min="258" max="258" width="14.28515625" style="255" customWidth="1"/>
    <col min="259" max="259" width="14.85546875" style="255" customWidth="1"/>
    <col min="260" max="260" width="13.5703125" style="255" customWidth="1"/>
    <col min="261" max="261" width="12.5703125" style="255" bestFit="1" customWidth="1"/>
    <col min="262" max="262" width="13.140625" style="255" customWidth="1"/>
    <col min="263" max="263" width="13.28515625" style="255" customWidth="1"/>
    <col min="264" max="264" width="12.5703125" style="255" customWidth="1"/>
    <col min="265" max="265" width="13.140625" style="255" customWidth="1"/>
    <col min="266" max="266" width="12" style="255" customWidth="1"/>
    <col min="267" max="267" width="11.7109375" style="255" customWidth="1"/>
    <col min="268" max="268" width="12" style="255" customWidth="1"/>
    <col min="269" max="269" width="12.7109375" style="255" customWidth="1"/>
    <col min="270" max="512" width="8.28515625" style="255"/>
    <col min="513" max="513" width="57.28515625" style="255" customWidth="1"/>
    <col min="514" max="514" width="14.28515625" style="255" customWidth="1"/>
    <col min="515" max="515" width="14.85546875" style="255" customWidth="1"/>
    <col min="516" max="516" width="13.5703125" style="255" customWidth="1"/>
    <col min="517" max="517" width="12.5703125" style="255" bestFit="1" customWidth="1"/>
    <col min="518" max="518" width="13.140625" style="255" customWidth="1"/>
    <col min="519" max="519" width="13.28515625" style="255" customWidth="1"/>
    <col min="520" max="520" width="12.5703125" style="255" customWidth="1"/>
    <col min="521" max="521" width="13.140625" style="255" customWidth="1"/>
    <col min="522" max="522" width="12" style="255" customWidth="1"/>
    <col min="523" max="523" width="11.7109375" style="255" customWidth="1"/>
    <col min="524" max="524" width="12" style="255" customWidth="1"/>
    <col min="525" max="525" width="12.7109375" style="255" customWidth="1"/>
    <col min="526" max="768" width="8.28515625" style="255"/>
    <col min="769" max="769" width="57.28515625" style="255" customWidth="1"/>
    <col min="770" max="770" width="14.28515625" style="255" customWidth="1"/>
    <col min="771" max="771" width="14.85546875" style="255" customWidth="1"/>
    <col min="772" max="772" width="13.5703125" style="255" customWidth="1"/>
    <col min="773" max="773" width="12.5703125" style="255" bestFit="1" customWidth="1"/>
    <col min="774" max="774" width="13.140625" style="255" customWidth="1"/>
    <col min="775" max="775" width="13.28515625" style="255" customWidth="1"/>
    <col min="776" max="776" width="12.5703125" style="255" customWidth="1"/>
    <col min="777" max="777" width="13.140625" style="255" customWidth="1"/>
    <col min="778" max="778" width="12" style="255" customWidth="1"/>
    <col min="779" max="779" width="11.7109375" style="255" customWidth="1"/>
    <col min="780" max="780" width="12" style="255" customWidth="1"/>
    <col min="781" max="781" width="12.7109375" style="255" customWidth="1"/>
    <col min="782" max="1024" width="8.28515625" style="255"/>
    <col min="1025" max="1025" width="57.28515625" style="255" customWidth="1"/>
    <col min="1026" max="1026" width="14.28515625" style="255" customWidth="1"/>
    <col min="1027" max="1027" width="14.85546875" style="255" customWidth="1"/>
    <col min="1028" max="1028" width="13.5703125" style="255" customWidth="1"/>
    <col min="1029" max="1029" width="12.5703125" style="255" bestFit="1" customWidth="1"/>
    <col min="1030" max="1030" width="13.140625" style="255" customWidth="1"/>
    <col min="1031" max="1031" width="13.28515625" style="255" customWidth="1"/>
    <col min="1032" max="1032" width="12.5703125" style="255" customWidth="1"/>
    <col min="1033" max="1033" width="13.140625" style="255" customWidth="1"/>
    <col min="1034" max="1034" width="12" style="255" customWidth="1"/>
    <col min="1035" max="1035" width="11.7109375" style="255" customWidth="1"/>
    <col min="1036" max="1036" width="12" style="255" customWidth="1"/>
    <col min="1037" max="1037" width="12.7109375" style="255" customWidth="1"/>
    <col min="1038" max="1280" width="8.28515625" style="255"/>
    <col min="1281" max="1281" width="57.28515625" style="255" customWidth="1"/>
    <col min="1282" max="1282" width="14.28515625" style="255" customWidth="1"/>
    <col min="1283" max="1283" width="14.85546875" style="255" customWidth="1"/>
    <col min="1284" max="1284" width="13.5703125" style="255" customWidth="1"/>
    <col min="1285" max="1285" width="12.5703125" style="255" bestFit="1" customWidth="1"/>
    <col min="1286" max="1286" width="13.140625" style="255" customWidth="1"/>
    <col min="1287" max="1287" width="13.28515625" style="255" customWidth="1"/>
    <col min="1288" max="1288" width="12.5703125" style="255" customWidth="1"/>
    <col min="1289" max="1289" width="13.140625" style="255" customWidth="1"/>
    <col min="1290" max="1290" width="12" style="255" customWidth="1"/>
    <col min="1291" max="1291" width="11.7109375" style="255" customWidth="1"/>
    <col min="1292" max="1292" width="12" style="255" customWidth="1"/>
    <col min="1293" max="1293" width="12.7109375" style="255" customWidth="1"/>
    <col min="1294" max="1536" width="8.28515625" style="255"/>
    <col min="1537" max="1537" width="57.28515625" style="255" customWidth="1"/>
    <col min="1538" max="1538" width="14.28515625" style="255" customWidth="1"/>
    <col min="1539" max="1539" width="14.85546875" style="255" customWidth="1"/>
    <col min="1540" max="1540" width="13.5703125" style="255" customWidth="1"/>
    <col min="1541" max="1541" width="12.5703125" style="255" bestFit="1" customWidth="1"/>
    <col min="1542" max="1542" width="13.140625" style="255" customWidth="1"/>
    <col min="1543" max="1543" width="13.28515625" style="255" customWidth="1"/>
    <col min="1544" max="1544" width="12.5703125" style="255" customWidth="1"/>
    <col min="1545" max="1545" width="13.140625" style="255" customWidth="1"/>
    <col min="1546" max="1546" width="12" style="255" customWidth="1"/>
    <col min="1547" max="1547" width="11.7109375" style="255" customWidth="1"/>
    <col min="1548" max="1548" width="12" style="255" customWidth="1"/>
    <col min="1549" max="1549" width="12.7109375" style="255" customWidth="1"/>
    <col min="1550" max="1792" width="8.28515625" style="255"/>
    <col min="1793" max="1793" width="57.28515625" style="255" customWidth="1"/>
    <col min="1794" max="1794" width="14.28515625" style="255" customWidth="1"/>
    <col min="1795" max="1795" width="14.85546875" style="255" customWidth="1"/>
    <col min="1796" max="1796" width="13.5703125" style="255" customWidth="1"/>
    <col min="1797" max="1797" width="12.5703125" style="255" bestFit="1" customWidth="1"/>
    <col min="1798" max="1798" width="13.140625" style="255" customWidth="1"/>
    <col min="1799" max="1799" width="13.28515625" style="255" customWidth="1"/>
    <col min="1800" max="1800" width="12.5703125" style="255" customWidth="1"/>
    <col min="1801" max="1801" width="13.140625" style="255" customWidth="1"/>
    <col min="1802" max="1802" width="12" style="255" customWidth="1"/>
    <col min="1803" max="1803" width="11.7109375" style="255" customWidth="1"/>
    <col min="1804" max="1804" width="12" style="255" customWidth="1"/>
    <col min="1805" max="1805" width="12.7109375" style="255" customWidth="1"/>
    <col min="1806" max="2048" width="8.28515625" style="255"/>
    <col min="2049" max="2049" width="57.28515625" style="255" customWidth="1"/>
    <col min="2050" max="2050" width="14.28515625" style="255" customWidth="1"/>
    <col min="2051" max="2051" width="14.85546875" style="255" customWidth="1"/>
    <col min="2052" max="2052" width="13.5703125" style="255" customWidth="1"/>
    <col min="2053" max="2053" width="12.5703125" style="255" bestFit="1" customWidth="1"/>
    <col min="2054" max="2054" width="13.140625" style="255" customWidth="1"/>
    <col min="2055" max="2055" width="13.28515625" style="255" customWidth="1"/>
    <col min="2056" max="2056" width="12.5703125" style="255" customWidth="1"/>
    <col min="2057" max="2057" width="13.140625" style="255" customWidth="1"/>
    <col min="2058" max="2058" width="12" style="255" customWidth="1"/>
    <col min="2059" max="2059" width="11.7109375" style="255" customWidth="1"/>
    <col min="2060" max="2060" width="12" style="255" customWidth="1"/>
    <col min="2061" max="2061" width="12.7109375" style="255" customWidth="1"/>
    <col min="2062" max="2304" width="8.28515625" style="255"/>
    <col min="2305" max="2305" width="57.28515625" style="255" customWidth="1"/>
    <col min="2306" max="2306" width="14.28515625" style="255" customWidth="1"/>
    <col min="2307" max="2307" width="14.85546875" style="255" customWidth="1"/>
    <col min="2308" max="2308" width="13.5703125" style="255" customWidth="1"/>
    <col min="2309" max="2309" width="12.5703125" style="255" bestFit="1" customWidth="1"/>
    <col min="2310" max="2310" width="13.140625" style="255" customWidth="1"/>
    <col min="2311" max="2311" width="13.28515625" style="255" customWidth="1"/>
    <col min="2312" max="2312" width="12.5703125" style="255" customWidth="1"/>
    <col min="2313" max="2313" width="13.140625" style="255" customWidth="1"/>
    <col min="2314" max="2314" width="12" style="255" customWidth="1"/>
    <col min="2315" max="2315" width="11.7109375" style="255" customWidth="1"/>
    <col min="2316" max="2316" width="12" style="255" customWidth="1"/>
    <col min="2317" max="2317" width="12.7109375" style="255" customWidth="1"/>
    <col min="2318" max="2560" width="8.28515625" style="255"/>
    <col min="2561" max="2561" width="57.28515625" style="255" customWidth="1"/>
    <col min="2562" max="2562" width="14.28515625" style="255" customWidth="1"/>
    <col min="2563" max="2563" width="14.85546875" style="255" customWidth="1"/>
    <col min="2564" max="2564" width="13.5703125" style="255" customWidth="1"/>
    <col min="2565" max="2565" width="12.5703125" style="255" bestFit="1" customWidth="1"/>
    <col min="2566" max="2566" width="13.140625" style="255" customWidth="1"/>
    <col min="2567" max="2567" width="13.28515625" style="255" customWidth="1"/>
    <col min="2568" max="2568" width="12.5703125" style="255" customWidth="1"/>
    <col min="2569" max="2569" width="13.140625" style="255" customWidth="1"/>
    <col min="2570" max="2570" width="12" style="255" customWidth="1"/>
    <col min="2571" max="2571" width="11.7109375" style="255" customWidth="1"/>
    <col min="2572" max="2572" width="12" style="255" customWidth="1"/>
    <col min="2573" max="2573" width="12.7109375" style="255" customWidth="1"/>
    <col min="2574" max="2816" width="8.28515625" style="255"/>
    <col min="2817" max="2817" width="57.28515625" style="255" customWidth="1"/>
    <col min="2818" max="2818" width="14.28515625" style="255" customWidth="1"/>
    <col min="2819" max="2819" width="14.85546875" style="255" customWidth="1"/>
    <col min="2820" max="2820" width="13.5703125" style="255" customWidth="1"/>
    <col min="2821" max="2821" width="12.5703125" style="255" bestFit="1" customWidth="1"/>
    <col min="2822" max="2822" width="13.140625" style="255" customWidth="1"/>
    <col min="2823" max="2823" width="13.28515625" style="255" customWidth="1"/>
    <col min="2824" max="2824" width="12.5703125" style="255" customWidth="1"/>
    <col min="2825" max="2825" width="13.140625" style="255" customWidth="1"/>
    <col min="2826" max="2826" width="12" style="255" customWidth="1"/>
    <col min="2827" max="2827" width="11.7109375" style="255" customWidth="1"/>
    <col min="2828" max="2828" width="12" style="255" customWidth="1"/>
    <col min="2829" max="2829" width="12.7109375" style="255" customWidth="1"/>
    <col min="2830" max="3072" width="8.28515625" style="255"/>
    <col min="3073" max="3073" width="57.28515625" style="255" customWidth="1"/>
    <col min="3074" max="3074" width="14.28515625" style="255" customWidth="1"/>
    <col min="3075" max="3075" width="14.85546875" style="255" customWidth="1"/>
    <col min="3076" max="3076" width="13.5703125" style="255" customWidth="1"/>
    <col min="3077" max="3077" width="12.5703125" style="255" bestFit="1" customWidth="1"/>
    <col min="3078" max="3078" width="13.140625" style="255" customWidth="1"/>
    <col min="3079" max="3079" width="13.28515625" style="255" customWidth="1"/>
    <col min="3080" max="3080" width="12.5703125" style="255" customWidth="1"/>
    <col min="3081" max="3081" width="13.140625" style="255" customWidth="1"/>
    <col min="3082" max="3082" width="12" style="255" customWidth="1"/>
    <col min="3083" max="3083" width="11.7109375" style="255" customWidth="1"/>
    <col min="3084" max="3084" width="12" style="255" customWidth="1"/>
    <col min="3085" max="3085" width="12.7109375" style="255" customWidth="1"/>
    <col min="3086" max="3328" width="8.28515625" style="255"/>
    <col min="3329" max="3329" width="57.28515625" style="255" customWidth="1"/>
    <col min="3330" max="3330" width="14.28515625" style="255" customWidth="1"/>
    <col min="3331" max="3331" width="14.85546875" style="255" customWidth="1"/>
    <col min="3332" max="3332" width="13.5703125" style="255" customWidth="1"/>
    <col min="3333" max="3333" width="12.5703125" style="255" bestFit="1" customWidth="1"/>
    <col min="3334" max="3334" width="13.140625" style="255" customWidth="1"/>
    <col min="3335" max="3335" width="13.28515625" style="255" customWidth="1"/>
    <col min="3336" max="3336" width="12.5703125" style="255" customWidth="1"/>
    <col min="3337" max="3337" width="13.140625" style="255" customWidth="1"/>
    <col min="3338" max="3338" width="12" style="255" customWidth="1"/>
    <col min="3339" max="3339" width="11.7109375" style="255" customWidth="1"/>
    <col min="3340" max="3340" width="12" style="255" customWidth="1"/>
    <col min="3341" max="3341" width="12.7109375" style="255" customWidth="1"/>
    <col min="3342" max="3584" width="8.28515625" style="255"/>
    <col min="3585" max="3585" width="57.28515625" style="255" customWidth="1"/>
    <col min="3586" max="3586" width="14.28515625" style="255" customWidth="1"/>
    <col min="3587" max="3587" width="14.85546875" style="255" customWidth="1"/>
    <col min="3588" max="3588" width="13.5703125" style="255" customWidth="1"/>
    <col min="3589" max="3589" width="12.5703125" style="255" bestFit="1" customWidth="1"/>
    <col min="3590" max="3590" width="13.140625" style="255" customWidth="1"/>
    <col min="3591" max="3591" width="13.28515625" style="255" customWidth="1"/>
    <col min="3592" max="3592" width="12.5703125" style="255" customWidth="1"/>
    <col min="3593" max="3593" width="13.140625" style="255" customWidth="1"/>
    <col min="3594" max="3594" width="12" style="255" customWidth="1"/>
    <col min="3595" max="3595" width="11.7109375" style="255" customWidth="1"/>
    <col min="3596" max="3596" width="12" style="255" customWidth="1"/>
    <col min="3597" max="3597" width="12.7109375" style="255" customWidth="1"/>
    <col min="3598" max="3840" width="8.28515625" style="255"/>
    <col min="3841" max="3841" width="57.28515625" style="255" customWidth="1"/>
    <col min="3842" max="3842" width="14.28515625" style="255" customWidth="1"/>
    <col min="3843" max="3843" width="14.85546875" style="255" customWidth="1"/>
    <col min="3844" max="3844" width="13.5703125" style="255" customWidth="1"/>
    <col min="3845" max="3845" width="12.5703125" style="255" bestFit="1" customWidth="1"/>
    <col min="3846" max="3846" width="13.140625" style="255" customWidth="1"/>
    <col min="3847" max="3847" width="13.28515625" style="255" customWidth="1"/>
    <col min="3848" max="3848" width="12.5703125" style="255" customWidth="1"/>
    <col min="3849" max="3849" width="13.140625" style="255" customWidth="1"/>
    <col min="3850" max="3850" width="12" style="255" customWidth="1"/>
    <col min="3851" max="3851" width="11.7109375" style="255" customWidth="1"/>
    <col min="3852" max="3852" width="12" style="255" customWidth="1"/>
    <col min="3853" max="3853" width="12.7109375" style="255" customWidth="1"/>
    <col min="3854" max="4096" width="8.28515625" style="255"/>
    <col min="4097" max="4097" width="57.28515625" style="255" customWidth="1"/>
    <col min="4098" max="4098" width="14.28515625" style="255" customWidth="1"/>
    <col min="4099" max="4099" width="14.85546875" style="255" customWidth="1"/>
    <col min="4100" max="4100" width="13.5703125" style="255" customWidth="1"/>
    <col min="4101" max="4101" width="12.5703125" style="255" bestFit="1" customWidth="1"/>
    <col min="4102" max="4102" width="13.140625" style="255" customWidth="1"/>
    <col min="4103" max="4103" width="13.28515625" style="255" customWidth="1"/>
    <col min="4104" max="4104" width="12.5703125" style="255" customWidth="1"/>
    <col min="4105" max="4105" width="13.140625" style="255" customWidth="1"/>
    <col min="4106" max="4106" width="12" style="255" customWidth="1"/>
    <col min="4107" max="4107" width="11.7109375" style="255" customWidth="1"/>
    <col min="4108" max="4108" width="12" style="255" customWidth="1"/>
    <col min="4109" max="4109" width="12.7109375" style="255" customWidth="1"/>
    <col min="4110" max="4352" width="8.28515625" style="255"/>
    <col min="4353" max="4353" width="57.28515625" style="255" customWidth="1"/>
    <col min="4354" max="4354" width="14.28515625" style="255" customWidth="1"/>
    <col min="4355" max="4355" width="14.85546875" style="255" customWidth="1"/>
    <col min="4356" max="4356" width="13.5703125" style="255" customWidth="1"/>
    <col min="4357" max="4357" width="12.5703125" style="255" bestFit="1" customWidth="1"/>
    <col min="4358" max="4358" width="13.140625" style="255" customWidth="1"/>
    <col min="4359" max="4359" width="13.28515625" style="255" customWidth="1"/>
    <col min="4360" max="4360" width="12.5703125" style="255" customWidth="1"/>
    <col min="4361" max="4361" width="13.140625" style="255" customWidth="1"/>
    <col min="4362" max="4362" width="12" style="255" customWidth="1"/>
    <col min="4363" max="4363" width="11.7109375" style="255" customWidth="1"/>
    <col min="4364" max="4364" width="12" style="255" customWidth="1"/>
    <col min="4365" max="4365" width="12.7109375" style="255" customWidth="1"/>
    <col min="4366" max="4608" width="8.28515625" style="255"/>
    <col min="4609" max="4609" width="57.28515625" style="255" customWidth="1"/>
    <col min="4610" max="4610" width="14.28515625" style="255" customWidth="1"/>
    <col min="4611" max="4611" width="14.85546875" style="255" customWidth="1"/>
    <col min="4612" max="4612" width="13.5703125" style="255" customWidth="1"/>
    <col min="4613" max="4613" width="12.5703125" style="255" bestFit="1" customWidth="1"/>
    <col min="4614" max="4614" width="13.140625" style="255" customWidth="1"/>
    <col min="4615" max="4615" width="13.28515625" style="255" customWidth="1"/>
    <col min="4616" max="4616" width="12.5703125" style="255" customWidth="1"/>
    <col min="4617" max="4617" width="13.140625" style="255" customWidth="1"/>
    <col min="4618" max="4618" width="12" style="255" customWidth="1"/>
    <col min="4619" max="4619" width="11.7109375" style="255" customWidth="1"/>
    <col min="4620" max="4620" width="12" style="255" customWidth="1"/>
    <col min="4621" max="4621" width="12.7109375" style="255" customWidth="1"/>
    <col min="4622" max="4864" width="8.28515625" style="255"/>
    <col min="4865" max="4865" width="57.28515625" style="255" customWidth="1"/>
    <col min="4866" max="4866" width="14.28515625" style="255" customWidth="1"/>
    <col min="4867" max="4867" width="14.85546875" style="255" customWidth="1"/>
    <col min="4868" max="4868" width="13.5703125" style="255" customWidth="1"/>
    <col min="4869" max="4869" width="12.5703125" style="255" bestFit="1" customWidth="1"/>
    <col min="4870" max="4870" width="13.140625" style="255" customWidth="1"/>
    <col min="4871" max="4871" width="13.28515625" style="255" customWidth="1"/>
    <col min="4872" max="4872" width="12.5703125" style="255" customWidth="1"/>
    <col min="4873" max="4873" width="13.140625" style="255" customWidth="1"/>
    <col min="4874" max="4874" width="12" style="255" customWidth="1"/>
    <col min="4875" max="4875" width="11.7109375" style="255" customWidth="1"/>
    <col min="4876" max="4876" width="12" style="255" customWidth="1"/>
    <col min="4877" max="4877" width="12.7109375" style="255" customWidth="1"/>
    <col min="4878" max="5120" width="8.28515625" style="255"/>
    <col min="5121" max="5121" width="57.28515625" style="255" customWidth="1"/>
    <col min="5122" max="5122" width="14.28515625" style="255" customWidth="1"/>
    <col min="5123" max="5123" width="14.85546875" style="255" customWidth="1"/>
    <col min="5124" max="5124" width="13.5703125" style="255" customWidth="1"/>
    <col min="5125" max="5125" width="12.5703125" style="255" bestFit="1" customWidth="1"/>
    <col min="5126" max="5126" width="13.140625" style="255" customWidth="1"/>
    <col min="5127" max="5127" width="13.28515625" style="255" customWidth="1"/>
    <col min="5128" max="5128" width="12.5703125" style="255" customWidth="1"/>
    <col min="5129" max="5129" width="13.140625" style="255" customWidth="1"/>
    <col min="5130" max="5130" width="12" style="255" customWidth="1"/>
    <col min="5131" max="5131" width="11.7109375" style="255" customWidth="1"/>
    <col min="5132" max="5132" width="12" style="255" customWidth="1"/>
    <col min="5133" max="5133" width="12.7109375" style="255" customWidth="1"/>
    <col min="5134" max="5376" width="8.28515625" style="255"/>
    <col min="5377" max="5377" width="57.28515625" style="255" customWidth="1"/>
    <col min="5378" max="5378" width="14.28515625" style="255" customWidth="1"/>
    <col min="5379" max="5379" width="14.85546875" style="255" customWidth="1"/>
    <col min="5380" max="5380" width="13.5703125" style="255" customWidth="1"/>
    <col min="5381" max="5381" width="12.5703125" style="255" bestFit="1" customWidth="1"/>
    <col min="5382" max="5382" width="13.140625" style="255" customWidth="1"/>
    <col min="5383" max="5383" width="13.28515625" style="255" customWidth="1"/>
    <col min="5384" max="5384" width="12.5703125" style="255" customWidth="1"/>
    <col min="5385" max="5385" width="13.140625" style="255" customWidth="1"/>
    <col min="5386" max="5386" width="12" style="255" customWidth="1"/>
    <col min="5387" max="5387" width="11.7109375" style="255" customWidth="1"/>
    <col min="5388" max="5388" width="12" style="255" customWidth="1"/>
    <col min="5389" max="5389" width="12.7109375" style="255" customWidth="1"/>
    <col min="5390" max="5632" width="8.28515625" style="255"/>
    <col min="5633" max="5633" width="57.28515625" style="255" customWidth="1"/>
    <col min="5634" max="5634" width="14.28515625" style="255" customWidth="1"/>
    <col min="5635" max="5635" width="14.85546875" style="255" customWidth="1"/>
    <col min="5636" max="5636" width="13.5703125" style="255" customWidth="1"/>
    <col min="5637" max="5637" width="12.5703125" style="255" bestFit="1" customWidth="1"/>
    <col min="5638" max="5638" width="13.140625" style="255" customWidth="1"/>
    <col min="5639" max="5639" width="13.28515625" style="255" customWidth="1"/>
    <col min="5640" max="5640" width="12.5703125" style="255" customWidth="1"/>
    <col min="5641" max="5641" width="13.140625" style="255" customWidth="1"/>
    <col min="5642" max="5642" width="12" style="255" customWidth="1"/>
    <col min="5643" max="5643" width="11.7109375" style="255" customWidth="1"/>
    <col min="5644" max="5644" width="12" style="255" customWidth="1"/>
    <col min="5645" max="5645" width="12.7109375" style="255" customWidth="1"/>
    <col min="5646" max="5888" width="8.28515625" style="255"/>
    <col min="5889" max="5889" width="57.28515625" style="255" customWidth="1"/>
    <col min="5890" max="5890" width="14.28515625" style="255" customWidth="1"/>
    <col min="5891" max="5891" width="14.85546875" style="255" customWidth="1"/>
    <col min="5892" max="5892" width="13.5703125" style="255" customWidth="1"/>
    <col min="5893" max="5893" width="12.5703125" style="255" bestFit="1" customWidth="1"/>
    <col min="5894" max="5894" width="13.140625" style="255" customWidth="1"/>
    <col min="5895" max="5895" width="13.28515625" style="255" customWidth="1"/>
    <col min="5896" max="5896" width="12.5703125" style="255" customWidth="1"/>
    <col min="5897" max="5897" width="13.140625" style="255" customWidth="1"/>
    <col min="5898" max="5898" width="12" style="255" customWidth="1"/>
    <col min="5899" max="5899" width="11.7109375" style="255" customWidth="1"/>
    <col min="5900" max="5900" width="12" style="255" customWidth="1"/>
    <col min="5901" max="5901" width="12.7109375" style="255" customWidth="1"/>
    <col min="5902" max="6144" width="8.28515625" style="255"/>
    <col min="6145" max="6145" width="57.28515625" style="255" customWidth="1"/>
    <col min="6146" max="6146" width="14.28515625" style="255" customWidth="1"/>
    <col min="6147" max="6147" width="14.85546875" style="255" customWidth="1"/>
    <col min="6148" max="6148" width="13.5703125" style="255" customWidth="1"/>
    <col min="6149" max="6149" width="12.5703125" style="255" bestFit="1" customWidth="1"/>
    <col min="6150" max="6150" width="13.140625" style="255" customWidth="1"/>
    <col min="6151" max="6151" width="13.28515625" style="255" customWidth="1"/>
    <col min="6152" max="6152" width="12.5703125" style="255" customWidth="1"/>
    <col min="6153" max="6153" width="13.140625" style="255" customWidth="1"/>
    <col min="6154" max="6154" width="12" style="255" customWidth="1"/>
    <col min="6155" max="6155" width="11.7109375" style="255" customWidth="1"/>
    <col min="6156" max="6156" width="12" style="255" customWidth="1"/>
    <col min="6157" max="6157" width="12.7109375" style="255" customWidth="1"/>
    <col min="6158" max="6400" width="8.28515625" style="255"/>
    <col min="6401" max="6401" width="57.28515625" style="255" customWidth="1"/>
    <col min="6402" max="6402" width="14.28515625" style="255" customWidth="1"/>
    <col min="6403" max="6403" width="14.85546875" style="255" customWidth="1"/>
    <col min="6404" max="6404" width="13.5703125" style="255" customWidth="1"/>
    <col min="6405" max="6405" width="12.5703125" style="255" bestFit="1" customWidth="1"/>
    <col min="6406" max="6406" width="13.140625" style="255" customWidth="1"/>
    <col min="6407" max="6407" width="13.28515625" style="255" customWidth="1"/>
    <col min="6408" max="6408" width="12.5703125" style="255" customWidth="1"/>
    <col min="6409" max="6409" width="13.140625" style="255" customWidth="1"/>
    <col min="6410" max="6410" width="12" style="255" customWidth="1"/>
    <col min="6411" max="6411" width="11.7109375" style="255" customWidth="1"/>
    <col min="6412" max="6412" width="12" style="255" customWidth="1"/>
    <col min="6413" max="6413" width="12.7109375" style="255" customWidth="1"/>
    <col min="6414" max="6656" width="8.28515625" style="255"/>
    <col min="6657" max="6657" width="57.28515625" style="255" customWidth="1"/>
    <col min="6658" max="6658" width="14.28515625" style="255" customWidth="1"/>
    <col min="6659" max="6659" width="14.85546875" style="255" customWidth="1"/>
    <col min="6660" max="6660" width="13.5703125" style="255" customWidth="1"/>
    <col min="6661" max="6661" width="12.5703125" style="255" bestFit="1" customWidth="1"/>
    <col min="6662" max="6662" width="13.140625" style="255" customWidth="1"/>
    <col min="6663" max="6663" width="13.28515625" style="255" customWidth="1"/>
    <col min="6664" max="6664" width="12.5703125" style="255" customWidth="1"/>
    <col min="6665" max="6665" width="13.140625" style="255" customWidth="1"/>
    <col min="6666" max="6666" width="12" style="255" customWidth="1"/>
    <col min="6667" max="6667" width="11.7109375" style="255" customWidth="1"/>
    <col min="6668" max="6668" width="12" style="255" customWidth="1"/>
    <col min="6669" max="6669" width="12.7109375" style="255" customWidth="1"/>
    <col min="6670" max="6912" width="8.28515625" style="255"/>
    <col min="6913" max="6913" width="57.28515625" style="255" customWidth="1"/>
    <col min="6914" max="6914" width="14.28515625" style="255" customWidth="1"/>
    <col min="6915" max="6915" width="14.85546875" style="255" customWidth="1"/>
    <col min="6916" max="6916" width="13.5703125" style="255" customWidth="1"/>
    <col min="6917" max="6917" width="12.5703125" style="255" bestFit="1" customWidth="1"/>
    <col min="6918" max="6918" width="13.140625" style="255" customWidth="1"/>
    <col min="6919" max="6919" width="13.28515625" style="255" customWidth="1"/>
    <col min="6920" max="6920" width="12.5703125" style="255" customWidth="1"/>
    <col min="6921" max="6921" width="13.140625" style="255" customWidth="1"/>
    <col min="6922" max="6922" width="12" style="255" customWidth="1"/>
    <col min="6923" max="6923" width="11.7109375" style="255" customWidth="1"/>
    <col min="6924" max="6924" width="12" style="255" customWidth="1"/>
    <col min="6925" max="6925" width="12.7109375" style="255" customWidth="1"/>
    <col min="6926" max="7168" width="8.28515625" style="255"/>
    <col min="7169" max="7169" width="57.28515625" style="255" customWidth="1"/>
    <col min="7170" max="7170" width="14.28515625" style="255" customWidth="1"/>
    <col min="7171" max="7171" width="14.85546875" style="255" customWidth="1"/>
    <col min="7172" max="7172" width="13.5703125" style="255" customWidth="1"/>
    <col min="7173" max="7173" width="12.5703125" style="255" bestFit="1" customWidth="1"/>
    <col min="7174" max="7174" width="13.140625" style="255" customWidth="1"/>
    <col min="7175" max="7175" width="13.28515625" style="255" customWidth="1"/>
    <col min="7176" max="7176" width="12.5703125" style="255" customWidth="1"/>
    <col min="7177" max="7177" width="13.140625" style="255" customWidth="1"/>
    <col min="7178" max="7178" width="12" style="255" customWidth="1"/>
    <col min="7179" max="7179" width="11.7109375" style="255" customWidth="1"/>
    <col min="7180" max="7180" width="12" style="255" customWidth="1"/>
    <col min="7181" max="7181" width="12.7109375" style="255" customWidth="1"/>
    <col min="7182" max="7424" width="8.28515625" style="255"/>
    <col min="7425" max="7425" width="57.28515625" style="255" customWidth="1"/>
    <col min="7426" max="7426" width="14.28515625" style="255" customWidth="1"/>
    <col min="7427" max="7427" width="14.85546875" style="255" customWidth="1"/>
    <col min="7428" max="7428" width="13.5703125" style="255" customWidth="1"/>
    <col min="7429" max="7429" width="12.5703125" style="255" bestFit="1" customWidth="1"/>
    <col min="7430" max="7430" width="13.140625" style="255" customWidth="1"/>
    <col min="7431" max="7431" width="13.28515625" style="255" customWidth="1"/>
    <col min="7432" max="7432" width="12.5703125" style="255" customWidth="1"/>
    <col min="7433" max="7433" width="13.140625" style="255" customWidth="1"/>
    <col min="7434" max="7434" width="12" style="255" customWidth="1"/>
    <col min="7435" max="7435" width="11.7109375" style="255" customWidth="1"/>
    <col min="7436" max="7436" width="12" style="255" customWidth="1"/>
    <col min="7437" max="7437" width="12.7109375" style="255" customWidth="1"/>
    <col min="7438" max="7680" width="8.28515625" style="255"/>
    <col min="7681" max="7681" width="57.28515625" style="255" customWidth="1"/>
    <col min="7682" max="7682" width="14.28515625" style="255" customWidth="1"/>
    <col min="7683" max="7683" width="14.85546875" style="255" customWidth="1"/>
    <col min="7684" max="7684" width="13.5703125" style="255" customWidth="1"/>
    <col min="7685" max="7685" width="12.5703125" style="255" bestFit="1" customWidth="1"/>
    <col min="7686" max="7686" width="13.140625" style="255" customWidth="1"/>
    <col min="7687" max="7687" width="13.28515625" style="255" customWidth="1"/>
    <col min="7688" max="7688" width="12.5703125" style="255" customWidth="1"/>
    <col min="7689" max="7689" width="13.140625" style="255" customWidth="1"/>
    <col min="7690" max="7690" width="12" style="255" customWidth="1"/>
    <col min="7691" max="7691" width="11.7109375" style="255" customWidth="1"/>
    <col min="7692" max="7692" width="12" style="255" customWidth="1"/>
    <col min="7693" max="7693" width="12.7109375" style="255" customWidth="1"/>
    <col min="7694" max="7936" width="8.28515625" style="255"/>
    <col min="7937" max="7937" width="57.28515625" style="255" customWidth="1"/>
    <col min="7938" max="7938" width="14.28515625" style="255" customWidth="1"/>
    <col min="7939" max="7939" width="14.85546875" style="255" customWidth="1"/>
    <col min="7940" max="7940" width="13.5703125" style="255" customWidth="1"/>
    <col min="7941" max="7941" width="12.5703125" style="255" bestFit="1" customWidth="1"/>
    <col min="7942" max="7942" width="13.140625" style="255" customWidth="1"/>
    <col min="7943" max="7943" width="13.28515625" style="255" customWidth="1"/>
    <col min="7944" max="7944" width="12.5703125" style="255" customWidth="1"/>
    <col min="7945" max="7945" width="13.140625" style="255" customWidth="1"/>
    <col min="7946" max="7946" width="12" style="255" customWidth="1"/>
    <col min="7947" max="7947" width="11.7109375" style="255" customWidth="1"/>
    <col min="7948" max="7948" width="12" style="255" customWidth="1"/>
    <col min="7949" max="7949" width="12.7109375" style="255" customWidth="1"/>
    <col min="7950" max="8192" width="8.28515625" style="255"/>
    <col min="8193" max="8193" width="57.28515625" style="255" customWidth="1"/>
    <col min="8194" max="8194" width="14.28515625" style="255" customWidth="1"/>
    <col min="8195" max="8195" width="14.85546875" style="255" customWidth="1"/>
    <col min="8196" max="8196" width="13.5703125" style="255" customWidth="1"/>
    <col min="8197" max="8197" width="12.5703125" style="255" bestFit="1" customWidth="1"/>
    <col min="8198" max="8198" width="13.140625" style="255" customWidth="1"/>
    <col min="8199" max="8199" width="13.28515625" style="255" customWidth="1"/>
    <col min="8200" max="8200" width="12.5703125" style="255" customWidth="1"/>
    <col min="8201" max="8201" width="13.140625" style="255" customWidth="1"/>
    <col min="8202" max="8202" width="12" style="255" customWidth="1"/>
    <col min="8203" max="8203" width="11.7109375" style="255" customWidth="1"/>
    <col min="8204" max="8204" width="12" style="255" customWidth="1"/>
    <col min="8205" max="8205" width="12.7109375" style="255" customWidth="1"/>
    <col min="8206" max="8448" width="8.28515625" style="255"/>
    <col min="8449" max="8449" width="57.28515625" style="255" customWidth="1"/>
    <col min="8450" max="8450" width="14.28515625" style="255" customWidth="1"/>
    <col min="8451" max="8451" width="14.85546875" style="255" customWidth="1"/>
    <col min="8452" max="8452" width="13.5703125" style="255" customWidth="1"/>
    <col min="8453" max="8453" width="12.5703125" style="255" bestFit="1" customWidth="1"/>
    <col min="8454" max="8454" width="13.140625" style="255" customWidth="1"/>
    <col min="8455" max="8455" width="13.28515625" style="255" customWidth="1"/>
    <col min="8456" max="8456" width="12.5703125" style="255" customWidth="1"/>
    <col min="8457" max="8457" width="13.140625" style="255" customWidth="1"/>
    <col min="8458" max="8458" width="12" style="255" customWidth="1"/>
    <col min="8459" max="8459" width="11.7109375" style="255" customWidth="1"/>
    <col min="8460" max="8460" width="12" style="255" customWidth="1"/>
    <col min="8461" max="8461" width="12.7109375" style="255" customWidth="1"/>
    <col min="8462" max="8704" width="8.28515625" style="255"/>
    <col min="8705" max="8705" width="57.28515625" style="255" customWidth="1"/>
    <col min="8706" max="8706" width="14.28515625" style="255" customWidth="1"/>
    <col min="8707" max="8707" width="14.85546875" style="255" customWidth="1"/>
    <col min="8708" max="8708" width="13.5703125" style="255" customWidth="1"/>
    <col min="8709" max="8709" width="12.5703125" style="255" bestFit="1" customWidth="1"/>
    <col min="8710" max="8710" width="13.140625" style="255" customWidth="1"/>
    <col min="8711" max="8711" width="13.28515625" style="255" customWidth="1"/>
    <col min="8712" max="8712" width="12.5703125" style="255" customWidth="1"/>
    <col min="8713" max="8713" width="13.140625" style="255" customWidth="1"/>
    <col min="8714" max="8714" width="12" style="255" customWidth="1"/>
    <col min="8715" max="8715" width="11.7109375" style="255" customWidth="1"/>
    <col min="8716" max="8716" width="12" style="255" customWidth="1"/>
    <col min="8717" max="8717" width="12.7109375" style="255" customWidth="1"/>
    <col min="8718" max="8960" width="8.28515625" style="255"/>
    <col min="8961" max="8961" width="57.28515625" style="255" customWidth="1"/>
    <col min="8962" max="8962" width="14.28515625" style="255" customWidth="1"/>
    <col min="8963" max="8963" width="14.85546875" style="255" customWidth="1"/>
    <col min="8964" max="8964" width="13.5703125" style="255" customWidth="1"/>
    <col min="8965" max="8965" width="12.5703125" style="255" bestFit="1" customWidth="1"/>
    <col min="8966" max="8966" width="13.140625" style="255" customWidth="1"/>
    <col min="8967" max="8967" width="13.28515625" style="255" customWidth="1"/>
    <col min="8968" max="8968" width="12.5703125" style="255" customWidth="1"/>
    <col min="8969" max="8969" width="13.140625" style="255" customWidth="1"/>
    <col min="8970" max="8970" width="12" style="255" customWidth="1"/>
    <col min="8971" max="8971" width="11.7109375" style="255" customWidth="1"/>
    <col min="8972" max="8972" width="12" style="255" customWidth="1"/>
    <col min="8973" max="8973" width="12.7109375" style="255" customWidth="1"/>
    <col min="8974" max="9216" width="8.28515625" style="255"/>
    <col min="9217" max="9217" width="57.28515625" style="255" customWidth="1"/>
    <col min="9218" max="9218" width="14.28515625" style="255" customWidth="1"/>
    <col min="9219" max="9219" width="14.85546875" style="255" customWidth="1"/>
    <col min="9220" max="9220" width="13.5703125" style="255" customWidth="1"/>
    <col min="9221" max="9221" width="12.5703125" style="255" bestFit="1" customWidth="1"/>
    <col min="9222" max="9222" width="13.140625" style="255" customWidth="1"/>
    <col min="9223" max="9223" width="13.28515625" style="255" customWidth="1"/>
    <col min="9224" max="9224" width="12.5703125" style="255" customWidth="1"/>
    <col min="9225" max="9225" width="13.140625" style="255" customWidth="1"/>
    <col min="9226" max="9226" width="12" style="255" customWidth="1"/>
    <col min="9227" max="9227" width="11.7109375" style="255" customWidth="1"/>
    <col min="9228" max="9228" width="12" style="255" customWidth="1"/>
    <col min="9229" max="9229" width="12.7109375" style="255" customWidth="1"/>
    <col min="9230" max="9472" width="8.28515625" style="255"/>
    <col min="9473" max="9473" width="57.28515625" style="255" customWidth="1"/>
    <col min="9474" max="9474" width="14.28515625" style="255" customWidth="1"/>
    <col min="9475" max="9475" width="14.85546875" style="255" customWidth="1"/>
    <col min="9476" max="9476" width="13.5703125" style="255" customWidth="1"/>
    <col min="9477" max="9477" width="12.5703125" style="255" bestFit="1" customWidth="1"/>
    <col min="9478" max="9478" width="13.140625" style="255" customWidth="1"/>
    <col min="9479" max="9479" width="13.28515625" style="255" customWidth="1"/>
    <col min="9480" max="9480" width="12.5703125" style="255" customWidth="1"/>
    <col min="9481" max="9481" width="13.140625" style="255" customWidth="1"/>
    <col min="9482" max="9482" width="12" style="255" customWidth="1"/>
    <col min="9483" max="9483" width="11.7109375" style="255" customWidth="1"/>
    <col min="9484" max="9484" width="12" style="255" customWidth="1"/>
    <col min="9485" max="9485" width="12.7109375" style="255" customWidth="1"/>
    <col min="9486" max="9728" width="8.28515625" style="255"/>
    <col min="9729" max="9729" width="57.28515625" style="255" customWidth="1"/>
    <col min="9730" max="9730" width="14.28515625" style="255" customWidth="1"/>
    <col min="9731" max="9731" width="14.85546875" style="255" customWidth="1"/>
    <col min="9732" max="9732" width="13.5703125" style="255" customWidth="1"/>
    <col min="9733" max="9733" width="12.5703125" style="255" bestFit="1" customWidth="1"/>
    <col min="9734" max="9734" width="13.140625" style="255" customWidth="1"/>
    <col min="9735" max="9735" width="13.28515625" style="255" customWidth="1"/>
    <col min="9736" max="9736" width="12.5703125" style="255" customWidth="1"/>
    <col min="9737" max="9737" width="13.140625" style="255" customWidth="1"/>
    <col min="9738" max="9738" width="12" style="255" customWidth="1"/>
    <col min="9739" max="9739" width="11.7109375" style="255" customWidth="1"/>
    <col min="9740" max="9740" width="12" style="255" customWidth="1"/>
    <col min="9741" max="9741" width="12.7109375" style="255" customWidth="1"/>
    <col min="9742" max="9984" width="8.28515625" style="255"/>
    <col min="9985" max="9985" width="57.28515625" style="255" customWidth="1"/>
    <col min="9986" max="9986" width="14.28515625" style="255" customWidth="1"/>
    <col min="9987" max="9987" width="14.85546875" style="255" customWidth="1"/>
    <col min="9988" max="9988" width="13.5703125" style="255" customWidth="1"/>
    <col min="9989" max="9989" width="12.5703125" style="255" bestFit="1" customWidth="1"/>
    <col min="9990" max="9990" width="13.140625" style="255" customWidth="1"/>
    <col min="9991" max="9991" width="13.28515625" style="255" customWidth="1"/>
    <col min="9992" max="9992" width="12.5703125" style="255" customWidth="1"/>
    <col min="9993" max="9993" width="13.140625" style="255" customWidth="1"/>
    <col min="9994" max="9994" width="12" style="255" customWidth="1"/>
    <col min="9995" max="9995" width="11.7109375" style="255" customWidth="1"/>
    <col min="9996" max="9996" width="12" style="255" customWidth="1"/>
    <col min="9997" max="9997" width="12.7109375" style="255" customWidth="1"/>
    <col min="9998" max="10240" width="8.28515625" style="255"/>
    <col min="10241" max="10241" width="57.28515625" style="255" customWidth="1"/>
    <col min="10242" max="10242" width="14.28515625" style="255" customWidth="1"/>
    <col min="10243" max="10243" width="14.85546875" style="255" customWidth="1"/>
    <col min="10244" max="10244" width="13.5703125" style="255" customWidth="1"/>
    <col min="10245" max="10245" width="12.5703125" style="255" bestFit="1" customWidth="1"/>
    <col min="10246" max="10246" width="13.140625" style="255" customWidth="1"/>
    <col min="10247" max="10247" width="13.28515625" style="255" customWidth="1"/>
    <col min="10248" max="10248" width="12.5703125" style="255" customWidth="1"/>
    <col min="10249" max="10249" width="13.140625" style="255" customWidth="1"/>
    <col min="10250" max="10250" width="12" style="255" customWidth="1"/>
    <col min="10251" max="10251" width="11.7109375" style="255" customWidth="1"/>
    <col min="10252" max="10252" width="12" style="255" customWidth="1"/>
    <col min="10253" max="10253" width="12.7109375" style="255" customWidth="1"/>
    <col min="10254" max="10496" width="8.28515625" style="255"/>
    <col min="10497" max="10497" width="57.28515625" style="255" customWidth="1"/>
    <col min="10498" max="10498" width="14.28515625" style="255" customWidth="1"/>
    <col min="10499" max="10499" width="14.85546875" style="255" customWidth="1"/>
    <col min="10500" max="10500" width="13.5703125" style="255" customWidth="1"/>
    <col min="10501" max="10501" width="12.5703125" style="255" bestFit="1" customWidth="1"/>
    <col min="10502" max="10502" width="13.140625" style="255" customWidth="1"/>
    <col min="10503" max="10503" width="13.28515625" style="255" customWidth="1"/>
    <col min="10504" max="10504" width="12.5703125" style="255" customWidth="1"/>
    <col min="10505" max="10505" width="13.140625" style="255" customWidth="1"/>
    <col min="10506" max="10506" width="12" style="255" customWidth="1"/>
    <col min="10507" max="10507" width="11.7109375" style="255" customWidth="1"/>
    <col min="10508" max="10508" width="12" style="255" customWidth="1"/>
    <col min="10509" max="10509" width="12.7109375" style="255" customWidth="1"/>
    <col min="10510" max="10752" width="8.28515625" style="255"/>
    <col min="10753" max="10753" width="57.28515625" style="255" customWidth="1"/>
    <col min="10754" max="10754" width="14.28515625" style="255" customWidth="1"/>
    <col min="10755" max="10755" width="14.85546875" style="255" customWidth="1"/>
    <col min="10756" max="10756" width="13.5703125" style="255" customWidth="1"/>
    <col min="10757" max="10757" width="12.5703125" style="255" bestFit="1" customWidth="1"/>
    <col min="10758" max="10758" width="13.140625" style="255" customWidth="1"/>
    <col min="10759" max="10759" width="13.28515625" style="255" customWidth="1"/>
    <col min="10760" max="10760" width="12.5703125" style="255" customWidth="1"/>
    <col min="10761" max="10761" width="13.140625" style="255" customWidth="1"/>
    <col min="10762" max="10762" width="12" style="255" customWidth="1"/>
    <col min="10763" max="10763" width="11.7109375" style="255" customWidth="1"/>
    <col min="10764" max="10764" width="12" style="255" customWidth="1"/>
    <col min="10765" max="10765" width="12.7109375" style="255" customWidth="1"/>
    <col min="10766" max="11008" width="8.28515625" style="255"/>
    <col min="11009" max="11009" width="57.28515625" style="255" customWidth="1"/>
    <col min="11010" max="11010" width="14.28515625" style="255" customWidth="1"/>
    <col min="11011" max="11011" width="14.85546875" style="255" customWidth="1"/>
    <col min="11012" max="11012" width="13.5703125" style="255" customWidth="1"/>
    <col min="11013" max="11013" width="12.5703125" style="255" bestFit="1" customWidth="1"/>
    <col min="11014" max="11014" width="13.140625" style="255" customWidth="1"/>
    <col min="11015" max="11015" width="13.28515625" style="255" customWidth="1"/>
    <col min="11016" max="11016" width="12.5703125" style="255" customWidth="1"/>
    <col min="11017" max="11017" width="13.140625" style="255" customWidth="1"/>
    <col min="11018" max="11018" width="12" style="255" customWidth="1"/>
    <col min="11019" max="11019" width="11.7109375" style="255" customWidth="1"/>
    <col min="11020" max="11020" width="12" style="255" customWidth="1"/>
    <col min="11021" max="11021" width="12.7109375" style="255" customWidth="1"/>
    <col min="11022" max="11264" width="8.28515625" style="255"/>
    <col min="11265" max="11265" width="57.28515625" style="255" customWidth="1"/>
    <col min="11266" max="11266" width="14.28515625" style="255" customWidth="1"/>
    <col min="11267" max="11267" width="14.85546875" style="255" customWidth="1"/>
    <col min="11268" max="11268" width="13.5703125" style="255" customWidth="1"/>
    <col min="11269" max="11269" width="12.5703125" style="255" bestFit="1" customWidth="1"/>
    <col min="11270" max="11270" width="13.140625" style="255" customWidth="1"/>
    <col min="11271" max="11271" width="13.28515625" style="255" customWidth="1"/>
    <col min="11272" max="11272" width="12.5703125" style="255" customWidth="1"/>
    <col min="11273" max="11273" width="13.140625" style="255" customWidth="1"/>
    <col min="11274" max="11274" width="12" style="255" customWidth="1"/>
    <col min="11275" max="11275" width="11.7109375" style="255" customWidth="1"/>
    <col min="11276" max="11276" width="12" style="255" customWidth="1"/>
    <col min="11277" max="11277" width="12.7109375" style="255" customWidth="1"/>
    <col min="11278" max="11520" width="8.28515625" style="255"/>
    <col min="11521" max="11521" width="57.28515625" style="255" customWidth="1"/>
    <col min="11522" max="11522" width="14.28515625" style="255" customWidth="1"/>
    <col min="11523" max="11523" width="14.85546875" style="255" customWidth="1"/>
    <col min="11524" max="11524" width="13.5703125" style="255" customWidth="1"/>
    <col min="11525" max="11525" width="12.5703125" style="255" bestFit="1" customWidth="1"/>
    <col min="11526" max="11526" width="13.140625" style="255" customWidth="1"/>
    <col min="11527" max="11527" width="13.28515625" style="255" customWidth="1"/>
    <col min="11528" max="11528" width="12.5703125" style="255" customWidth="1"/>
    <col min="11529" max="11529" width="13.140625" style="255" customWidth="1"/>
    <col min="11530" max="11530" width="12" style="255" customWidth="1"/>
    <col min="11531" max="11531" width="11.7109375" style="255" customWidth="1"/>
    <col min="11532" max="11532" width="12" style="255" customWidth="1"/>
    <col min="11533" max="11533" width="12.7109375" style="255" customWidth="1"/>
    <col min="11534" max="11776" width="8.28515625" style="255"/>
    <col min="11777" max="11777" width="57.28515625" style="255" customWidth="1"/>
    <col min="11778" max="11778" width="14.28515625" style="255" customWidth="1"/>
    <col min="11779" max="11779" width="14.85546875" style="255" customWidth="1"/>
    <col min="11780" max="11780" width="13.5703125" style="255" customWidth="1"/>
    <col min="11781" max="11781" width="12.5703125" style="255" bestFit="1" customWidth="1"/>
    <col min="11782" max="11782" width="13.140625" style="255" customWidth="1"/>
    <col min="11783" max="11783" width="13.28515625" style="255" customWidth="1"/>
    <col min="11784" max="11784" width="12.5703125" style="255" customWidth="1"/>
    <col min="11785" max="11785" width="13.140625" style="255" customWidth="1"/>
    <col min="11786" max="11786" width="12" style="255" customWidth="1"/>
    <col min="11787" max="11787" width="11.7109375" style="255" customWidth="1"/>
    <col min="11788" max="11788" width="12" style="255" customWidth="1"/>
    <col min="11789" max="11789" width="12.7109375" style="255" customWidth="1"/>
    <col min="11790" max="12032" width="8.28515625" style="255"/>
    <col min="12033" max="12033" width="57.28515625" style="255" customWidth="1"/>
    <col min="12034" max="12034" width="14.28515625" style="255" customWidth="1"/>
    <col min="12035" max="12035" width="14.85546875" style="255" customWidth="1"/>
    <col min="12036" max="12036" width="13.5703125" style="255" customWidth="1"/>
    <col min="12037" max="12037" width="12.5703125" style="255" bestFit="1" customWidth="1"/>
    <col min="12038" max="12038" width="13.140625" style="255" customWidth="1"/>
    <col min="12039" max="12039" width="13.28515625" style="255" customWidth="1"/>
    <col min="12040" max="12040" width="12.5703125" style="255" customWidth="1"/>
    <col min="12041" max="12041" width="13.140625" style="255" customWidth="1"/>
    <col min="12042" max="12042" width="12" style="255" customWidth="1"/>
    <col min="12043" max="12043" width="11.7109375" style="255" customWidth="1"/>
    <col min="12044" max="12044" width="12" style="255" customWidth="1"/>
    <col min="12045" max="12045" width="12.7109375" style="255" customWidth="1"/>
    <col min="12046" max="12288" width="8.28515625" style="255"/>
    <col min="12289" max="12289" width="57.28515625" style="255" customWidth="1"/>
    <col min="12290" max="12290" width="14.28515625" style="255" customWidth="1"/>
    <col min="12291" max="12291" width="14.85546875" style="255" customWidth="1"/>
    <col min="12292" max="12292" width="13.5703125" style="255" customWidth="1"/>
    <col min="12293" max="12293" width="12.5703125" style="255" bestFit="1" customWidth="1"/>
    <col min="12294" max="12294" width="13.140625" style="255" customWidth="1"/>
    <col min="12295" max="12295" width="13.28515625" style="255" customWidth="1"/>
    <col min="12296" max="12296" width="12.5703125" style="255" customWidth="1"/>
    <col min="12297" max="12297" width="13.140625" style="255" customWidth="1"/>
    <col min="12298" max="12298" width="12" style="255" customWidth="1"/>
    <col min="12299" max="12299" width="11.7109375" style="255" customWidth="1"/>
    <col min="12300" max="12300" width="12" style="255" customWidth="1"/>
    <col min="12301" max="12301" width="12.7109375" style="255" customWidth="1"/>
    <col min="12302" max="12544" width="8.28515625" style="255"/>
    <col min="12545" max="12545" width="57.28515625" style="255" customWidth="1"/>
    <col min="12546" max="12546" width="14.28515625" style="255" customWidth="1"/>
    <col min="12547" max="12547" width="14.85546875" style="255" customWidth="1"/>
    <col min="12548" max="12548" width="13.5703125" style="255" customWidth="1"/>
    <col min="12549" max="12549" width="12.5703125" style="255" bestFit="1" customWidth="1"/>
    <col min="12550" max="12550" width="13.140625" style="255" customWidth="1"/>
    <col min="12551" max="12551" width="13.28515625" style="255" customWidth="1"/>
    <col min="12552" max="12552" width="12.5703125" style="255" customWidth="1"/>
    <col min="12553" max="12553" width="13.140625" style="255" customWidth="1"/>
    <col min="12554" max="12554" width="12" style="255" customWidth="1"/>
    <col min="12555" max="12555" width="11.7109375" style="255" customWidth="1"/>
    <col min="12556" max="12556" width="12" style="255" customWidth="1"/>
    <col min="12557" max="12557" width="12.7109375" style="255" customWidth="1"/>
    <col min="12558" max="12800" width="8.28515625" style="255"/>
    <col min="12801" max="12801" width="57.28515625" style="255" customWidth="1"/>
    <col min="12802" max="12802" width="14.28515625" style="255" customWidth="1"/>
    <col min="12803" max="12803" width="14.85546875" style="255" customWidth="1"/>
    <col min="12804" max="12804" width="13.5703125" style="255" customWidth="1"/>
    <col min="12805" max="12805" width="12.5703125" style="255" bestFit="1" customWidth="1"/>
    <col min="12806" max="12806" width="13.140625" style="255" customWidth="1"/>
    <col min="12807" max="12807" width="13.28515625" style="255" customWidth="1"/>
    <col min="12808" max="12808" width="12.5703125" style="255" customWidth="1"/>
    <col min="12809" max="12809" width="13.140625" style="255" customWidth="1"/>
    <col min="12810" max="12810" width="12" style="255" customWidth="1"/>
    <col min="12811" max="12811" width="11.7109375" style="255" customWidth="1"/>
    <col min="12812" max="12812" width="12" style="255" customWidth="1"/>
    <col min="12813" max="12813" width="12.7109375" style="255" customWidth="1"/>
    <col min="12814" max="13056" width="8.28515625" style="255"/>
    <col min="13057" max="13057" width="57.28515625" style="255" customWidth="1"/>
    <col min="13058" max="13058" width="14.28515625" style="255" customWidth="1"/>
    <col min="13059" max="13059" width="14.85546875" style="255" customWidth="1"/>
    <col min="13060" max="13060" width="13.5703125" style="255" customWidth="1"/>
    <col min="13061" max="13061" width="12.5703125" style="255" bestFit="1" customWidth="1"/>
    <col min="13062" max="13062" width="13.140625" style="255" customWidth="1"/>
    <col min="13063" max="13063" width="13.28515625" style="255" customWidth="1"/>
    <col min="13064" max="13064" width="12.5703125" style="255" customWidth="1"/>
    <col min="13065" max="13065" width="13.140625" style="255" customWidth="1"/>
    <col min="13066" max="13066" width="12" style="255" customWidth="1"/>
    <col min="13067" max="13067" width="11.7109375" style="255" customWidth="1"/>
    <col min="13068" max="13068" width="12" style="255" customWidth="1"/>
    <col min="13069" max="13069" width="12.7109375" style="255" customWidth="1"/>
    <col min="13070" max="13312" width="8.28515625" style="255"/>
    <col min="13313" max="13313" width="57.28515625" style="255" customWidth="1"/>
    <col min="13314" max="13314" width="14.28515625" style="255" customWidth="1"/>
    <col min="13315" max="13315" width="14.85546875" style="255" customWidth="1"/>
    <col min="13316" max="13316" width="13.5703125" style="255" customWidth="1"/>
    <col min="13317" max="13317" width="12.5703125" style="255" bestFit="1" customWidth="1"/>
    <col min="13318" max="13318" width="13.140625" style="255" customWidth="1"/>
    <col min="13319" max="13319" width="13.28515625" style="255" customWidth="1"/>
    <col min="13320" max="13320" width="12.5703125" style="255" customWidth="1"/>
    <col min="13321" max="13321" width="13.140625" style="255" customWidth="1"/>
    <col min="13322" max="13322" width="12" style="255" customWidth="1"/>
    <col min="13323" max="13323" width="11.7109375" style="255" customWidth="1"/>
    <col min="13324" max="13324" width="12" style="255" customWidth="1"/>
    <col min="13325" max="13325" width="12.7109375" style="255" customWidth="1"/>
    <col min="13326" max="13568" width="8.28515625" style="255"/>
    <col min="13569" max="13569" width="57.28515625" style="255" customWidth="1"/>
    <col min="13570" max="13570" width="14.28515625" style="255" customWidth="1"/>
    <col min="13571" max="13571" width="14.85546875" style="255" customWidth="1"/>
    <col min="13572" max="13572" width="13.5703125" style="255" customWidth="1"/>
    <col min="13573" max="13573" width="12.5703125" style="255" bestFit="1" customWidth="1"/>
    <col min="13574" max="13574" width="13.140625" style="255" customWidth="1"/>
    <col min="13575" max="13575" width="13.28515625" style="255" customWidth="1"/>
    <col min="13576" max="13576" width="12.5703125" style="255" customWidth="1"/>
    <col min="13577" max="13577" width="13.140625" style="255" customWidth="1"/>
    <col min="13578" max="13578" width="12" style="255" customWidth="1"/>
    <col min="13579" max="13579" width="11.7109375" style="255" customWidth="1"/>
    <col min="13580" max="13580" width="12" style="255" customWidth="1"/>
    <col min="13581" max="13581" width="12.7109375" style="255" customWidth="1"/>
    <col min="13582" max="13824" width="8.28515625" style="255"/>
    <col min="13825" max="13825" width="57.28515625" style="255" customWidth="1"/>
    <col min="13826" max="13826" width="14.28515625" style="255" customWidth="1"/>
    <col min="13827" max="13827" width="14.85546875" style="255" customWidth="1"/>
    <col min="13828" max="13828" width="13.5703125" style="255" customWidth="1"/>
    <col min="13829" max="13829" width="12.5703125" style="255" bestFit="1" customWidth="1"/>
    <col min="13830" max="13830" width="13.140625" style="255" customWidth="1"/>
    <col min="13831" max="13831" width="13.28515625" style="255" customWidth="1"/>
    <col min="13832" max="13832" width="12.5703125" style="255" customWidth="1"/>
    <col min="13833" max="13833" width="13.140625" style="255" customWidth="1"/>
    <col min="13834" max="13834" width="12" style="255" customWidth="1"/>
    <col min="13835" max="13835" width="11.7109375" style="255" customWidth="1"/>
    <col min="13836" max="13836" width="12" style="255" customWidth="1"/>
    <col min="13837" max="13837" width="12.7109375" style="255" customWidth="1"/>
    <col min="13838" max="14080" width="8.28515625" style="255"/>
    <col min="14081" max="14081" width="57.28515625" style="255" customWidth="1"/>
    <col min="14082" max="14082" width="14.28515625" style="255" customWidth="1"/>
    <col min="14083" max="14083" width="14.85546875" style="255" customWidth="1"/>
    <col min="14084" max="14084" width="13.5703125" style="255" customWidth="1"/>
    <col min="14085" max="14085" width="12.5703125" style="255" bestFit="1" customWidth="1"/>
    <col min="14086" max="14086" width="13.140625" style="255" customWidth="1"/>
    <col min="14087" max="14087" width="13.28515625" style="255" customWidth="1"/>
    <col min="14088" max="14088" width="12.5703125" style="255" customWidth="1"/>
    <col min="14089" max="14089" width="13.140625" style="255" customWidth="1"/>
    <col min="14090" max="14090" width="12" style="255" customWidth="1"/>
    <col min="14091" max="14091" width="11.7109375" style="255" customWidth="1"/>
    <col min="14092" max="14092" width="12" style="255" customWidth="1"/>
    <col min="14093" max="14093" width="12.7109375" style="255" customWidth="1"/>
    <col min="14094" max="14336" width="8.28515625" style="255"/>
    <col min="14337" max="14337" width="57.28515625" style="255" customWidth="1"/>
    <col min="14338" max="14338" width="14.28515625" style="255" customWidth="1"/>
    <col min="14339" max="14339" width="14.85546875" style="255" customWidth="1"/>
    <col min="14340" max="14340" width="13.5703125" style="255" customWidth="1"/>
    <col min="14341" max="14341" width="12.5703125" style="255" bestFit="1" customWidth="1"/>
    <col min="14342" max="14342" width="13.140625" style="255" customWidth="1"/>
    <col min="14343" max="14343" width="13.28515625" style="255" customWidth="1"/>
    <col min="14344" max="14344" width="12.5703125" style="255" customWidth="1"/>
    <col min="14345" max="14345" width="13.140625" style="255" customWidth="1"/>
    <col min="14346" max="14346" width="12" style="255" customWidth="1"/>
    <col min="14347" max="14347" width="11.7109375" style="255" customWidth="1"/>
    <col min="14348" max="14348" width="12" style="255" customWidth="1"/>
    <col min="14349" max="14349" width="12.7109375" style="255" customWidth="1"/>
    <col min="14350" max="14592" width="8.28515625" style="255"/>
    <col min="14593" max="14593" width="57.28515625" style="255" customWidth="1"/>
    <col min="14594" max="14594" width="14.28515625" style="255" customWidth="1"/>
    <col min="14595" max="14595" width="14.85546875" style="255" customWidth="1"/>
    <col min="14596" max="14596" width="13.5703125" style="255" customWidth="1"/>
    <col min="14597" max="14597" width="12.5703125" style="255" bestFit="1" customWidth="1"/>
    <col min="14598" max="14598" width="13.140625" style="255" customWidth="1"/>
    <col min="14599" max="14599" width="13.28515625" style="255" customWidth="1"/>
    <col min="14600" max="14600" width="12.5703125" style="255" customWidth="1"/>
    <col min="14601" max="14601" width="13.140625" style="255" customWidth="1"/>
    <col min="14602" max="14602" width="12" style="255" customWidth="1"/>
    <col min="14603" max="14603" width="11.7109375" style="255" customWidth="1"/>
    <col min="14604" max="14604" width="12" style="255" customWidth="1"/>
    <col min="14605" max="14605" width="12.7109375" style="255" customWidth="1"/>
    <col min="14606" max="14848" width="8.28515625" style="255"/>
    <col min="14849" max="14849" width="57.28515625" style="255" customWidth="1"/>
    <col min="14850" max="14850" width="14.28515625" style="255" customWidth="1"/>
    <col min="14851" max="14851" width="14.85546875" style="255" customWidth="1"/>
    <col min="14852" max="14852" width="13.5703125" style="255" customWidth="1"/>
    <col min="14853" max="14853" width="12.5703125" style="255" bestFit="1" customWidth="1"/>
    <col min="14854" max="14854" width="13.140625" style="255" customWidth="1"/>
    <col min="14855" max="14855" width="13.28515625" style="255" customWidth="1"/>
    <col min="14856" max="14856" width="12.5703125" style="255" customWidth="1"/>
    <col min="14857" max="14857" width="13.140625" style="255" customWidth="1"/>
    <col min="14858" max="14858" width="12" style="255" customWidth="1"/>
    <col min="14859" max="14859" width="11.7109375" style="255" customWidth="1"/>
    <col min="14860" max="14860" width="12" style="255" customWidth="1"/>
    <col min="14861" max="14861" width="12.7109375" style="255" customWidth="1"/>
    <col min="14862" max="15104" width="8.28515625" style="255"/>
    <col min="15105" max="15105" width="57.28515625" style="255" customWidth="1"/>
    <col min="15106" max="15106" width="14.28515625" style="255" customWidth="1"/>
    <col min="15107" max="15107" width="14.85546875" style="255" customWidth="1"/>
    <col min="15108" max="15108" width="13.5703125" style="255" customWidth="1"/>
    <col min="15109" max="15109" width="12.5703125" style="255" bestFit="1" customWidth="1"/>
    <col min="15110" max="15110" width="13.140625" style="255" customWidth="1"/>
    <col min="15111" max="15111" width="13.28515625" style="255" customWidth="1"/>
    <col min="15112" max="15112" width="12.5703125" style="255" customWidth="1"/>
    <col min="15113" max="15113" width="13.140625" style="255" customWidth="1"/>
    <col min="15114" max="15114" width="12" style="255" customWidth="1"/>
    <col min="15115" max="15115" width="11.7109375" style="255" customWidth="1"/>
    <col min="15116" max="15116" width="12" style="255" customWidth="1"/>
    <col min="15117" max="15117" width="12.7109375" style="255" customWidth="1"/>
    <col min="15118" max="15360" width="8.28515625" style="255"/>
    <col min="15361" max="15361" width="57.28515625" style="255" customWidth="1"/>
    <col min="15362" max="15362" width="14.28515625" style="255" customWidth="1"/>
    <col min="15363" max="15363" width="14.85546875" style="255" customWidth="1"/>
    <col min="15364" max="15364" width="13.5703125" style="255" customWidth="1"/>
    <col min="15365" max="15365" width="12.5703125" style="255" bestFit="1" customWidth="1"/>
    <col min="15366" max="15366" width="13.140625" style="255" customWidth="1"/>
    <col min="15367" max="15367" width="13.28515625" style="255" customWidth="1"/>
    <col min="15368" max="15368" width="12.5703125" style="255" customWidth="1"/>
    <col min="15369" max="15369" width="13.140625" style="255" customWidth="1"/>
    <col min="15370" max="15370" width="12" style="255" customWidth="1"/>
    <col min="15371" max="15371" width="11.7109375" style="255" customWidth="1"/>
    <col min="15372" max="15372" width="12" style="255" customWidth="1"/>
    <col min="15373" max="15373" width="12.7109375" style="255" customWidth="1"/>
    <col min="15374" max="15616" width="8.28515625" style="255"/>
    <col min="15617" max="15617" width="57.28515625" style="255" customWidth="1"/>
    <col min="15618" max="15618" width="14.28515625" style="255" customWidth="1"/>
    <col min="15619" max="15619" width="14.85546875" style="255" customWidth="1"/>
    <col min="15620" max="15620" width="13.5703125" style="255" customWidth="1"/>
    <col min="15621" max="15621" width="12.5703125" style="255" bestFit="1" customWidth="1"/>
    <col min="15622" max="15622" width="13.140625" style="255" customWidth="1"/>
    <col min="15623" max="15623" width="13.28515625" style="255" customWidth="1"/>
    <col min="15624" max="15624" width="12.5703125" style="255" customWidth="1"/>
    <col min="15625" max="15625" width="13.140625" style="255" customWidth="1"/>
    <col min="15626" max="15626" width="12" style="255" customWidth="1"/>
    <col min="15627" max="15627" width="11.7109375" style="255" customWidth="1"/>
    <col min="15628" max="15628" width="12" style="255" customWidth="1"/>
    <col min="15629" max="15629" width="12.7109375" style="255" customWidth="1"/>
    <col min="15630" max="15872" width="8.28515625" style="255"/>
    <col min="15873" max="15873" width="57.28515625" style="255" customWidth="1"/>
    <col min="15874" max="15874" width="14.28515625" style="255" customWidth="1"/>
    <col min="15875" max="15875" width="14.85546875" style="255" customWidth="1"/>
    <col min="15876" max="15876" width="13.5703125" style="255" customWidth="1"/>
    <col min="15877" max="15877" width="12.5703125" style="255" bestFit="1" customWidth="1"/>
    <col min="15878" max="15878" width="13.140625" style="255" customWidth="1"/>
    <col min="15879" max="15879" width="13.28515625" style="255" customWidth="1"/>
    <col min="15880" max="15880" width="12.5703125" style="255" customWidth="1"/>
    <col min="15881" max="15881" width="13.140625" style="255" customWidth="1"/>
    <col min="15882" max="15882" width="12" style="255" customWidth="1"/>
    <col min="15883" max="15883" width="11.7109375" style="255" customWidth="1"/>
    <col min="15884" max="15884" width="12" style="255" customWidth="1"/>
    <col min="15885" max="15885" width="12.7109375" style="255" customWidth="1"/>
    <col min="15886" max="16128" width="8.28515625" style="255"/>
    <col min="16129" max="16129" width="57.28515625" style="255" customWidth="1"/>
    <col min="16130" max="16130" width="14.28515625" style="255" customWidth="1"/>
    <col min="16131" max="16131" width="14.85546875" style="255" customWidth="1"/>
    <col min="16132" max="16132" width="13.5703125" style="255" customWidth="1"/>
    <col min="16133" max="16133" width="12.5703125" style="255" bestFit="1" customWidth="1"/>
    <col min="16134" max="16134" width="13.140625" style="255" customWidth="1"/>
    <col min="16135" max="16135" width="13.28515625" style="255" customWidth="1"/>
    <col min="16136" max="16136" width="12.5703125" style="255" customWidth="1"/>
    <col min="16137" max="16137" width="13.140625" style="255" customWidth="1"/>
    <col min="16138" max="16138" width="12" style="255" customWidth="1"/>
    <col min="16139" max="16139" width="11.7109375" style="255" customWidth="1"/>
    <col min="16140" max="16140" width="12" style="255" customWidth="1"/>
    <col min="16141" max="16141" width="12.7109375" style="255" customWidth="1"/>
    <col min="16142" max="16384" width="8.28515625" style="255"/>
  </cols>
  <sheetData>
    <row r="1" spans="1:18" x14ac:dyDescent="0.2">
      <c r="A1" s="257"/>
      <c r="B1" s="258"/>
      <c r="C1" s="254"/>
      <c r="D1" s="254"/>
      <c r="E1" s="254"/>
      <c r="M1" s="256"/>
    </row>
    <row r="2" spans="1:18" x14ac:dyDescent="0.2">
      <c r="A2" s="728" t="s">
        <v>1474</v>
      </c>
      <c r="B2" s="729"/>
      <c r="C2" s="729"/>
      <c r="D2" s="729"/>
      <c r="E2" s="729"/>
      <c r="F2" s="729"/>
      <c r="G2" s="729"/>
      <c r="H2" s="729"/>
      <c r="I2" s="729"/>
      <c r="J2" s="729"/>
      <c r="K2" s="729"/>
      <c r="L2" s="729"/>
      <c r="M2" s="729"/>
      <c r="N2" s="259"/>
      <c r="O2" s="259"/>
      <c r="P2" s="259"/>
      <c r="Q2" s="259"/>
    </row>
    <row r="3" spans="1:18" x14ac:dyDescent="0.2">
      <c r="A3" s="260"/>
      <c r="B3" s="259"/>
      <c r="C3" s="259"/>
      <c r="D3" s="259"/>
      <c r="E3" s="260" t="s">
        <v>2</v>
      </c>
      <c r="F3" s="260"/>
      <c r="G3" s="259"/>
      <c r="H3" s="259"/>
      <c r="I3" s="259"/>
      <c r="J3" s="259"/>
      <c r="K3" s="259"/>
      <c r="L3" s="259"/>
      <c r="M3" s="259"/>
      <c r="N3" s="259"/>
      <c r="O3" s="259"/>
      <c r="P3" s="259"/>
      <c r="Q3" s="259"/>
    </row>
    <row r="4" spans="1:18" x14ac:dyDescent="0.2">
      <c r="A4" s="261"/>
      <c r="B4" s="262"/>
      <c r="C4" s="263"/>
      <c r="D4" s="254"/>
      <c r="E4" s="254"/>
      <c r="F4" s="264"/>
      <c r="G4" s="254"/>
      <c r="H4" s="265"/>
      <c r="J4" s="262"/>
      <c r="K4" s="263"/>
      <c r="L4" s="254"/>
      <c r="M4" s="266"/>
      <c r="N4" s="264"/>
      <c r="O4" s="254"/>
      <c r="P4" s="265"/>
      <c r="Q4" s="266"/>
    </row>
    <row r="5" spans="1:18" x14ac:dyDescent="0.2">
      <c r="A5" s="262"/>
      <c r="D5" s="730"/>
      <c r="E5" s="731"/>
      <c r="F5" s="731"/>
      <c r="G5" s="731"/>
      <c r="H5" s="731"/>
      <c r="I5" s="261"/>
      <c r="J5" s="267"/>
      <c r="L5" s="254"/>
      <c r="M5" s="266"/>
      <c r="N5" s="264"/>
      <c r="O5" s="254"/>
      <c r="P5" s="265"/>
      <c r="Q5" s="261"/>
    </row>
    <row r="7" spans="1:18" ht="18" customHeight="1" x14ac:dyDescent="0.2">
      <c r="A7" s="732" t="s">
        <v>319</v>
      </c>
      <c r="B7" s="732" t="s">
        <v>320</v>
      </c>
      <c r="C7" s="732"/>
      <c r="D7" s="732"/>
      <c r="E7" s="732"/>
      <c r="F7" s="732" t="s">
        <v>268</v>
      </c>
      <c r="G7" s="732"/>
      <c r="H7" s="732"/>
      <c r="I7" s="732"/>
      <c r="J7" s="732" t="s">
        <v>321</v>
      </c>
      <c r="K7" s="732"/>
      <c r="L7" s="732"/>
      <c r="M7" s="732"/>
      <c r="N7" s="268"/>
      <c r="O7" s="268"/>
      <c r="P7" s="268"/>
      <c r="Q7" s="268"/>
    </row>
    <row r="8" spans="1:18" ht="46.5" customHeight="1" x14ac:dyDescent="0.2">
      <c r="A8" s="732"/>
      <c r="B8" s="393" t="s">
        <v>650</v>
      </c>
      <c r="C8" s="393" t="s">
        <v>179</v>
      </c>
      <c r="D8" s="394" t="s">
        <v>322</v>
      </c>
      <c r="E8" s="393" t="s">
        <v>3</v>
      </c>
      <c r="F8" s="393" t="s">
        <v>650</v>
      </c>
      <c r="G8" s="393" t="s">
        <v>179</v>
      </c>
      <c r="H8" s="394" t="s">
        <v>322</v>
      </c>
      <c r="I8" s="393" t="s">
        <v>3</v>
      </c>
      <c r="J8" s="393" t="s">
        <v>650</v>
      </c>
      <c r="K8" s="393" t="s">
        <v>179</v>
      </c>
      <c r="L8" s="394" t="s">
        <v>322</v>
      </c>
      <c r="M8" s="393" t="s">
        <v>3</v>
      </c>
      <c r="N8" s="269"/>
      <c r="O8" s="269"/>
      <c r="P8" s="269"/>
      <c r="Q8" s="269"/>
    </row>
    <row r="9" spans="1:18" s="272" customFormat="1" ht="15.95" customHeight="1" x14ac:dyDescent="0.2">
      <c r="A9" s="395" t="s">
        <v>323</v>
      </c>
      <c r="B9" s="396">
        <v>56374</v>
      </c>
      <c r="C9" s="396">
        <v>88062</v>
      </c>
      <c r="D9" s="396">
        <v>102398</v>
      </c>
      <c r="E9" s="397">
        <v>116.3</v>
      </c>
      <c r="F9" s="396">
        <v>0</v>
      </c>
      <c r="G9" s="396">
        <v>18947</v>
      </c>
      <c r="H9" s="396">
        <v>47909</v>
      </c>
      <c r="I9" s="397">
        <v>252.9</v>
      </c>
      <c r="J9" s="396">
        <v>56374</v>
      </c>
      <c r="K9" s="396">
        <v>107009</v>
      </c>
      <c r="L9" s="396">
        <v>150307</v>
      </c>
      <c r="M9" s="397">
        <v>140.5</v>
      </c>
      <c r="N9" s="270"/>
      <c r="O9" s="271"/>
      <c r="P9" s="271"/>
      <c r="Q9" s="271"/>
      <c r="R9" s="271"/>
    </row>
    <row r="10" spans="1:18" s="272" customFormat="1" ht="15.95" customHeight="1" x14ac:dyDescent="0.2">
      <c r="A10" s="395" t="s">
        <v>940</v>
      </c>
      <c r="B10" s="396">
        <v>0</v>
      </c>
      <c r="C10" s="396">
        <v>34</v>
      </c>
      <c r="D10" s="396">
        <v>584</v>
      </c>
      <c r="E10" s="397">
        <v>1717.6</v>
      </c>
      <c r="F10" s="396">
        <v>0</v>
      </c>
      <c r="G10" s="396">
        <v>0</v>
      </c>
      <c r="H10" s="396">
        <v>0</v>
      </c>
      <c r="I10" s="397">
        <v>0</v>
      </c>
      <c r="J10" s="396">
        <v>0</v>
      </c>
      <c r="K10" s="396">
        <v>34</v>
      </c>
      <c r="L10" s="396">
        <v>584</v>
      </c>
      <c r="M10" s="397">
        <v>1717.6</v>
      </c>
      <c r="N10" s="273"/>
      <c r="O10" s="273"/>
      <c r="P10" s="273"/>
      <c r="Q10" s="273"/>
    </row>
    <row r="11" spans="1:18" ht="15.95" customHeight="1" x14ac:dyDescent="0.2">
      <c r="A11" s="398" t="s">
        <v>324</v>
      </c>
      <c r="B11" s="399">
        <v>0</v>
      </c>
      <c r="C11" s="399">
        <v>0</v>
      </c>
      <c r="D11" s="399">
        <v>552</v>
      </c>
      <c r="E11" s="400">
        <v>0</v>
      </c>
      <c r="F11" s="399">
        <v>0</v>
      </c>
      <c r="G11" s="399">
        <v>0</v>
      </c>
      <c r="H11" s="399">
        <v>0</v>
      </c>
      <c r="I11" s="400">
        <v>0</v>
      </c>
      <c r="J11" s="399">
        <v>0</v>
      </c>
      <c r="K11" s="399">
        <v>0</v>
      </c>
      <c r="L11" s="399">
        <v>552</v>
      </c>
      <c r="M11" s="400">
        <v>0</v>
      </c>
      <c r="N11" s="269"/>
      <c r="O11" s="269"/>
      <c r="P11" s="269"/>
      <c r="Q11" s="269"/>
    </row>
    <row r="12" spans="1:18" ht="15.95" customHeight="1" x14ac:dyDescent="0.2">
      <c r="A12" s="398" t="s">
        <v>325</v>
      </c>
      <c r="B12" s="399">
        <v>0</v>
      </c>
      <c r="C12" s="399">
        <v>34</v>
      </c>
      <c r="D12" s="399">
        <v>33</v>
      </c>
      <c r="E12" s="400">
        <v>97.1</v>
      </c>
      <c r="F12" s="399">
        <v>0</v>
      </c>
      <c r="G12" s="399">
        <v>0</v>
      </c>
      <c r="H12" s="399">
        <v>0</v>
      </c>
      <c r="I12" s="400">
        <v>0</v>
      </c>
      <c r="J12" s="399">
        <v>0</v>
      </c>
      <c r="K12" s="399">
        <v>34</v>
      </c>
      <c r="L12" s="399">
        <v>33</v>
      </c>
      <c r="M12" s="400">
        <v>97.1</v>
      </c>
      <c r="N12" s="269"/>
      <c r="O12" s="269"/>
      <c r="P12" s="269"/>
      <c r="Q12" s="269"/>
    </row>
    <row r="13" spans="1:18" s="272" customFormat="1" ht="15.95" customHeight="1" x14ac:dyDescent="0.2">
      <c r="A13" s="395" t="s">
        <v>328</v>
      </c>
      <c r="B13" s="396">
        <v>51126</v>
      </c>
      <c r="C13" s="396">
        <v>78043</v>
      </c>
      <c r="D13" s="396">
        <v>90380</v>
      </c>
      <c r="E13" s="397">
        <v>115.8</v>
      </c>
      <c r="F13" s="396">
        <v>0</v>
      </c>
      <c r="G13" s="396">
        <v>12371</v>
      </c>
      <c r="H13" s="396">
        <v>40261</v>
      </c>
      <c r="I13" s="397">
        <v>325.39999999999998</v>
      </c>
      <c r="J13" s="396">
        <v>51126</v>
      </c>
      <c r="K13" s="396">
        <v>90414</v>
      </c>
      <c r="L13" s="396">
        <v>130641</v>
      </c>
      <c r="M13" s="397">
        <v>144.5</v>
      </c>
      <c r="N13" s="273"/>
      <c r="O13" s="273"/>
      <c r="P13" s="273"/>
      <c r="Q13" s="273"/>
    </row>
    <row r="14" spans="1:18" ht="15.95" customHeight="1" x14ac:dyDescent="0.2">
      <c r="A14" s="398" t="s">
        <v>329</v>
      </c>
      <c r="B14" s="399">
        <v>828</v>
      </c>
      <c r="C14" s="399">
        <v>1533</v>
      </c>
      <c r="D14" s="399">
        <v>17692</v>
      </c>
      <c r="E14" s="400">
        <v>1154.0999999999999</v>
      </c>
      <c r="F14" s="399">
        <v>0</v>
      </c>
      <c r="G14" s="399">
        <v>19</v>
      </c>
      <c r="H14" s="399">
        <v>62</v>
      </c>
      <c r="I14" s="400">
        <v>326.3</v>
      </c>
      <c r="J14" s="399">
        <v>828</v>
      </c>
      <c r="K14" s="399">
        <v>1552</v>
      </c>
      <c r="L14" s="399">
        <v>17754</v>
      </c>
      <c r="M14" s="400">
        <v>1143.9000000000001</v>
      </c>
      <c r="N14" s="269"/>
      <c r="O14" s="269"/>
      <c r="P14" s="269"/>
      <c r="Q14" s="269"/>
    </row>
    <row r="15" spans="1:18" s="272" customFormat="1" ht="15.95" customHeight="1" x14ac:dyDescent="0.2">
      <c r="A15" s="398" t="s">
        <v>330</v>
      </c>
      <c r="B15" s="399">
        <v>50298</v>
      </c>
      <c r="C15" s="399">
        <v>76510</v>
      </c>
      <c r="D15" s="399">
        <v>72688</v>
      </c>
      <c r="E15" s="400">
        <v>95</v>
      </c>
      <c r="F15" s="399">
        <v>0</v>
      </c>
      <c r="G15" s="399">
        <v>12352</v>
      </c>
      <c r="H15" s="399">
        <v>40199</v>
      </c>
      <c r="I15" s="400">
        <v>325.39999999999998</v>
      </c>
      <c r="J15" s="399">
        <v>50298</v>
      </c>
      <c r="K15" s="399">
        <v>88862</v>
      </c>
      <c r="L15" s="399">
        <v>112887</v>
      </c>
      <c r="M15" s="400">
        <v>127</v>
      </c>
      <c r="N15" s="273"/>
      <c r="O15" s="273"/>
      <c r="P15" s="273"/>
      <c r="Q15" s="273"/>
    </row>
    <row r="16" spans="1:18" ht="15.95" customHeight="1" x14ac:dyDescent="0.2">
      <c r="A16" s="395" t="s">
        <v>331</v>
      </c>
      <c r="B16" s="396">
        <v>1271</v>
      </c>
      <c r="C16" s="396">
        <v>1883</v>
      </c>
      <c r="D16" s="396">
        <v>1692</v>
      </c>
      <c r="E16" s="397">
        <v>89.9</v>
      </c>
      <c r="F16" s="396">
        <v>0</v>
      </c>
      <c r="G16" s="396">
        <v>28</v>
      </c>
      <c r="H16" s="396">
        <v>28</v>
      </c>
      <c r="I16" s="397">
        <v>100</v>
      </c>
      <c r="J16" s="396">
        <v>1271</v>
      </c>
      <c r="K16" s="396">
        <v>1911</v>
      </c>
      <c r="L16" s="396">
        <v>1720</v>
      </c>
      <c r="M16" s="397">
        <v>90</v>
      </c>
      <c r="N16" s="269"/>
      <c r="O16" s="269"/>
      <c r="P16" s="269"/>
      <c r="Q16" s="269"/>
    </row>
    <row r="17" spans="1:17" s="272" customFormat="1" ht="15.95" customHeight="1" x14ac:dyDescent="0.2">
      <c r="A17" s="398" t="s">
        <v>332</v>
      </c>
      <c r="B17" s="399">
        <v>1271</v>
      </c>
      <c r="C17" s="399">
        <v>1883</v>
      </c>
      <c r="D17" s="399">
        <v>1692</v>
      </c>
      <c r="E17" s="400">
        <v>89.9</v>
      </c>
      <c r="F17" s="399">
        <v>0</v>
      </c>
      <c r="G17" s="399">
        <v>28</v>
      </c>
      <c r="H17" s="399">
        <v>28</v>
      </c>
      <c r="I17" s="400">
        <v>100</v>
      </c>
      <c r="J17" s="399">
        <v>1271</v>
      </c>
      <c r="K17" s="399">
        <v>1911</v>
      </c>
      <c r="L17" s="399">
        <v>1720</v>
      </c>
      <c r="M17" s="400">
        <v>90</v>
      </c>
    </row>
    <row r="18" spans="1:17" s="272" customFormat="1" ht="15.95" customHeight="1" x14ac:dyDescent="0.2">
      <c r="A18" s="395" t="s">
        <v>333</v>
      </c>
      <c r="B18" s="396">
        <v>3977</v>
      </c>
      <c r="C18" s="396">
        <v>8102</v>
      </c>
      <c r="D18" s="396">
        <v>9742</v>
      </c>
      <c r="E18" s="397">
        <v>120.2</v>
      </c>
      <c r="F18" s="396">
        <v>0</v>
      </c>
      <c r="G18" s="396">
        <v>6548</v>
      </c>
      <c r="H18" s="396">
        <v>7620</v>
      </c>
      <c r="I18" s="397">
        <v>116.4</v>
      </c>
      <c r="J18" s="396">
        <v>3977</v>
      </c>
      <c r="K18" s="396">
        <v>14650</v>
      </c>
      <c r="L18" s="396">
        <v>17362</v>
      </c>
      <c r="M18" s="397">
        <v>118.5</v>
      </c>
      <c r="N18" s="273"/>
      <c r="O18" s="273"/>
      <c r="P18" s="273"/>
      <c r="Q18" s="273"/>
    </row>
    <row r="19" spans="1:17" ht="15.95" customHeight="1" x14ac:dyDescent="0.2">
      <c r="A19" s="398" t="s">
        <v>943</v>
      </c>
      <c r="B19" s="399">
        <v>3977</v>
      </c>
      <c r="C19" s="399">
        <v>8102</v>
      </c>
      <c r="D19" s="399">
        <v>9742</v>
      </c>
      <c r="E19" s="400">
        <v>120.2</v>
      </c>
      <c r="F19" s="399">
        <v>0</v>
      </c>
      <c r="G19" s="399">
        <v>6548</v>
      </c>
      <c r="H19" s="399">
        <v>7620</v>
      </c>
      <c r="I19" s="400">
        <v>116.4</v>
      </c>
      <c r="J19" s="399">
        <v>3977</v>
      </c>
      <c r="K19" s="399">
        <v>14650</v>
      </c>
      <c r="L19" s="399">
        <v>17362</v>
      </c>
      <c r="M19" s="400">
        <v>118.5</v>
      </c>
      <c r="N19" s="269"/>
      <c r="O19" s="269"/>
      <c r="P19" s="269"/>
      <c r="Q19" s="269"/>
    </row>
    <row r="20" spans="1:17" ht="15.95" customHeight="1" x14ac:dyDescent="0.2">
      <c r="A20" s="395" t="s">
        <v>338</v>
      </c>
      <c r="B20" s="396">
        <v>0</v>
      </c>
      <c r="C20" s="396">
        <v>2114</v>
      </c>
      <c r="D20" s="396">
        <v>1886</v>
      </c>
      <c r="E20" s="397">
        <v>89.2</v>
      </c>
      <c r="F20" s="396">
        <v>0</v>
      </c>
      <c r="G20" s="396">
        <v>1452</v>
      </c>
      <c r="H20" s="396">
        <v>378</v>
      </c>
      <c r="I20" s="397">
        <v>26</v>
      </c>
      <c r="J20" s="396">
        <v>0</v>
      </c>
      <c r="K20" s="396">
        <v>3566</v>
      </c>
      <c r="L20" s="396">
        <v>2264</v>
      </c>
      <c r="M20" s="397">
        <v>63.5</v>
      </c>
    </row>
    <row r="21" spans="1:17" s="272" customFormat="1" ht="15.95" customHeight="1" x14ac:dyDescent="0.2">
      <c r="A21" s="395" t="s">
        <v>347</v>
      </c>
      <c r="B21" s="396">
        <v>0</v>
      </c>
      <c r="C21" s="396">
        <v>2114</v>
      </c>
      <c r="D21" s="396">
        <v>1886</v>
      </c>
      <c r="E21" s="397">
        <v>89.2</v>
      </c>
      <c r="F21" s="396">
        <v>0</v>
      </c>
      <c r="G21" s="396">
        <v>1452</v>
      </c>
      <c r="H21" s="396">
        <v>378</v>
      </c>
      <c r="I21" s="397">
        <v>26</v>
      </c>
      <c r="J21" s="396">
        <v>0</v>
      </c>
      <c r="K21" s="396">
        <v>3566</v>
      </c>
      <c r="L21" s="396">
        <v>2264</v>
      </c>
      <c r="M21" s="397">
        <v>63.5</v>
      </c>
      <c r="N21" s="273"/>
      <c r="O21" s="273"/>
      <c r="P21" s="273"/>
      <c r="Q21" s="273"/>
    </row>
    <row r="22" spans="1:17" ht="15.95" customHeight="1" x14ac:dyDescent="0.2">
      <c r="A22" s="398" t="s">
        <v>348</v>
      </c>
      <c r="B22" s="399">
        <v>0</v>
      </c>
      <c r="C22" s="399">
        <v>2114</v>
      </c>
      <c r="D22" s="399">
        <v>1886</v>
      </c>
      <c r="E22" s="400">
        <v>89.2</v>
      </c>
      <c r="F22" s="399">
        <v>0</v>
      </c>
      <c r="G22" s="399">
        <v>1452</v>
      </c>
      <c r="H22" s="399">
        <v>378</v>
      </c>
      <c r="I22" s="400">
        <v>26</v>
      </c>
      <c r="J22" s="399">
        <v>0</v>
      </c>
      <c r="K22" s="399">
        <v>3566</v>
      </c>
      <c r="L22" s="399">
        <v>2264</v>
      </c>
      <c r="M22" s="400">
        <v>63.5</v>
      </c>
      <c r="N22" s="269"/>
      <c r="O22" s="269"/>
      <c r="P22" s="269"/>
      <c r="Q22" s="269"/>
    </row>
    <row r="23" spans="1:17" s="272" customFormat="1" ht="15.95" customHeight="1" x14ac:dyDescent="0.2">
      <c r="A23" s="395" t="s">
        <v>349</v>
      </c>
      <c r="B23" s="396">
        <v>3781</v>
      </c>
      <c r="C23" s="396">
        <v>4176</v>
      </c>
      <c r="D23" s="396">
        <v>3602</v>
      </c>
      <c r="E23" s="397">
        <v>86.3</v>
      </c>
      <c r="F23" s="396">
        <v>0</v>
      </c>
      <c r="G23" s="396">
        <v>120</v>
      </c>
      <c r="H23" s="396">
        <v>120</v>
      </c>
      <c r="I23" s="397">
        <v>100</v>
      </c>
      <c r="J23" s="396">
        <v>3781</v>
      </c>
      <c r="K23" s="396">
        <v>4296</v>
      </c>
      <c r="L23" s="396">
        <v>3722</v>
      </c>
      <c r="M23" s="397">
        <v>86.6</v>
      </c>
      <c r="N23" s="273"/>
      <c r="O23" s="273"/>
      <c r="P23" s="273"/>
      <c r="Q23" s="273"/>
    </row>
    <row r="24" spans="1:17" s="272" customFormat="1" ht="15.95" customHeight="1" x14ac:dyDescent="0.2">
      <c r="A24" s="395" t="s">
        <v>350</v>
      </c>
      <c r="B24" s="396">
        <v>1427</v>
      </c>
      <c r="C24" s="396">
        <v>1711</v>
      </c>
      <c r="D24" s="396">
        <v>1523</v>
      </c>
      <c r="E24" s="397">
        <v>89</v>
      </c>
      <c r="F24" s="396">
        <v>0</v>
      </c>
      <c r="G24" s="396">
        <v>120</v>
      </c>
      <c r="H24" s="396">
        <v>120</v>
      </c>
      <c r="I24" s="397">
        <v>100</v>
      </c>
      <c r="J24" s="396">
        <v>1427</v>
      </c>
      <c r="K24" s="396">
        <v>1831</v>
      </c>
      <c r="L24" s="396">
        <v>1643</v>
      </c>
      <c r="M24" s="397">
        <v>89.7</v>
      </c>
      <c r="N24" s="273"/>
      <c r="O24" s="273"/>
      <c r="P24" s="273"/>
      <c r="Q24" s="273"/>
    </row>
    <row r="25" spans="1:17" ht="15.95" customHeight="1" x14ac:dyDescent="0.2">
      <c r="A25" s="398" t="s">
        <v>351</v>
      </c>
      <c r="B25" s="399">
        <v>1427</v>
      </c>
      <c r="C25" s="399">
        <v>1711</v>
      </c>
      <c r="D25" s="399">
        <v>1523</v>
      </c>
      <c r="E25" s="400">
        <v>89</v>
      </c>
      <c r="F25" s="399">
        <v>0</v>
      </c>
      <c r="G25" s="399">
        <v>120</v>
      </c>
      <c r="H25" s="399">
        <v>120</v>
      </c>
      <c r="I25" s="400">
        <v>100</v>
      </c>
      <c r="J25" s="399">
        <v>1427</v>
      </c>
      <c r="K25" s="399">
        <v>1831</v>
      </c>
      <c r="L25" s="399">
        <v>1643</v>
      </c>
      <c r="M25" s="400">
        <v>89.7</v>
      </c>
      <c r="N25" s="269"/>
      <c r="O25" s="269"/>
      <c r="P25" s="269"/>
      <c r="Q25" s="269"/>
    </row>
    <row r="26" spans="1:17" s="272" customFormat="1" ht="15.95" customHeight="1" x14ac:dyDescent="0.2">
      <c r="A26" s="395" t="s">
        <v>358</v>
      </c>
      <c r="B26" s="396">
        <v>2354</v>
      </c>
      <c r="C26" s="396">
        <v>2465</v>
      </c>
      <c r="D26" s="396">
        <v>2080</v>
      </c>
      <c r="E26" s="397">
        <v>84.4</v>
      </c>
      <c r="F26" s="396">
        <v>0</v>
      </c>
      <c r="G26" s="396">
        <v>0</v>
      </c>
      <c r="H26" s="396">
        <v>0</v>
      </c>
      <c r="I26" s="397">
        <v>0</v>
      </c>
      <c r="J26" s="396">
        <v>2354</v>
      </c>
      <c r="K26" s="396">
        <v>2465</v>
      </c>
      <c r="L26" s="396">
        <v>2080</v>
      </c>
      <c r="M26" s="397">
        <v>84.4</v>
      </c>
      <c r="N26" s="273"/>
      <c r="O26" s="273"/>
      <c r="P26" s="273"/>
      <c r="Q26" s="273"/>
    </row>
    <row r="27" spans="1:17" ht="15.95" customHeight="1" x14ac:dyDescent="0.2">
      <c r="A27" s="398" t="s">
        <v>359</v>
      </c>
      <c r="B27" s="399">
        <v>2354</v>
      </c>
      <c r="C27" s="399">
        <v>2465</v>
      </c>
      <c r="D27" s="399">
        <v>2080</v>
      </c>
      <c r="E27" s="400">
        <v>84.4</v>
      </c>
      <c r="F27" s="399">
        <v>0</v>
      </c>
      <c r="G27" s="399">
        <v>0</v>
      </c>
      <c r="H27" s="399">
        <v>0</v>
      </c>
      <c r="I27" s="400">
        <v>0</v>
      </c>
      <c r="J27" s="399">
        <v>2354</v>
      </c>
      <c r="K27" s="399">
        <v>2465</v>
      </c>
      <c r="L27" s="399">
        <v>2080</v>
      </c>
      <c r="M27" s="400">
        <v>84.4</v>
      </c>
      <c r="N27" s="269"/>
      <c r="O27" s="269"/>
      <c r="P27" s="269"/>
      <c r="Q27" s="269"/>
    </row>
    <row r="28" spans="1:17" ht="15.95" customHeight="1" x14ac:dyDescent="0.2">
      <c r="A28" s="395" t="s">
        <v>360</v>
      </c>
      <c r="B28" s="396">
        <v>49491</v>
      </c>
      <c r="C28" s="396">
        <v>75032</v>
      </c>
      <c r="D28" s="396">
        <v>139965</v>
      </c>
      <c r="E28" s="397">
        <v>186.5</v>
      </c>
      <c r="F28" s="396">
        <v>3309</v>
      </c>
      <c r="G28" s="396">
        <v>17925</v>
      </c>
      <c r="H28" s="396">
        <v>15795</v>
      </c>
      <c r="I28" s="397">
        <v>88.1</v>
      </c>
      <c r="J28" s="396">
        <v>52800</v>
      </c>
      <c r="K28" s="396">
        <v>92957</v>
      </c>
      <c r="L28" s="396">
        <v>155760</v>
      </c>
      <c r="M28" s="397">
        <v>167.6</v>
      </c>
      <c r="N28" s="269"/>
      <c r="O28" s="269"/>
      <c r="P28" s="269"/>
      <c r="Q28" s="269"/>
    </row>
    <row r="29" spans="1:17" ht="15.95" customHeight="1" x14ac:dyDescent="0.2">
      <c r="A29" s="395" t="s">
        <v>361</v>
      </c>
      <c r="B29" s="396">
        <v>3680</v>
      </c>
      <c r="C29" s="396">
        <v>4043</v>
      </c>
      <c r="D29" s="396">
        <v>9501</v>
      </c>
      <c r="E29" s="397">
        <v>235</v>
      </c>
      <c r="F29" s="396">
        <v>10</v>
      </c>
      <c r="G29" s="396">
        <v>2919</v>
      </c>
      <c r="H29" s="396">
        <v>3877</v>
      </c>
      <c r="I29" s="397">
        <v>132.80000000000001</v>
      </c>
      <c r="J29" s="396">
        <v>3690</v>
      </c>
      <c r="K29" s="396">
        <v>6962</v>
      </c>
      <c r="L29" s="396">
        <v>13378</v>
      </c>
      <c r="M29" s="397">
        <v>192.2</v>
      </c>
      <c r="N29" s="269"/>
      <c r="O29" s="269"/>
      <c r="P29" s="269"/>
      <c r="Q29" s="269"/>
    </row>
    <row r="30" spans="1:17" ht="15.95" customHeight="1" x14ac:dyDescent="0.2">
      <c r="A30" s="398" t="s">
        <v>362</v>
      </c>
      <c r="B30" s="399">
        <v>3680</v>
      </c>
      <c r="C30" s="399">
        <v>3870</v>
      </c>
      <c r="D30" s="399">
        <v>9337</v>
      </c>
      <c r="E30" s="400">
        <v>241.3</v>
      </c>
      <c r="F30" s="399">
        <v>10</v>
      </c>
      <c r="G30" s="399">
        <v>82</v>
      </c>
      <c r="H30" s="399">
        <v>942</v>
      </c>
      <c r="I30" s="400">
        <v>1148.8</v>
      </c>
      <c r="J30" s="399">
        <v>3690</v>
      </c>
      <c r="K30" s="399">
        <v>3952</v>
      </c>
      <c r="L30" s="399">
        <v>10279</v>
      </c>
      <c r="M30" s="400">
        <v>260.10000000000002</v>
      </c>
      <c r="N30" s="269"/>
      <c r="O30" s="269"/>
      <c r="P30" s="269"/>
      <c r="Q30" s="269"/>
    </row>
    <row r="31" spans="1:17" s="272" customFormat="1" ht="15.95" customHeight="1" x14ac:dyDescent="0.2">
      <c r="A31" s="398" t="s">
        <v>363</v>
      </c>
      <c r="B31" s="399">
        <v>0</v>
      </c>
      <c r="C31" s="399">
        <v>174</v>
      </c>
      <c r="D31" s="399">
        <v>164</v>
      </c>
      <c r="E31" s="400">
        <v>94.3</v>
      </c>
      <c r="F31" s="399">
        <v>0</v>
      </c>
      <c r="G31" s="399">
        <v>2837</v>
      </c>
      <c r="H31" s="399">
        <v>2934</v>
      </c>
      <c r="I31" s="400">
        <v>103.4</v>
      </c>
      <c r="J31" s="399">
        <v>0</v>
      </c>
      <c r="K31" s="399">
        <v>3011</v>
      </c>
      <c r="L31" s="399">
        <v>3098</v>
      </c>
      <c r="M31" s="400">
        <v>102.9</v>
      </c>
      <c r="N31" s="273"/>
      <c r="O31" s="273"/>
      <c r="P31" s="273"/>
      <c r="Q31" s="273"/>
    </row>
    <row r="32" spans="1:17" ht="15.95" customHeight="1" x14ac:dyDescent="0.2">
      <c r="A32" s="395" t="s">
        <v>946</v>
      </c>
      <c r="B32" s="396">
        <v>18139</v>
      </c>
      <c r="C32" s="396">
        <v>21243</v>
      </c>
      <c r="D32" s="396">
        <v>21956</v>
      </c>
      <c r="E32" s="397">
        <v>103.4</v>
      </c>
      <c r="F32" s="396">
        <v>1861</v>
      </c>
      <c r="G32" s="396">
        <v>9748</v>
      </c>
      <c r="H32" s="396">
        <v>8163</v>
      </c>
      <c r="I32" s="397">
        <v>83.7</v>
      </c>
      <c r="J32" s="396">
        <v>20000</v>
      </c>
      <c r="K32" s="396">
        <v>30991</v>
      </c>
      <c r="L32" s="396">
        <v>30119</v>
      </c>
      <c r="M32" s="397">
        <v>97.2</v>
      </c>
      <c r="N32" s="269"/>
      <c r="O32" s="269"/>
      <c r="P32" s="269"/>
      <c r="Q32" s="269"/>
    </row>
    <row r="33" spans="1:17" s="272" customFormat="1" ht="15.95" customHeight="1" x14ac:dyDescent="0.2">
      <c r="A33" s="398" t="s">
        <v>364</v>
      </c>
      <c r="B33" s="399">
        <v>8433</v>
      </c>
      <c r="C33" s="399">
        <v>8913</v>
      </c>
      <c r="D33" s="399">
        <v>10427</v>
      </c>
      <c r="E33" s="400">
        <v>117</v>
      </c>
      <c r="F33" s="399">
        <v>161</v>
      </c>
      <c r="G33" s="399">
        <v>3311</v>
      </c>
      <c r="H33" s="399">
        <v>1601</v>
      </c>
      <c r="I33" s="400">
        <v>48.4</v>
      </c>
      <c r="J33" s="399">
        <v>8594</v>
      </c>
      <c r="K33" s="399">
        <v>12224</v>
      </c>
      <c r="L33" s="399">
        <v>12028</v>
      </c>
      <c r="M33" s="400">
        <v>98.4</v>
      </c>
      <c r="N33" s="273"/>
      <c r="O33" s="273"/>
      <c r="P33" s="273"/>
      <c r="Q33" s="273"/>
    </row>
    <row r="34" spans="1:17" ht="15.95" customHeight="1" x14ac:dyDescent="0.2">
      <c r="A34" s="398" t="s">
        <v>365</v>
      </c>
      <c r="B34" s="399">
        <v>9706</v>
      </c>
      <c r="C34" s="399">
        <v>12330</v>
      </c>
      <c r="D34" s="399">
        <v>11529</v>
      </c>
      <c r="E34" s="400">
        <v>93.5</v>
      </c>
      <c r="F34" s="399">
        <v>1700</v>
      </c>
      <c r="G34" s="399">
        <v>6437</v>
      </c>
      <c r="H34" s="399">
        <v>6562</v>
      </c>
      <c r="I34" s="400">
        <v>101.9</v>
      </c>
      <c r="J34" s="399">
        <v>11406</v>
      </c>
      <c r="K34" s="399">
        <v>18767</v>
      </c>
      <c r="L34" s="399">
        <v>18091</v>
      </c>
      <c r="M34" s="400">
        <v>96.4</v>
      </c>
      <c r="N34" s="269"/>
      <c r="O34" s="269"/>
      <c r="P34" s="269"/>
      <c r="Q34" s="269"/>
    </row>
    <row r="35" spans="1:17" ht="15.95" customHeight="1" x14ac:dyDescent="0.2">
      <c r="A35" s="395" t="s">
        <v>367</v>
      </c>
      <c r="B35" s="396">
        <v>3055</v>
      </c>
      <c r="C35" s="396">
        <v>13297</v>
      </c>
      <c r="D35" s="396">
        <v>75447</v>
      </c>
      <c r="E35" s="397">
        <v>567.4</v>
      </c>
      <c r="F35" s="396">
        <v>38</v>
      </c>
      <c r="G35" s="396">
        <v>38</v>
      </c>
      <c r="H35" s="396">
        <v>51</v>
      </c>
      <c r="I35" s="397">
        <v>134.19999999999999</v>
      </c>
      <c r="J35" s="396">
        <v>3093</v>
      </c>
      <c r="K35" s="396">
        <v>13335</v>
      </c>
      <c r="L35" s="396">
        <v>75498</v>
      </c>
      <c r="M35" s="397">
        <v>566.20000000000005</v>
      </c>
      <c r="N35" s="269"/>
      <c r="O35" s="269"/>
      <c r="P35" s="269"/>
      <c r="Q35" s="269"/>
    </row>
    <row r="36" spans="1:17" ht="15.95" customHeight="1" x14ac:dyDescent="0.2">
      <c r="A36" s="398" t="s">
        <v>370</v>
      </c>
      <c r="B36" s="399">
        <v>3055</v>
      </c>
      <c r="C36" s="399">
        <v>13297</v>
      </c>
      <c r="D36" s="399">
        <v>75447</v>
      </c>
      <c r="E36" s="400">
        <v>567.4</v>
      </c>
      <c r="F36" s="399">
        <v>38</v>
      </c>
      <c r="G36" s="399">
        <v>38</v>
      </c>
      <c r="H36" s="399">
        <v>51</v>
      </c>
      <c r="I36" s="400">
        <v>134.19999999999999</v>
      </c>
      <c r="J36" s="399">
        <v>3093</v>
      </c>
      <c r="K36" s="399">
        <v>13335</v>
      </c>
      <c r="L36" s="399">
        <v>75498</v>
      </c>
      <c r="M36" s="400">
        <v>566.20000000000005</v>
      </c>
    </row>
    <row r="37" spans="1:17" ht="15.95" customHeight="1" x14ac:dyDescent="0.2">
      <c r="A37" s="395" t="s">
        <v>382</v>
      </c>
      <c r="B37" s="396">
        <v>679</v>
      </c>
      <c r="C37" s="396">
        <v>1457</v>
      </c>
      <c r="D37" s="396">
        <v>1297</v>
      </c>
      <c r="E37" s="397">
        <v>89</v>
      </c>
      <c r="F37" s="396">
        <v>0</v>
      </c>
      <c r="G37" s="396">
        <v>0</v>
      </c>
      <c r="H37" s="396">
        <v>0</v>
      </c>
      <c r="I37" s="397">
        <v>0</v>
      </c>
      <c r="J37" s="396">
        <v>679</v>
      </c>
      <c r="K37" s="396">
        <v>1457</v>
      </c>
      <c r="L37" s="396">
        <v>1297</v>
      </c>
      <c r="M37" s="397">
        <v>89</v>
      </c>
      <c r="N37" s="269"/>
      <c r="O37" s="269"/>
      <c r="P37" s="269"/>
      <c r="Q37" s="269"/>
    </row>
    <row r="38" spans="1:17" s="272" customFormat="1" ht="15.95" customHeight="1" x14ac:dyDescent="0.2">
      <c r="A38" s="398" t="s">
        <v>384</v>
      </c>
      <c r="B38" s="399">
        <v>679</v>
      </c>
      <c r="C38" s="399">
        <v>1457</v>
      </c>
      <c r="D38" s="399">
        <v>1297</v>
      </c>
      <c r="E38" s="400">
        <v>89</v>
      </c>
      <c r="F38" s="399">
        <v>0</v>
      </c>
      <c r="G38" s="399">
        <v>0</v>
      </c>
      <c r="H38" s="399">
        <v>0</v>
      </c>
      <c r="I38" s="400">
        <v>0</v>
      </c>
      <c r="J38" s="399">
        <v>679</v>
      </c>
      <c r="K38" s="399">
        <v>1457</v>
      </c>
      <c r="L38" s="399">
        <v>1297</v>
      </c>
      <c r="M38" s="400">
        <v>89</v>
      </c>
      <c r="N38" s="273"/>
      <c r="O38" s="273"/>
      <c r="P38" s="273"/>
      <c r="Q38" s="273"/>
    </row>
    <row r="39" spans="1:17" ht="15.95" customHeight="1" x14ac:dyDescent="0.2">
      <c r="A39" s="395" t="s">
        <v>386</v>
      </c>
      <c r="B39" s="396">
        <v>13874</v>
      </c>
      <c r="C39" s="396">
        <v>16781</v>
      </c>
      <c r="D39" s="396">
        <v>16276</v>
      </c>
      <c r="E39" s="397">
        <v>97</v>
      </c>
      <c r="F39" s="396">
        <v>1400</v>
      </c>
      <c r="G39" s="396">
        <v>5200</v>
      </c>
      <c r="H39" s="396">
        <v>3656</v>
      </c>
      <c r="I39" s="397">
        <v>70.3</v>
      </c>
      <c r="J39" s="396">
        <v>15274</v>
      </c>
      <c r="K39" s="396">
        <v>21981</v>
      </c>
      <c r="L39" s="396">
        <v>19932</v>
      </c>
      <c r="M39" s="397">
        <v>90.7</v>
      </c>
      <c r="N39" s="269"/>
      <c r="O39" s="269"/>
      <c r="P39" s="269"/>
      <c r="Q39" s="269"/>
    </row>
    <row r="40" spans="1:17" s="272" customFormat="1" ht="15.95" customHeight="1" x14ac:dyDescent="0.2">
      <c r="A40" s="398" t="s">
        <v>947</v>
      </c>
      <c r="B40" s="399">
        <v>3513</v>
      </c>
      <c r="C40" s="399">
        <v>3722</v>
      </c>
      <c r="D40" s="399">
        <v>3752</v>
      </c>
      <c r="E40" s="400">
        <v>100.8</v>
      </c>
      <c r="F40" s="399">
        <v>1400</v>
      </c>
      <c r="G40" s="399">
        <v>1503</v>
      </c>
      <c r="H40" s="399">
        <v>1479</v>
      </c>
      <c r="I40" s="400">
        <v>98.4</v>
      </c>
      <c r="J40" s="399">
        <v>4913</v>
      </c>
      <c r="K40" s="399">
        <v>5225</v>
      </c>
      <c r="L40" s="399">
        <v>5231</v>
      </c>
      <c r="M40" s="400">
        <v>100.1</v>
      </c>
      <c r="N40" s="273"/>
      <c r="O40" s="273"/>
      <c r="P40" s="273"/>
      <c r="Q40" s="273"/>
    </row>
    <row r="41" spans="1:17" s="272" customFormat="1" ht="15.95" customHeight="1" x14ac:dyDescent="0.2">
      <c r="A41" s="398" t="s">
        <v>948</v>
      </c>
      <c r="B41" s="399">
        <v>10361</v>
      </c>
      <c r="C41" s="399">
        <v>12751</v>
      </c>
      <c r="D41" s="399">
        <v>12216</v>
      </c>
      <c r="E41" s="400">
        <v>95.8</v>
      </c>
      <c r="F41" s="399">
        <v>0</v>
      </c>
      <c r="G41" s="399">
        <v>2662</v>
      </c>
      <c r="H41" s="399">
        <v>1142</v>
      </c>
      <c r="I41" s="400">
        <v>42.9</v>
      </c>
      <c r="J41" s="399">
        <v>10361</v>
      </c>
      <c r="K41" s="399">
        <v>15413</v>
      </c>
      <c r="L41" s="399">
        <v>13358</v>
      </c>
      <c r="M41" s="400">
        <v>86.7</v>
      </c>
      <c r="N41" s="273"/>
      <c r="O41" s="273"/>
      <c r="P41" s="273"/>
      <c r="Q41" s="273"/>
    </row>
    <row r="42" spans="1:17" ht="15.95" customHeight="1" x14ac:dyDescent="0.2">
      <c r="A42" s="398" t="s">
        <v>389</v>
      </c>
      <c r="B42" s="399">
        <v>0</v>
      </c>
      <c r="C42" s="399">
        <v>308</v>
      </c>
      <c r="D42" s="399">
        <v>308</v>
      </c>
      <c r="E42" s="400">
        <v>100</v>
      </c>
      <c r="F42" s="399">
        <v>0</v>
      </c>
      <c r="G42" s="399">
        <v>1035</v>
      </c>
      <c r="H42" s="399">
        <v>1035</v>
      </c>
      <c r="I42" s="400">
        <v>100</v>
      </c>
      <c r="J42" s="399">
        <v>0</v>
      </c>
      <c r="K42" s="399">
        <v>1343</v>
      </c>
      <c r="L42" s="399">
        <v>1343</v>
      </c>
      <c r="M42" s="400">
        <v>100</v>
      </c>
      <c r="N42" s="269"/>
      <c r="O42" s="269"/>
      <c r="P42" s="269"/>
      <c r="Q42" s="269"/>
    </row>
    <row r="43" spans="1:17" s="272" customFormat="1" ht="15.95" customHeight="1" x14ac:dyDescent="0.2">
      <c r="A43" s="395" t="s">
        <v>390</v>
      </c>
      <c r="B43" s="396">
        <v>10064</v>
      </c>
      <c r="C43" s="396">
        <v>18210</v>
      </c>
      <c r="D43" s="396">
        <v>15489</v>
      </c>
      <c r="E43" s="397">
        <v>85.1</v>
      </c>
      <c r="F43" s="396">
        <v>0</v>
      </c>
      <c r="G43" s="396">
        <v>21</v>
      </c>
      <c r="H43" s="396">
        <v>48</v>
      </c>
      <c r="I43" s="397">
        <v>228.6</v>
      </c>
      <c r="J43" s="396">
        <v>10064</v>
      </c>
      <c r="K43" s="396">
        <v>18231</v>
      </c>
      <c r="L43" s="396">
        <v>15537</v>
      </c>
      <c r="M43" s="397">
        <v>85.2</v>
      </c>
      <c r="N43" s="273"/>
      <c r="O43" s="273"/>
      <c r="P43" s="273"/>
      <c r="Q43" s="273"/>
    </row>
    <row r="44" spans="1:17" ht="15.95" customHeight="1" x14ac:dyDescent="0.2">
      <c r="A44" s="398" t="s">
        <v>391</v>
      </c>
      <c r="B44" s="399">
        <v>10064</v>
      </c>
      <c r="C44" s="399">
        <v>18210</v>
      </c>
      <c r="D44" s="399">
        <v>15489</v>
      </c>
      <c r="E44" s="400">
        <v>85.1</v>
      </c>
      <c r="F44" s="399">
        <v>0</v>
      </c>
      <c r="G44" s="399">
        <v>21</v>
      </c>
      <c r="H44" s="399">
        <v>48</v>
      </c>
      <c r="I44" s="400">
        <v>228.6</v>
      </c>
      <c r="J44" s="399">
        <v>10064</v>
      </c>
      <c r="K44" s="399">
        <v>18231</v>
      </c>
      <c r="L44" s="399">
        <v>15537</v>
      </c>
      <c r="M44" s="400">
        <v>85.2</v>
      </c>
      <c r="N44" s="269"/>
      <c r="O44" s="269"/>
      <c r="P44" s="269"/>
      <c r="Q44" s="269"/>
    </row>
    <row r="45" spans="1:17" s="272" customFormat="1" ht="15.95" customHeight="1" x14ac:dyDescent="0.2">
      <c r="A45" s="395" t="s">
        <v>392</v>
      </c>
      <c r="B45" s="396">
        <v>54160</v>
      </c>
      <c r="C45" s="396">
        <v>85880</v>
      </c>
      <c r="D45" s="396">
        <v>144824</v>
      </c>
      <c r="E45" s="397">
        <v>168.6</v>
      </c>
      <c r="F45" s="396">
        <v>239</v>
      </c>
      <c r="G45" s="396">
        <v>9593</v>
      </c>
      <c r="H45" s="396">
        <v>54581</v>
      </c>
      <c r="I45" s="397">
        <v>569</v>
      </c>
      <c r="J45" s="396">
        <v>54399</v>
      </c>
      <c r="K45" s="396">
        <v>95473</v>
      </c>
      <c r="L45" s="396">
        <v>199405</v>
      </c>
      <c r="M45" s="397">
        <v>208.9</v>
      </c>
    </row>
    <row r="46" spans="1:17" ht="15.95" customHeight="1" x14ac:dyDescent="0.2">
      <c r="A46" s="395" t="s">
        <v>950</v>
      </c>
      <c r="B46" s="396">
        <v>13173</v>
      </c>
      <c r="C46" s="396">
        <v>14487</v>
      </c>
      <c r="D46" s="396">
        <v>19948</v>
      </c>
      <c r="E46" s="397">
        <v>137.69999999999999</v>
      </c>
      <c r="F46" s="396">
        <v>0</v>
      </c>
      <c r="G46" s="396">
        <v>1575</v>
      </c>
      <c r="H46" s="396">
        <v>17394</v>
      </c>
      <c r="I46" s="397">
        <v>1104.4000000000001</v>
      </c>
      <c r="J46" s="396">
        <v>13173</v>
      </c>
      <c r="K46" s="396">
        <v>16062</v>
      </c>
      <c r="L46" s="396">
        <v>37342</v>
      </c>
      <c r="M46" s="397">
        <v>232.5</v>
      </c>
      <c r="N46" s="269"/>
      <c r="O46" s="269"/>
      <c r="P46" s="269"/>
      <c r="Q46" s="269"/>
    </row>
    <row r="47" spans="1:17" s="272" customFormat="1" ht="15.95" customHeight="1" x14ac:dyDescent="0.2">
      <c r="A47" s="398" t="s">
        <v>951</v>
      </c>
      <c r="B47" s="399">
        <v>13173</v>
      </c>
      <c r="C47" s="399">
        <v>14487</v>
      </c>
      <c r="D47" s="399">
        <v>19948</v>
      </c>
      <c r="E47" s="400">
        <v>137.69999999999999</v>
      </c>
      <c r="F47" s="399">
        <v>0</v>
      </c>
      <c r="G47" s="399">
        <v>1575</v>
      </c>
      <c r="H47" s="399">
        <v>17394</v>
      </c>
      <c r="I47" s="400">
        <v>1104.4000000000001</v>
      </c>
      <c r="J47" s="399">
        <v>13173</v>
      </c>
      <c r="K47" s="399">
        <v>16062</v>
      </c>
      <c r="L47" s="399">
        <v>37342</v>
      </c>
      <c r="M47" s="400">
        <v>232.5</v>
      </c>
      <c r="N47" s="273"/>
      <c r="O47" s="273"/>
      <c r="P47" s="273"/>
      <c r="Q47" s="273"/>
    </row>
    <row r="48" spans="1:17" ht="15.95" customHeight="1" x14ac:dyDescent="0.2">
      <c r="A48" s="395" t="s">
        <v>397</v>
      </c>
      <c r="B48" s="396">
        <v>20118</v>
      </c>
      <c r="C48" s="396">
        <v>38722</v>
      </c>
      <c r="D48" s="396">
        <v>63285</v>
      </c>
      <c r="E48" s="397">
        <v>163.4</v>
      </c>
      <c r="F48" s="396">
        <v>117</v>
      </c>
      <c r="G48" s="396">
        <v>7345</v>
      </c>
      <c r="H48" s="396">
        <v>29809</v>
      </c>
      <c r="I48" s="397">
        <v>405.8</v>
      </c>
      <c r="J48" s="396">
        <v>20235</v>
      </c>
      <c r="K48" s="396">
        <v>46067</v>
      </c>
      <c r="L48" s="396">
        <v>93094</v>
      </c>
      <c r="M48" s="397">
        <v>202.1</v>
      </c>
    </row>
    <row r="49" spans="1:17" s="272" customFormat="1" ht="15.95" customHeight="1" x14ac:dyDescent="0.2">
      <c r="A49" s="398" t="s">
        <v>398</v>
      </c>
      <c r="B49" s="399">
        <v>20118</v>
      </c>
      <c r="C49" s="399">
        <v>38722</v>
      </c>
      <c r="D49" s="399">
        <v>63285</v>
      </c>
      <c r="E49" s="400">
        <v>163.4</v>
      </c>
      <c r="F49" s="399">
        <v>117</v>
      </c>
      <c r="G49" s="399">
        <v>7345</v>
      </c>
      <c r="H49" s="399">
        <v>29809</v>
      </c>
      <c r="I49" s="400">
        <v>405.8</v>
      </c>
      <c r="J49" s="399">
        <v>20235</v>
      </c>
      <c r="K49" s="399">
        <v>46067</v>
      </c>
      <c r="L49" s="399">
        <v>93094</v>
      </c>
      <c r="M49" s="400">
        <v>202.1</v>
      </c>
      <c r="N49" s="273"/>
      <c r="O49" s="273"/>
      <c r="P49" s="273"/>
      <c r="Q49" s="273"/>
    </row>
    <row r="50" spans="1:17" s="272" customFormat="1" ht="15.95" customHeight="1" x14ac:dyDescent="0.2">
      <c r="A50" s="395" t="s">
        <v>399</v>
      </c>
      <c r="B50" s="396">
        <v>2608</v>
      </c>
      <c r="C50" s="396">
        <v>4068</v>
      </c>
      <c r="D50" s="396">
        <v>3825</v>
      </c>
      <c r="E50" s="397">
        <v>94</v>
      </c>
      <c r="F50" s="396">
        <v>0</v>
      </c>
      <c r="G50" s="396">
        <v>308</v>
      </c>
      <c r="H50" s="396">
        <v>302</v>
      </c>
      <c r="I50" s="397">
        <v>98.1</v>
      </c>
      <c r="J50" s="396">
        <v>2608</v>
      </c>
      <c r="K50" s="396">
        <v>4376</v>
      </c>
      <c r="L50" s="396">
        <v>4127</v>
      </c>
      <c r="M50" s="397">
        <v>94.3</v>
      </c>
      <c r="N50" s="273"/>
      <c r="O50" s="273"/>
      <c r="P50" s="273"/>
      <c r="Q50" s="273"/>
    </row>
    <row r="51" spans="1:17" ht="15.95" customHeight="1" x14ac:dyDescent="0.2">
      <c r="A51" s="398" t="s">
        <v>400</v>
      </c>
      <c r="B51" s="399">
        <v>2608</v>
      </c>
      <c r="C51" s="399">
        <v>4068</v>
      </c>
      <c r="D51" s="399">
        <v>3825</v>
      </c>
      <c r="E51" s="400">
        <v>94</v>
      </c>
      <c r="F51" s="399">
        <v>0</v>
      </c>
      <c r="G51" s="399">
        <v>308</v>
      </c>
      <c r="H51" s="399">
        <v>302</v>
      </c>
      <c r="I51" s="400">
        <v>98.1</v>
      </c>
      <c r="J51" s="399">
        <v>2608</v>
      </c>
      <c r="K51" s="399">
        <v>4376</v>
      </c>
      <c r="L51" s="399">
        <v>4127</v>
      </c>
      <c r="M51" s="400">
        <v>94.3</v>
      </c>
      <c r="N51" s="269"/>
      <c r="O51" s="269"/>
      <c r="P51" s="269"/>
      <c r="Q51" s="269"/>
    </row>
    <row r="52" spans="1:17" s="272" customFormat="1" ht="15.95" customHeight="1" x14ac:dyDescent="0.2">
      <c r="A52" s="395" t="s">
        <v>401</v>
      </c>
      <c r="B52" s="396">
        <v>18261</v>
      </c>
      <c r="C52" s="396">
        <v>28603</v>
      </c>
      <c r="D52" s="396">
        <v>57766</v>
      </c>
      <c r="E52" s="397">
        <v>202</v>
      </c>
      <c r="F52" s="396">
        <v>122</v>
      </c>
      <c r="G52" s="396">
        <v>365</v>
      </c>
      <c r="H52" s="396">
        <v>7076</v>
      </c>
      <c r="I52" s="397">
        <v>1938.6</v>
      </c>
      <c r="J52" s="396">
        <v>18383</v>
      </c>
      <c r="K52" s="396">
        <v>28968</v>
      </c>
      <c r="L52" s="396">
        <v>64842</v>
      </c>
      <c r="M52" s="397">
        <v>223.8</v>
      </c>
      <c r="N52" s="273"/>
      <c r="O52" s="273"/>
      <c r="P52" s="273"/>
      <c r="Q52" s="273"/>
    </row>
    <row r="53" spans="1:17" s="272" customFormat="1" ht="15.95" customHeight="1" x14ac:dyDescent="0.2">
      <c r="A53" s="398" t="s">
        <v>402</v>
      </c>
      <c r="B53" s="399">
        <v>18261</v>
      </c>
      <c r="C53" s="399">
        <v>28603</v>
      </c>
      <c r="D53" s="399">
        <v>57766</v>
      </c>
      <c r="E53" s="400">
        <v>202</v>
      </c>
      <c r="F53" s="399">
        <v>122</v>
      </c>
      <c r="G53" s="399">
        <v>365</v>
      </c>
      <c r="H53" s="399">
        <v>7076</v>
      </c>
      <c r="I53" s="400">
        <v>1938.6</v>
      </c>
      <c r="J53" s="399">
        <v>18383</v>
      </c>
      <c r="K53" s="399">
        <v>28968</v>
      </c>
      <c r="L53" s="399">
        <v>64842</v>
      </c>
      <c r="M53" s="400">
        <v>223.8</v>
      </c>
      <c r="N53" s="273"/>
      <c r="O53" s="273"/>
      <c r="P53" s="273"/>
      <c r="Q53" s="273"/>
    </row>
    <row r="54" spans="1:17" ht="15.95" customHeight="1" x14ac:dyDescent="0.2">
      <c r="A54" s="395" t="s">
        <v>403</v>
      </c>
      <c r="B54" s="396">
        <v>7734</v>
      </c>
      <c r="C54" s="396">
        <v>7734</v>
      </c>
      <c r="D54" s="396">
        <v>6737</v>
      </c>
      <c r="E54" s="397">
        <v>87.1</v>
      </c>
      <c r="F54" s="396">
        <v>5327</v>
      </c>
      <c r="G54" s="396">
        <v>5325</v>
      </c>
      <c r="H54" s="396">
        <v>2993</v>
      </c>
      <c r="I54" s="397">
        <v>56.2</v>
      </c>
      <c r="J54" s="396">
        <v>13061</v>
      </c>
      <c r="K54" s="396">
        <v>13059</v>
      </c>
      <c r="L54" s="396">
        <v>9730</v>
      </c>
      <c r="M54" s="397">
        <v>74.5</v>
      </c>
      <c r="N54" s="269"/>
      <c r="O54" s="269"/>
      <c r="P54" s="269"/>
      <c r="Q54" s="269"/>
    </row>
    <row r="55" spans="1:17" s="272" customFormat="1" ht="15.95" customHeight="1" x14ac:dyDescent="0.2">
      <c r="A55" s="395" t="s">
        <v>404</v>
      </c>
      <c r="B55" s="396">
        <v>7734</v>
      </c>
      <c r="C55" s="396">
        <v>7734</v>
      </c>
      <c r="D55" s="396">
        <v>6605</v>
      </c>
      <c r="E55" s="397">
        <v>85.4</v>
      </c>
      <c r="F55" s="396">
        <v>5327</v>
      </c>
      <c r="G55" s="396">
        <v>5325</v>
      </c>
      <c r="H55" s="396">
        <v>2853</v>
      </c>
      <c r="I55" s="397">
        <v>53.6</v>
      </c>
      <c r="J55" s="396">
        <v>13061</v>
      </c>
      <c r="K55" s="396">
        <v>13059</v>
      </c>
      <c r="L55" s="396">
        <v>9458</v>
      </c>
      <c r="M55" s="397">
        <v>72.400000000000006</v>
      </c>
      <c r="N55" s="273"/>
      <c r="O55" s="273"/>
      <c r="P55" s="273"/>
      <c r="Q55" s="273"/>
    </row>
    <row r="56" spans="1:17" ht="15.95" customHeight="1" x14ac:dyDescent="0.2">
      <c r="A56" s="398" t="s">
        <v>405</v>
      </c>
      <c r="B56" s="399">
        <v>7734</v>
      </c>
      <c r="C56" s="399">
        <v>7734</v>
      </c>
      <c r="D56" s="399">
        <v>6605</v>
      </c>
      <c r="E56" s="400">
        <v>85.4</v>
      </c>
      <c r="F56" s="399">
        <v>5327</v>
      </c>
      <c r="G56" s="399">
        <v>5325</v>
      </c>
      <c r="H56" s="399">
        <v>2853</v>
      </c>
      <c r="I56" s="400">
        <v>53.6</v>
      </c>
      <c r="J56" s="399">
        <v>13061</v>
      </c>
      <c r="K56" s="399">
        <v>13059</v>
      </c>
      <c r="L56" s="399">
        <v>9458</v>
      </c>
      <c r="M56" s="400">
        <v>72.400000000000006</v>
      </c>
      <c r="N56" s="269"/>
      <c r="O56" s="269"/>
      <c r="P56" s="269"/>
      <c r="Q56" s="269"/>
    </row>
    <row r="57" spans="1:17" ht="15.95" customHeight="1" x14ac:dyDescent="0.2">
      <c r="A57" s="395" t="s">
        <v>408</v>
      </c>
      <c r="B57" s="396">
        <v>0</v>
      </c>
      <c r="C57" s="396">
        <v>0</v>
      </c>
      <c r="D57" s="396">
        <v>132</v>
      </c>
      <c r="E57" s="397">
        <v>0</v>
      </c>
      <c r="F57" s="396">
        <v>0</v>
      </c>
      <c r="G57" s="396">
        <v>0</v>
      </c>
      <c r="H57" s="396">
        <v>140</v>
      </c>
      <c r="I57" s="397">
        <v>0</v>
      </c>
      <c r="J57" s="396">
        <v>0</v>
      </c>
      <c r="K57" s="396">
        <v>0</v>
      </c>
      <c r="L57" s="396">
        <v>272</v>
      </c>
      <c r="M57" s="397">
        <v>0</v>
      </c>
      <c r="N57" s="269"/>
      <c r="O57" s="269"/>
      <c r="P57" s="269"/>
      <c r="Q57" s="269"/>
    </row>
    <row r="58" spans="1:17" ht="15.95" customHeight="1" x14ac:dyDescent="0.2">
      <c r="A58" s="398" t="s">
        <v>409</v>
      </c>
      <c r="B58" s="399">
        <v>0</v>
      </c>
      <c r="C58" s="399">
        <v>0</v>
      </c>
      <c r="D58" s="399">
        <v>132</v>
      </c>
      <c r="E58" s="400">
        <v>0</v>
      </c>
      <c r="F58" s="399">
        <v>0</v>
      </c>
      <c r="G58" s="399">
        <v>0</v>
      </c>
      <c r="H58" s="399">
        <v>140</v>
      </c>
      <c r="I58" s="400">
        <v>0</v>
      </c>
      <c r="J58" s="399">
        <v>0</v>
      </c>
      <c r="K58" s="399">
        <v>0</v>
      </c>
      <c r="L58" s="399">
        <v>272</v>
      </c>
      <c r="M58" s="400">
        <v>0</v>
      </c>
      <c r="N58" s="269"/>
      <c r="O58" s="269"/>
      <c r="P58" s="269"/>
      <c r="Q58" s="269"/>
    </row>
    <row r="59" spans="1:17" ht="15.95" customHeight="1" x14ac:dyDescent="0.2">
      <c r="A59" s="395" t="s">
        <v>410</v>
      </c>
      <c r="B59" s="396">
        <v>1664767</v>
      </c>
      <c r="C59" s="396">
        <v>1960472</v>
      </c>
      <c r="D59" s="396">
        <v>1951946</v>
      </c>
      <c r="E59" s="397">
        <v>99.6</v>
      </c>
      <c r="F59" s="396">
        <v>21967</v>
      </c>
      <c r="G59" s="396">
        <v>165803</v>
      </c>
      <c r="H59" s="396">
        <v>138496</v>
      </c>
      <c r="I59" s="397">
        <v>83.5</v>
      </c>
      <c r="J59" s="396">
        <v>1686734</v>
      </c>
      <c r="K59" s="396">
        <v>2126275</v>
      </c>
      <c r="L59" s="396">
        <v>2090442</v>
      </c>
      <c r="M59" s="397">
        <v>98.3</v>
      </c>
      <c r="N59" s="269"/>
      <c r="O59" s="269"/>
      <c r="P59" s="269"/>
      <c r="Q59" s="269"/>
    </row>
    <row r="60" spans="1:17" s="272" customFormat="1" ht="15.95" customHeight="1" x14ac:dyDescent="0.2">
      <c r="A60" s="395" t="s">
        <v>411</v>
      </c>
      <c r="B60" s="396">
        <v>30253</v>
      </c>
      <c r="C60" s="396">
        <v>26818</v>
      </c>
      <c r="D60" s="396">
        <v>48282</v>
      </c>
      <c r="E60" s="397">
        <v>180</v>
      </c>
      <c r="F60" s="396">
        <v>0</v>
      </c>
      <c r="G60" s="396">
        <v>140</v>
      </c>
      <c r="H60" s="396">
        <v>415</v>
      </c>
      <c r="I60" s="397">
        <v>296.39999999999998</v>
      </c>
      <c r="J60" s="396">
        <v>30253</v>
      </c>
      <c r="K60" s="396">
        <v>26958</v>
      </c>
      <c r="L60" s="396">
        <v>48697</v>
      </c>
      <c r="M60" s="397">
        <v>180.6</v>
      </c>
      <c r="N60" s="273"/>
      <c r="O60" s="273"/>
      <c r="P60" s="273"/>
      <c r="Q60" s="273"/>
    </row>
    <row r="61" spans="1:17" ht="15.95" customHeight="1" x14ac:dyDescent="0.2">
      <c r="A61" s="398" t="s">
        <v>719</v>
      </c>
      <c r="B61" s="399">
        <v>30253</v>
      </c>
      <c r="C61" s="399">
        <v>26818</v>
      </c>
      <c r="D61" s="399">
        <v>48282</v>
      </c>
      <c r="E61" s="400">
        <v>180</v>
      </c>
      <c r="F61" s="399">
        <v>0</v>
      </c>
      <c r="G61" s="399">
        <v>140</v>
      </c>
      <c r="H61" s="399">
        <v>415</v>
      </c>
      <c r="I61" s="400">
        <v>296.39999999999998</v>
      </c>
      <c r="J61" s="399">
        <v>30253</v>
      </c>
      <c r="K61" s="399">
        <v>26958</v>
      </c>
      <c r="L61" s="399">
        <v>48697</v>
      </c>
      <c r="M61" s="400">
        <v>180.6</v>
      </c>
    </row>
    <row r="62" spans="1:17" ht="15.95" customHeight="1" x14ac:dyDescent="0.2">
      <c r="A62" s="395" t="s">
        <v>412</v>
      </c>
      <c r="B62" s="396">
        <v>2</v>
      </c>
      <c r="C62" s="396">
        <v>0</v>
      </c>
      <c r="D62" s="396">
        <v>0</v>
      </c>
      <c r="E62" s="397">
        <v>0</v>
      </c>
      <c r="F62" s="396">
        <v>0</v>
      </c>
      <c r="G62" s="396">
        <v>0</v>
      </c>
      <c r="H62" s="396">
        <v>0</v>
      </c>
      <c r="I62" s="397">
        <v>0</v>
      </c>
      <c r="J62" s="396">
        <v>2</v>
      </c>
      <c r="K62" s="396">
        <v>0</v>
      </c>
      <c r="L62" s="396">
        <v>0</v>
      </c>
      <c r="M62" s="397">
        <v>0</v>
      </c>
      <c r="N62" s="269"/>
      <c r="O62" s="269"/>
      <c r="P62" s="269"/>
      <c r="Q62" s="269"/>
    </row>
    <row r="63" spans="1:17" ht="15.95" customHeight="1" x14ac:dyDescent="0.2">
      <c r="A63" s="398" t="s">
        <v>415</v>
      </c>
      <c r="B63" s="399">
        <v>2</v>
      </c>
      <c r="C63" s="399">
        <v>0</v>
      </c>
      <c r="D63" s="399">
        <v>0</v>
      </c>
      <c r="E63" s="400">
        <v>0</v>
      </c>
      <c r="F63" s="399">
        <v>0</v>
      </c>
      <c r="G63" s="399">
        <v>0</v>
      </c>
      <c r="H63" s="399">
        <v>0</v>
      </c>
      <c r="I63" s="400">
        <v>0</v>
      </c>
      <c r="J63" s="399">
        <v>2</v>
      </c>
      <c r="K63" s="399">
        <v>0</v>
      </c>
      <c r="L63" s="399">
        <v>0</v>
      </c>
      <c r="M63" s="400">
        <v>0</v>
      </c>
      <c r="N63" s="269"/>
      <c r="O63" s="269"/>
      <c r="P63" s="269"/>
      <c r="Q63" s="269"/>
    </row>
    <row r="64" spans="1:17" s="272" customFormat="1" ht="15.95" customHeight="1" x14ac:dyDescent="0.2">
      <c r="A64" s="395" t="s">
        <v>416</v>
      </c>
      <c r="B64" s="396">
        <v>1430102</v>
      </c>
      <c r="C64" s="396">
        <v>1689430</v>
      </c>
      <c r="D64" s="396">
        <v>1662662</v>
      </c>
      <c r="E64" s="397">
        <v>98.4</v>
      </c>
      <c r="F64" s="396">
        <v>15771</v>
      </c>
      <c r="G64" s="396">
        <v>136400</v>
      </c>
      <c r="H64" s="396">
        <v>115590</v>
      </c>
      <c r="I64" s="397">
        <v>84.7</v>
      </c>
      <c r="J64" s="396">
        <v>1445873</v>
      </c>
      <c r="K64" s="396">
        <v>1825830</v>
      </c>
      <c r="L64" s="396">
        <v>1778252</v>
      </c>
      <c r="M64" s="397">
        <v>97.4</v>
      </c>
      <c r="N64" s="273"/>
      <c r="O64" s="273"/>
      <c r="P64" s="273"/>
      <c r="Q64" s="273"/>
    </row>
    <row r="65" spans="1:17" ht="15.95" customHeight="1" x14ac:dyDescent="0.2">
      <c r="A65" s="398" t="s">
        <v>957</v>
      </c>
      <c r="B65" s="399">
        <v>1248277</v>
      </c>
      <c r="C65" s="399">
        <v>1490397</v>
      </c>
      <c r="D65" s="399">
        <v>1463570</v>
      </c>
      <c r="E65" s="400">
        <v>98.2</v>
      </c>
      <c r="F65" s="399">
        <v>10072</v>
      </c>
      <c r="G65" s="399">
        <v>127084</v>
      </c>
      <c r="H65" s="399">
        <v>108081</v>
      </c>
      <c r="I65" s="400">
        <v>85</v>
      </c>
      <c r="J65" s="399">
        <v>1258349</v>
      </c>
      <c r="K65" s="399">
        <v>1617481</v>
      </c>
      <c r="L65" s="399">
        <v>1571651</v>
      </c>
      <c r="M65" s="400">
        <v>97.2</v>
      </c>
      <c r="N65" s="269"/>
      <c r="O65" s="269"/>
      <c r="P65" s="269"/>
      <c r="Q65" s="269"/>
    </row>
    <row r="66" spans="1:17" s="272" customFormat="1" ht="15.95" customHeight="1" x14ac:dyDescent="0.2">
      <c r="A66" s="398" t="s">
        <v>958</v>
      </c>
      <c r="B66" s="399">
        <v>180290</v>
      </c>
      <c r="C66" s="399">
        <v>197473</v>
      </c>
      <c r="D66" s="399">
        <v>197502</v>
      </c>
      <c r="E66" s="400">
        <v>100</v>
      </c>
      <c r="F66" s="399">
        <v>5699</v>
      </c>
      <c r="G66" s="399">
        <v>9290</v>
      </c>
      <c r="H66" s="399">
        <v>7509</v>
      </c>
      <c r="I66" s="400">
        <v>80.8</v>
      </c>
      <c r="J66" s="399">
        <v>185989</v>
      </c>
      <c r="K66" s="399">
        <v>206763</v>
      </c>
      <c r="L66" s="399">
        <v>205011</v>
      </c>
      <c r="M66" s="400">
        <v>99.2</v>
      </c>
      <c r="N66" s="273"/>
      <c r="O66" s="273"/>
      <c r="P66" s="273"/>
      <c r="Q66" s="273"/>
    </row>
    <row r="67" spans="1:17" ht="15.95" customHeight="1" x14ac:dyDescent="0.2">
      <c r="A67" s="398" t="s">
        <v>417</v>
      </c>
      <c r="B67" s="399">
        <v>1535</v>
      </c>
      <c r="C67" s="399">
        <v>1559</v>
      </c>
      <c r="D67" s="399">
        <v>1590</v>
      </c>
      <c r="E67" s="400">
        <v>102</v>
      </c>
      <c r="F67" s="399">
        <v>0</v>
      </c>
      <c r="G67" s="399">
        <v>26</v>
      </c>
      <c r="H67" s="399">
        <v>1</v>
      </c>
      <c r="I67" s="400">
        <v>3.8</v>
      </c>
      <c r="J67" s="399">
        <v>1535</v>
      </c>
      <c r="K67" s="399">
        <v>1585</v>
      </c>
      <c r="L67" s="399">
        <v>1591</v>
      </c>
      <c r="M67" s="400">
        <v>100.4</v>
      </c>
      <c r="N67" s="269"/>
      <c r="O67" s="269"/>
      <c r="P67" s="269"/>
      <c r="Q67" s="269"/>
    </row>
    <row r="68" spans="1:17" s="272" customFormat="1" ht="15.95" customHeight="1" x14ac:dyDescent="0.2">
      <c r="A68" s="395" t="s">
        <v>420</v>
      </c>
      <c r="B68" s="396">
        <v>0</v>
      </c>
      <c r="C68" s="396">
        <v>92</v>
      </c>
      <c r="D68" s="396">
        <v>92</v>
      </c>
      <c r="E68" s="397">
        <v>100</v>
      </c>
      <c r="F68" s="396">
        <v>0</v>
      </c>
      <c r="G68" s="396">
        <v>17</v>
      </c>
      <c r="H68" s="396">
        <v>17</v>
      </c>
      <c r="I68" s="397">
        <v>100</v>
      </c>
      <c r="J68" s="396">
        <v>0</v>
      </c>
      <c r="K68" s="396">
        <v>109</v>
      </c>
      <c r="L68" s="396">
        <v>109</v>
      </c>
      <c r="M68" s="397">
        <v>100</v>
      </c>
    </row>
    <row r="69" spans="1:17" s="272" customFormat="1" ht="15.95" customHeight="1" x14ac:dyDescent="0.2">
      <c r="A69" s="398" t="s">
        <v>421</v>
      </c>
      <c r="B69" s="399">
        <v>0</v>
      </c>
      <c r="C69" s="399">
        <v>92</v>
      </c>
      <c r="D69" s="399">
        <v>92</v>
      </c>
      <c r="E69" s="400">
        <v>100</v>
      </c>
      <c r="F69" s="399">
        <v>0</v>
      </c>
      <c r="G69" s="399">
        <v>17</v>
      </c>
      <c r="H69" s="399">
        <v>17</v>
      </c>
      <c r="I69" s="400">
        <v>100</v>
      </c>
      <c r="J69" s="399">
        <v>0</v>
      </c>
      <c r="K69" s="399">
        <v>109</v>
      </c>
      <c r="L69" s="399">
        <v>109</v>
      </c>
      <c r="M69" s="400">
        <v>100</v>
      </c>
      <c r="N69" s="273"/>
      <c r="O69" s="273"/>
      <c r="P69" s="273"/>
      <c r="Q69" s="273"/>
    </row>
    <row r="70" spans="1:17" ht="15.95" customHeight="1" x14ac:dyDescent="0.2">
      <c r="A70" s="395" t="s">
        <v>422</v>
      </c>
      <c r="B70" s="396">
        <v>204411</v>
      </c>
      <c r="C70" s="396">
        <v>244132</v>
      </c>
      <c r="D70" s="396">
        <v>240910</v>
      </c>
      <c r="E70" s="397">
        <v>98.7</v>
      </c>
      <c r="F70" s="396">
        <v>6196</v>
      </c>
      <c r="G70" s="396">
        <v>29246</v>
      </c>
      <c r="H70" s="396">
        <v>22474</v>
      </c>
      <c r="I70" s="397">
        <v>76.8</v>
      </c>
      <c r="J70" s="396">
        <v>210607</v>
      </c>
      <c r="K70" s="396">
        <v>273378</v>
      </c>
      <c r="L70" s="396">
        <v>263384</v>
      </c>
      <c r="M70" s="397">
        <v>96.3</v>
      </c>
      <c r="N70" s="269"/>
      <c r="O70" s="269"/>
      <c r="P70" s="269"/>
      <c r="Q70" s="269"/>
    </row>
    <row r="71" spans="1:17" s="272" customFormat="1" ht="15.95" customHeight="1" x14ac:dyDescent="0.2">
      <c r="A71" s="398" t="s">
        <v>423</v>
      </c>
      <c r="B71" s="399">
        <v>204411</v>
      </c>
      <c r="C71" s="399">
        <v>244132</v>
      </c>
      <c r="D71" s="399">
        <v>240910</v>
      </c>
      <c r="E71" s="400">
        <v>98.7</v>
      </c>
      <c r="F71" s="399">
        <v>6196</v>
      </c>
      <c r="G71" s="399">
        <v>29246</v>
      </c>
      <c r="H71" s="399">
        <v>22474</v>
      </c>
      <c r="I71" s="400">
        <v>76.8</v>
      </c>
      <c r="J71" s="399">
        <v>210607</v>
      </c>
      <c r="K71" s="399">
        <v>273378</v>
      </c>
      <c r="L71" s="399">
        <v>263384</v>
      </c>
      <c r="M71" s="400">
        <v>96.3</v>
      </c>
      <c r="N71" s="273"/>
      <c r="O71" s="273"/>
      <c r="P71" s="273"/>
      <c r="Q71" s="273"/>
    </row>
    <row r="72" spans="1:17" ht="15.95" customHeight="1" x14ac:dyDescent="0.2">
      <c r="A72" s="395" t="s">
        <v>424</v>
      </c>
      <c r="B72" s="396">
        <v>136356</v>
      </c>
      <c r="C72" s="396">
        <v>152586</v>
      </c>
      <c r="D72" s="396">
        <v>156166</v>
      </c>
      <c r="E72" s="397">
        <v>102.3</v>
      </c>
      <c r="F72" s="396">
        <v>22436</v>
      </c>
      <c r="G72" s="396">
        <v>40249</v>
      </c>
      <c r="H72" s="396">
        <v>36873</v>
      </c>
      <c r="I72" s="397">
        <v>91.6</v>
      </c>
      <c r="J72" s="396">
        <v>158792</v>
      </c>
      <c r="K72" s="396">
        <v>192835</v>
      </c>
      <c r="L72" s="396">
        <v>193039</v>
      </c>
      <c r="M72" s="397">
        <v>100.1</v>
      </c>
      <c r="N72" s="269"/>
      <c r="O72" s="269"/>
      <c r="P72" s="269"/>
      <c r="Q72" s="269"/>
    </row>
    <row r="73" spans="1:17" s="272" customFormat="1" ht="15.95" customHeight="1" x14ac:dyDescent="0.2">
      <c r="A73" s="395" t="s">
        <v>425</v>
      </c>
      <c r="B73" s="396">
        <v>7082</v>
      </c>
      <c r="C73" s="396">
        <v>9930</v>
      </c>
      <c r="D73" s="396">
        <v>9474</v>
      </c>
      <c r="E73" s="397">
        <v>95.4</v>
      </c>
      <c r="F73" s="396">
        <v>0</v>
      </c>
      <c r="G73" s="396">
        <v>886</v>
      </c>
      <c r="H73" s="396">
        <v>1124</v>
      </c>
      <c r="I73" s="397">
        <v>126.9</v>
      </c>
      <c r="J73" s="396">
        <v>7082</v>
      </c>
      <c r="K73" s="396">
        <v>10816</v>
      </c>
      <c r="L73" s="396">
        <v>10598</v>
      </c>
      <c r="M73" s="397">
        <v>98</v>
      </c>
      <c r="N73" s="273"/>
      <c r="O73" s="273"/>
      <c r="P73" s="273"/>
      <c r="Q73" s="273"/>
    </row>
    <row r="74" spans="1:17" ht="15.95" customHeight="1" x14ac:dyDescent="0.2">
      <c r="A74" s="398" t="s">
        <v>426</v>
      </c>
      <c r="B74" s="399">
        <v>7082</v>
      </c>
      <c r="C74" s="399">
        <v>9930</v>
      </c>
      <c r="D74" s="399">
        <v>9474</v>
      </c>
      <c r="E74" s="400">
        <v>95.4</v>
      </c>
      <c r="F74" s="399">
        <v>0</v>
      </c>
      <c r="G74" s="399">
        <v>886</v>
      </c>
      <c r="H74" s="399">
        <v>1124</v>
      </c>
      <c r="I74" s="400">
        <v>126.9</v>
      </c>
      <c r="J74" s="399">
        <v>7082</v>
      </c>
      <c r="K74" s="399">
        <v>10816</v>
      </c>
      <c r="L74" s="399">
        <v>10598</v>
      </c>
      <c r="M74" s="400">
        <v>98</v>
      </c>
      <c r="N74" s="269"/>
      <c r="O74" s="269"/>
      <c r="P74" s="269"/>
      <c r="Q74" s="269"/>
    </row>
    <row r="75" spans="1:17" s="272" customFormat="1" ht="15.95" customHeight="1" x14ac:dyDescent="0.2">
      <c r="A75" s="395" t="s">
        <v>427</v>
      </c>
      <c r="B75" s="396">
        <v>128796</v>
      </c>
      <c r="C75" s="396">
        <v>142165</v>
      </c>
      <c r="D75" s="396">
        <v>146141</v>
      </c>
      <c r="E75" s="397">
        <v>102.8</v>
      </c>
      <c r="F75" s="396">
        <v>22436</v>
      </c>
      <c r="G75" s="396">
        <v>39362</v>
      </c>
      <c r="H75" s="396">
        <v>35748</v>
      </c>
      <c r="I75" s="397">
        <v>90.8</v>
      </c>
      <c r="J75" s="396">
        <v>151232</v>
      </c>
      <c r="K75" s="396">
        <v>181527</v>
      </c>
      <c r="L75" s="396">
        <v>181889</v>
      </c>
      <c r="M75" s="397">
        <v>100.2</v>
      </c>
      <c r="N75" s="273"/>
      <c r="O75" s="273"/>
      <c r="P75" s="273"/>
      <c r="Q75" s="273"/>
    </row>
    <row r="76" spans="1:17" s="272" customFormat="1" ht="15.95" customHeight="1" x14ac:dyDescent="0.2">
      <c r="A76" s="398" t="s">
        <v>428</v>
      </c>
      <c r="B76" s="399">
        <v>128796</v>
      </c>
      <c r="C76" s="399">
        <v>142165</v>
      </c>
      <c r="D76" s="399">
        <v>146141</v>
      </c>
      <c r="E76" s="400">
        <v>102.8</v>
      </c>
      <c r="F76" s="399">
        <v>22436</v>
      </c>
      <c r="G76" s="399">
        <v>39362</v>
      </c>
      <c r="H76" s="399">
        <v>35748</v>
      </c>
      <c r="I76" s="400">
        <v>90.8</v>
      </c>
      <c r="J76" s="399">
        <v>151232</v>
      </c>
      <c r="K76" s="399">
        <v>181527</v>
      </c>
      <c r="L76" s="399">
        <v>181889</v>
      </c>
      <c r="M76" s="400">
        <v>100.2</v>
      </c>
      <c r="N76" s="273"/>
      <c r="O76" s="273"/>
      <c r="P76" s="273"/>
      <c r="Q76" s="273"/>
    </row>
    <row r="77" spans="1:17" ht="15.95" customHeight="1" x14ac:dyDescent="0.2">
      <c r="A77" s="395" t="s">
        <v>959</v>
      </c>
      <c r="B77" s="396">
        <v>478</v>
      </c>
      <c r="C77" s="396">
        <v>491</v>
      </c>
      <c r="D77" s="396">
        <v>551</v>
      </c>
      <c r="E77" s="397">
        <v>112.2</v>
      </c>
      <c r="F77" s="396">
        <v>0</v>
      </c>
      <c r="G77" s="396">
        <v>0</v>
      </c>
      <c r="H77" s="396">
        <v>0</v>
      </c>
      <c r="I77" s="397">
        <v>0</v>
      </c>
      <c r="J77" s="396">
        <v>478</v>
      </c>
      <c r="K77" s="396">
        <v>491</v>
      </c>
      <c r="L77" s="396">
        <v>551</v>
      </c>
      <c r="M77" s="397">
        <v>112.2</v>
      </c>
      <c r="N77" s="269"/>
      <c r="O77" s="269"/>
      <c r="P77" s="269"/>
      <c r="Q77" s="269"/>
    </row>
    <row r="78" spans="1:17" ht="15.95" customHeight="1" x14ac:dyDescent="0.2">
      <c r="A78" s="398" t="s">
        <v>960</v>
      </c>
      <c r="B78" s="399">
        <v>478</v>
      </c>
      <c r="C78" s="399">
        <v>491</v>
      </c>
      <c r="D78" s="399">
        <v>551</v>
      </c>
      <c r="E78" s="400">
        <v>112.2</v>
      </c>
      <c r="F78" s="399">
        <v>0</v>
      </c>
      <c r="G78" s="399">
        <v>0</v>
      </c>
      <c r="H78" s="399">
        <v>0</v>
      </c>
      <c r="I78" s="400">
        <v>0</v>
      </c>
      <c r="J78" s="399">
        <v>478</v>
      </c>
      <c r="K78" s="399">
        <v>491</v>
      </c>
      <c r="L78" s="399">
        <v>551</v>
      </c>
      <c r="M78" s="400">
        <v>112.2</v>
      </c>
      <c r="N78" s="269"/>
      <c r="O78" s="269"/>
      <c r="P78" s="269"/>
      <c r="Q78" s="269"/>
    </row>
    <row r="79" spans="1:17" s="272" customFormat="1" ht="15.95" customHeight="1" x14ac:dyDescent="0.2">
      <c r="A79" s="395" t="s">
        <v>435</v>
      </c>
      <c r="B79" s="396">
        <v>42594</v>
      </c>
      <c r="C79" s="396">
        <v>197922</v>
      </c>
      <c r="D79" s="396">
        <v>171576</v>
      </c>
      <c r="E79" s="397">
        <v>86.7</v>
      </c>
      <c r="F79" s="396">
        <v>99</v>
      </c>
      <c r="G79" s="396">
        <v>3057</v>
      </c>
      <c r="H79" s="396">
        <v>2763</v>
      </c>
      <c r="I79" s="397">
        <v>90.4</v>
      </c>
      <c r="J79" s="396">
        <v>42693</v>
      </c>
      <c r="K79" s="396">
        <v>200979</v>
      </c>
      <c r="L79" s="396">
        <v>174339</v>
      </c>
      <c r="M79" s="397">
        <v>86.7</v>
      </c>
      <c r="N79" s="273"/>
      <c r="O79" s="273"/>
      <c r="P79" s="273"/>
      <c r="Q79" s="273"/>
    </row>
    <row r="80" spans="1:17" ht="15.95" customHeight="1" x14ac:dyDescent="0.2">
      <c r="A80" s="395" t="s">
        <v>436</v>
      </c>
      <c r="B80" s="396">
        <v>0</v>
      </c>
      <c r="C80" s="396">
        <v>0</v>
      </c>
      <c r="D80" s="396">
        <v>0</v>
      </c>
      <c r="E80" s="397">
        <v>0</v>
      </c>
      <c r="F80" s="396">
        <v>0</v>
      </c>
      <c r="G80" s="396">
        <v>0</v>
      </c>
      <c r="H80" s="396">
        <v>0</v>
      </c>
      <c r="I80" s="397">
        <v>0</v>
      </c>
      <c r="J80" s="396">
        <v>0</v>
      </c>
      <c r="K80" s="396">
        <v>0</v>
      </c>
      <c r="L80" s="396">
        <v>0</v>
      </c>
      <c r="M80" s="397">
        <v>0</v>
      </c>
      <c r="N80" s="269"/>
      <c r="O80" s="269"/>
      <c r="P80" s="269"/>
      <c r="Q80" s="269"/>
    </row>
    <row r="81" spans="1:13" s="272" customFormat="1" ht="15.95" customHeight="1" x14ac:dyDescent="0.2">
      <c r="A81" s="398" t="s">
        <v>438</v>
      </c>
      <c r="B81" s="399">
        <v>0</v>
      </c>
      <c r="C81" s="399">
        <v>0</v>
      </c>
      <c r="D81" s="399">
        <v>0</v>
      </c>
      <c r="E81" s="400">
        <v>0</v>
      </c>
      <c r="F81" s="399">
        <v>0</v>
      </c>
      <c r="G81" s="399">
        <v>0</v>
      </c>
      <c r="H81" s="399">
        <v>0</v>
      </c>
      <c r="I81" s="400">
        <v>0</v>
      </c>
      <c r="J81" s="399">
        <v>0</v>
      </c>
      <c r="K81" s="399">
        <v>0</v>
      </c>
      <c r="L81" s="399">
        <v>0</v>
      </c>
      <c r="M81" s="400">
        <v>0</v>
      </c>
    </row>
    <row r="82" spans="1:13" ht="15.95" customHeight="1" x14ac:dyDescent="0.2">
      <c r="A82" s="395" t="s">
        <v>439</v>
      </c>
      <c r="B82" s="396">
        <v>7522</v>
      </c>
      <c r="C82" s="396">
        <v>9634</v>
      </c>
      <c r="D82" s="396">
        <v>8792</v>
      </c>
      <c r="E82" s="397">
        <v>91.3</v>
      </c>
      <c r="F82" s="396">
        <v>0</v>
      </c>
      <c r="G82" s="396">
        <v>100</v>
      </c>
      <c r="H82" s="396">
        <v>112</v>
      </c>
      <c r="I82" s="397">
        <v>112</v>
      </c>
      <c r="J82" s="396">
        <v>7522</v>
      </c>
      <c r="K82" s="396">
        <v>9734</v>
      </c>
      <c r="L82" s="396">
        <v>8904</v>
      </c>
      <c r="M82" s="397">
        <v>91.5</v>
      </c>
    </row>
    <row r="83" spans="1:13" s="272" customFormat="1" ht="15.95" customHeight="1" x14ac:dyDescent="0.2">
      <c r="A83" s="398" t="s">
        <v>440</v>
      </c>
      <c r="B83" s="399">
        <v>553</v>
      </c>
      <c r="C83" s="399">
        <v>751</v>
      </c>
      <c r="D83" s="399">
        <v>741</v>
      </c>
      <c r="E83" s="400">
        <v>98.7</v>
      </c>
      <c r="F83" s="399">
        <v>0</v>
      </c>
      <c r="G83" s="399">
        <v>26</v>
      </c>
      <c r="H83" s="399">
        <v>26</v>
      </c>
      <c r="I83" s="400">
        <v>100</v>
      </c>
      <c r="J83" s="399">
        <v>553</v>
      </c>
      <c r="K83" s="399">
        <v>777</v>
      </c>
      <c r="L83" s="399">
        <v>767</v>
      </c>
      <c r="M83" s="400">
        <v>98.7</v>
      </c>
    </row>
    <row r="84" spans="1:13" ht="15.95" customHeight="1" x14ac:dyDescent="0.2">
      <c r="A84" s="398" t="s">
        <v>441</v>
      </c>
      <c r="B84" s="399">
        <v>6969</v>
      </c>
      <c r="C84" s="399">
        <v>8884</v>
      </c>
      <c r="D84" s="399">
        <v>8050</v>
      </c>
      <c r="E84" s="400">
        <v>90.6</v>
      </c>
      <c r="F84" s="399">
        <v>0</v>
      </c>
      <c r="G84" s="399">
        <v>74</v>
      </c>
      <c r="H84" s="399">
        <v>86</v>
      </c>
      <c r="I84" s="400">
        <v>116.2</v>
      </c>
      <c r="J84" s="399">
        <v>6969</v>
      </c>
      <c r="K84" s="399">
        <v>8958</v>
      </c>
      <c r="L84" s="399">
        <v>8136</v>
      </c>
      <c r="M84" s="400">
        <v>90.8</v>
      </c>
    </row>
    <row r="85" spans="1:13" s="272" customFormat="1" ht="15.95" customHeight="1" x14ac:dyDescent="0.2">
      <c r="A85" s="395" t="s">
        <v>442</v>
      </c>
      <c r="B85" s="396">
        <v>0</v>
      </c>
      <c r="C85" s="396">
        <v>115</v>
      </c>
      <c r="D85" s="396">
        <v>52</v>
      </c>
      <c r="E85" s="397">
        <v>45.2</v>
      </c>
      <c r="F85" s="396">
        <v>0</v>
      </c>
      <c r="G85" s="396">
        <v>0</v>
      </c>
      <c r="H85" s="396">
        <v>0</v>
      </c>
      <c r="I85" s="397">
        <v>0</v>
      </c>
      <c r="J85" s="396">
        <v>0</v>
      </c>
      <c r="K85" s="396">
        <v>115</v>
      </c>
      <c r="L85" s="396">
        <v>52</v>
      </c>
      <c r="M85" s="397">
        <v>45.2</v>
      </c>
    </row>
    <row r="86" spans="1:13" ht="15.95" customHeight="1" x14ac:dyDescent="0.2">
      <c r="A86" s="398" t="s">
        <v>443</v>
      </c>
      <c r="B86" s="399">
        <v>0</v>
      </c>
      <c r="C86" s="399">
        <v>115</v>
      </c>
      <c r="D86" s="399">
        <v>52</v>
      </c>
      <c r="E86" s="400">
        <v>45.2</v>
      </c>
      <c r="F86" s="399">
        <v>0</v>
      </c>
      <c r="G86" s="399">
        <v>0</v>
      </c>
      <c r="H86" s="399">
        <v>0</v>
      </c>
      <c r="I86" s="400">
        <v>0</v>
      </c>
      <c r="J86" s="399">
        <v>0</v>
      </c>
      <c r="K86" s="399">
        <v>115</v>
      </c>
      <c r="L86" s="399">
        <v>52</v>
      </c>
      <c r="M86" s="400">
        <v>45.2</v>
      </c>
    </row>
    <row r="87" spans="1:13" s="272" customFormat="1" ht="15.95" customHeight="1" x14ac:dyDescent="0.2">
      <c r="A87" s="395" t="s">
        <v>445</v>
      </c>
      <c r="B87" s="396">
        <v>1814</v>
      </c>
      <c r="C87" s="396">
        <v>23877</v>
      </c>
      <c r="D87" s="396">
        <v>15077</v>
      </c>
      <c r="E87" s="397">
        <v>63.1</v>
      </c>
      <c r="F87" s="396">
        <v>0</v>
      </c>
      <c r="G87" s="396">
        <v>25</v>
      </c>
      <c r="H87" s="396">
        <v>0</v>
      </c>
      <c r="I87" s="397">
        <v>0</v>
      </c>
      <c r="J87" s="396">
        <v>1814</v>
      </c>
      <c r="K87" s="396">
        <v>23902</v>
      </c>
      <c r="L87" s="396">
        <v>15077</v>
      </c>
      <c r="M87" s="397">
        <v>63.1</v>
      </c>
    </row>
    <row r="88" spans="1:13" ht="15.95" customHeight="1" x14ac:dyDescent="0.2">
      <c r="A88" s="398" t="s">
        <v>446</v>
      </c>
      <c r="B88" s="399">
        <v>1814</v>
      </c>
      <c r="C88" s="399">
        <v>23877</v>
      </c>
      <c r="D88" s="399">
        <v>15077</v>
      </c>
      <c r="E88" s="400">
        <v>63.1</v>
      </c>
      <c r="F88" s="399">
        <v>0</v>
      </c>
      <c r="G88" s="399">
        <v>25</v>
      </c>
      <c r="H88" s="399">
        <v>0</v>
      </c>
      <c r="I88" s="400">
        <v>0</v>
      </c>
      <c r="J88" s="399">
        <v>1814</v>
      </c>
      <c r="K88" s="399">
        <v>23902</v>
      </c>
      <c r="L88" s="399">
        <v>15077</v>
      </c>
      <c r="M88" s="400">
        <v>63.1</v>
      </c>
    </row>
    <row r="89" spans="1:13" s="272" customFormat="1" ht="15.95" customHeight="1" x14ac:dyDescent="0.2">
      <c r="A89" s="395" t="s">
        <v>447</v>
      </c>
      <c r="B89" s="396">
        <v>1004</v>
      </c>
      <c r="C89" s="396">
        <v>1306</v>
      </c>
      <c r="D89" s="396">
        <v>1168</v>
      </c>
      <c r="E89" s="397">
        <v>89.4</v>
      </c>
      <c r="F89" s="396">
        <v>0</v>
      </c>
      <c r="G89" s="396">
        <v>83</v>
      </c>
      <c r="H89" s="396">
        <v>76</v>
      </c>
      <c r="I89" s="397">
        <v>91.6</v>
      </c>
      <c r="J89" s="396">
        <v>1004</v>
      </c>
      <c r="K89" s="396">
        <v>1389</v>
      </c>
      <c r="L89" s="396">
        <v>1244</v>
      </c>
      <c r="M89" s="397">
        <v>89.6</v>
      </c>
    </row>
    <row r="90" spans="1:13" s="272" customFormat="1" ht="15.95" customHeight="1" x14ac:dyDescent="0.2">
      <c r="A90" s="398" t="s">
        <v>448</v>
      </c>
      <c r="B90" s="399">
        <v>1004</v>
      </c>
      <c r="C90" s="399">
        <v>1306</v>
      </c>
      <c r="D90" s="399">
        <v>1168</v>
      </c>
      <c r="E90" s="400">
        <v>89.4</v>
      </c>
      <c r="F90" s="399">
        <v>0</v>
      </c>
      <c r="G90" s="399">
        <v>83</v>
      </c>
      <c r="H90" s="399">
        <v>76</v>
      </c>
      <c r="I90" s="400">
        <v>91.6</v>
      </c>
      <c r="J90" s="399">
        <v>1004</v>
      </c>
      <c r="K90" s="399">
        <v>1389</v>
      </c>
      <c r="L90" s="399">
        <v>1244</v>
      </c>
      <c r="M90" s="400">
        <v>89.6</v>
      </c>
    </row>
    <row r="91" spans="1:13" ht="15.95" customHeight="1" x14ac:dyDescent="0.2">
      <c r="A91" s="395" t="s">
        <v>449</v>
      </c>
      <c r="B91" s="396">
        <v>973</v>
      </c>
      <c r="C91" s="396">
        <v>1459</v>
      </c>
      <c r="D91" s="396">
        <v>1395</v>
      </c>
      <c r="E91" s="397">
        <v>95.6</v>
      </c>
      <c r="F91" s="396">
        <v>0</v>
      </c>
      <c r="G91" s="396">
        <v>0</v>
      </c>
      <c r="H91" s="396">
        <v>0</v>
      </c>
      <c r="I91" s="397">
        <v>0</v>
      </c>
      <c r="J91" s="396">
        <v>973</v>
      </c>
      <c r="K91" s="396">
        <v>1459</v>
      </c>
      <c r="L91" s="396">
        <v>1395</v>
      </c>
      <c r="M91" s="397">
        <v>95.6</v>
      </c>
    </row>
    <row r="92" spans="1:13" ht="15.95" customHeight="1" x14ac:dyDescent="0.2">
      <c r="A92" s="398" t="s">
        <v>450</v>
      </c>
      <c r="B92" s="399">
        <v>973</v>
      </c>
      <c r="C92" s="399">
        <v>1459</v>
      </c>
      <c r="D92" s="399">
        <v>1395</v>
      </c>
      <c r="E92" s="400">
        <v>95.6</v>
      </c>
      <c r="F92" s="399">
        <v>0</v>
      </c>
      <c r="G92" s="399">
        <v>0</v>
      </c>
      <c r="H92" s="399">
        <v>0</v>
      </c>
      <c r="I92" s="400">
        <v>0</v>
      </c>
      <c r="J92" s="399">
        <v>973</v>
      </c>
      <c r="K92" s="399">
        <v>1459</v>
      </c>
      <c r="L92" s="399">
        <v>1395</v>
      </c>
      <c r="M92" s="400">
        <v>95.6</v>
      </c>
    </row>
    <row r="93" spans="1:13" ht="15.95" customHeight="1" x14ac:dyDescent="0.2">
      <c r="A93" s="395" t="s">
        <v>451</v>
      </c>
      <c r="B93" s="396">
        <v>31281</v>
      </c>
      <c r="C93" s="396">
        <v>161531</v>
      </c>
      <c r="D93" s="396">
        <v>145092</v>
      </c>
      <c r="E93" s="397">
        <v>89.8</v>
      </c>
      <c r="F93" s="396">
        <v>99</v>
      </c>
      <c r="G93" s="396">
        <v>2849</v>
      </c>
      <c r="H93" s="396">
        <v>2575</v>
      </c>
      <c r="I93" s="397">
        <v>90.4</v>
      </c>
      <c r="J93" s="396">
        <v>31380</v>
      </c>
      <c r="K93" s="396">
        <v>164380</v>
      </c>
      <c r="L93" s="396">
        <v>147667</v>
      </c>
      <c r="M93" s="397">
        <v>89.8</v>
      </c>
    </row>
    <row r="94" spans="1:13" ht="15.95" customHeight="1" x14ac:dyDescent="0.2">
      <c r="A94" s="398" t="s">
        <v>452</v>
      </c>
      <c r="B94" s="399">
        <v>31281</v>
      </c>
      <c r="C94" s="399">
        <v>161531</v>
      </c>
      <c r="D94" s="399">
        <v>145092</v>
      </c>
      <c r="E94" s="400">
        <v>89.8</v>
      </c>
      <c r="F94" s="399">
        <v>99</v>
      </c>
      <c r="G94" s="399">
        <v>2849</v>
      </c>
      <c r="H94" s="399">
        <v>2575</v>
      </c>
      <c r="I94" s="400">
        <v>90.4</v>
      </c>
      <c r="J94" s="399">
        <v>31380</v>
      </c>
      <c r="K94" s="399">
        <v>164380</v>
      </c>
      <c r="L94" s="399">
        <v>147667</v>
      </c>
      <c r="M94" s="400">
        <v>89.8</v>
      </c>
    </row>
    <row r="95" spans="1:13" ht="15.95" customHeight="1" x14ac:dyDescent="0.2">
      <c r="A95" s="395" t="s">
        <v>453</v>
      </c>
      <c r="B95" s="396">
        <v>660</v>
      </c>
      <c r="C95" s="396">
        <v>5023</v>
      </c>
      <c r="D95" s="396">
        <v>4714</v>
      </c>
      <c r="E95" s="397">
        <v>93.8</v>
      </c>
      <c r="F95" s="396">
        <v>0</v>
      </c>
      <c r="G95" s="396">
        <v>18</v>
      </c>
      <c r="H95" s="396">
        <v>18</v>
      </c>
      <c r="I95" s="397">
        <v>100</v>
      </c>
      <c r="J95" s="396">
        <v>660</v>
      </c>
      <c r="K95" s="396">
        <v>5041</v>
      </c>
      <c r="L95" s="396">
        <v>4732</v>
      </c>
      <c r="M95" s="397">
        <v>93.9</v>
      </c>
    </row>
    <row r="96" spans="1:13" ht="15.95" customHeight="1" x14ac:dyDescent="0.2">
      <c r="A96" s="395" t="s">
        <v>463</v>
      </c>
      <c r="B96" s="396">
        <v>0</v>
      </c>
      <c r="C96" s="396">
        <v>3269</v>
      </c>
      <c r="D96" s="396">
        <v>3055</v>
      </c>
      <c r="E96" s="397">
        <v>93.5</v>
      </c>
      <c r="F96" s="396">
        <v>0</v>
      </c>
      <c r="G96" s="396">
        <v>0</v>
      </c>
      <c r="H96" s="396">
        <v>0</v>
      </c>
      <c r="I96" s="397">
        <v>0</v>
      </c>
      <c r="J96" s="396">
        <v>0</v>
      </c>
      <c r="K96" s="396">
        <v>3269</v>
      </c>
      <c r="L96" s="396">
        <v>3055</v>
      </c>
      <c r="M96" s="397">
        <v>93.5</v>
      </c>
    </row>
    <row r="97" spans="1:13" x14ac:dyDescent="0.2">
      <c r="A97" s="398" t="s">
        <v>961</v>
      </c>
      <c r="B97" s="399">
        <v>0</v>
      </c>
      <c r="C97" s="399">
        <v>3269</v>
      </c>
      <c r="D97" s="399">
        <v>3055</v>
      </c>
      <c r="E97" s="400">
        <v>93.5</v>
      </c>
      <c r="F97" s="399">
        <v>0</v>
      </c>
      <c r="G97" s="399">
        <v>0</v>
      </c>
      <c r="H97" s="399">
        <v>0</v>
      </c>
      <c r="I97" s="400">
        <v>0</v>
      </c>
      <c r="J97" s="399">
        <v>0</v>
      </c>
      <c r="K97" s="399">
        <v>3269</v>
      </c>
      <c r="L97" s="399">
        <v>3055</v>
      </c>
      <c r="M97" s="400">
        <v>93.5</v>
      </c>
    </row>
    <row r="98" spans="1:13" x14ac:dyDescent="0.2">
      <c r="A98" s="395" t="s">
        <v>466</v>
      </c>
      <c r="B98" s="396">
        <v>660</v>
      </c>
      <c r="C98" s="396">
        <v>1755</v>
      </c>
      <c r="D98" s="396">
        <v>1659</v>
      </c>
      <c r="E98" s="397">
        <v>94.5</v>
      </c>
      <c r="F98" s="396">
        <v>0</v>
      </c>
      <c r="G98" s="396">
        <v>18</v>
      </c>
      <c r="H98" s="396">
        <v>18</v>
      </c>
      <c r="I98" s="397">
        <v>100</v>
      </c>
      <c r="J98" s="396">
        <v>660</v>
      </c>
      <c r="K98" s="396">
        <v>1773</v>
      </c>
      <c r="L98" s="396">
        <v>1677</v>
      </c>
      <c r="M98" s="397">
        <v>94.6</v>
      </c>
    </row>
    <row r="99" spans="1:13" x14ac:dyDescent="0.2">
      <c r="A99" s="398" t="s">
        <v>467</v>
      </c>
      <c r="B99" s="399">
        <v>660</v>
      </c>
      <c r="C99" s="399">
        <v>1755</v>
      </c>
      <c r="D99" s="399">
        <v>1659</v>
      </c>
      <c r="E99" s="400">
        <v>94.5</v>
      </c>
      <c r="F99" s="399">
        <v>0</v>
      </c>
      <c r="G99" s="399">
        <v>18</v>
      </c>
      <c r="H99" s="399">
        <v>18</v>
      </c>
      <c r="I99" s="400">
        <v>100</v>
      </c>
      <c r="J99" s="399">
        <v>660</v>
      </c>
      <c r="K99" s="399">
        <v>1773</v>
      </c>
      <c r="L99" s="399">
        <v>1677</v>
      </c>
      <c r="M99" s="400">
        <v>94.6</v>
      </c>
    </row>
    <row r="100" spans="1:13" ht="13.5" thickBot="1" x14ac:dyDescent="0.25">
      <c r="A100" s="401" t="s">
        <v>693</v>
      </c>
      <c r="B100" s="402">
        <v>2015918</v>
      </c>
      <c r="C100" s="402">
        <v>2579002</v>
      </c>
      <c r="D100" s="402">
        <v>2683816</v>
      </c>
      <c r="E100" s="403">
        <v>104.1</v>
      </c>
      <c r="F100" s="402">
        <v>53377</v>
      </c>
      <c r="G100" s="402">
        <v>262489</v>
      </c>
      <c r="H100" s="402">
        <v>299925</v>
      </c>
      <c r="I100" s="403">
        <v>114.3</v>
      </c>
      <c r="J100" s="402">
        <v>2069295</v>
      </c>
      <c r="K100" s="402">
        <v>2841491</v>
      </c>
      <c r="L100" s="402">
        <v>2983741</v>
      </c>
      <c r="M100" s="403">
        <v>105</v>
      </c>
    </row>
    <row r="101" spans="1:13" ht="13.5" thickTop="1" x14ac:dyDescent="0.2"/>
  </sheetData>
  <mergeCells count="6">
    <mergeCell ref="A2:M2"/>
    <mergeCell ref="D5:H5"/>
    <mergeCell ref="A7:A8"/>
    <mergeCell ref="B7:E7"/>
    <mergeCell ref="F7:I7"/>
    <mergeCell ref="J7:M7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sqref="A1:B1"/>
    </sheetView>
  </sheetViews>
  <sheetFormatPr defaultColWidth="8.28515625" defaultRowHeight="12.75" x14ac:dyDescent="0.2"/>
  <cols>
    <col min="1" max="1" width="6.7109375" style="284" customWidth="1"/>
    <col min="2" max="2" width="90.7109375" style="276" customWidth="1"/>
    <col min="3" max="3" width="20.85546875" style="276" customWidth="1"/>
    <col min="4" max="7" width="15.7109375" style="276" customWidth="1"/>
    <col min="8" max="8" width="8.28515625" style="276" customWidth="1"/>
    <col min="9" max="256" width="8.28515625" style="276"/>
    <col min="257" max="257" width="6.7109375" style="276" customWidth="1"/>
    <col min="258" max="258" width="90.7109375" style="276" customWidth="1"/>
    <col min="259" max="261" width="20.85546875" style="276" customWidth="1"/>
    <col min="262" max="262" width="17" style="276" customWidth="1"/>
    <col min="263" max="264" width="8.28515625" style="276" customWidth="1"/>
    <col min="265" max="512" width="8.28515625" style="276"/>
    <col min="513" max="513" width="6.7109375" style="276" customWidth="1"/>
    <col min="514" max="514" width="90.7109375" style="276" customWidth="1"/>
    <col min="515" max="517" width="20.85546875" style="276" customWidth="1"/>
    <col min="518" max="518" width="17" style="276" customWidth="1"/>
    <col min="519" max="520" width="8.28515625" style="276" customWidth="1"/>
    <col min="521" max="768" width="8.28515625" style="276"/>
    <col min="769" max="769" width="6.7109375" style="276" customWidth="1"/>
    <col min="770" max="770" width="90.7109375" style="276" customWidth="1"/>
    <col min="771" max="773" width="20.85546875" style="276" customWidth="1"/>
    <col min="774" max="774" width="17" style="276" customWidth="1"/>
    <col min="775" max="776" width="8.28515625" style="276" customWidth="1"/>
    <col min="777" max="1024" width="8.28515625" style="276"/>
    <col min="1025" max="1025" width="6.7109375" style="276" customWidth="1"/>
    <col min="1026" max="1026" width="90.7109375" style="276" customWidth="1"/>
    <col min="1027" max="1029" width="20.85546875" style="276" customWidth="1"/>
    <col min="1030" max="1030" width="17" style="276" customWidth="1"/>
    <col min="1031" max="1032" width="8.28515625" style="276" customWidth="1"/>
    <col min="1033" max="1280" width="8.28515625" style="276"/>
    <col min="1281" max="1281" width="6.7109375" style="276" customWidth="1"/>
    <col min="1282" max="1282" width="90.7109375" style="276" customWidth="1"/>
    <col min="1283" max="1285" width="20.85546875" style="276" customWidth="1"/>
    <col min="1286" max="1286" width="17" style="276" customWidth="1"/>
    <col min="1287" max="1288" width="8.28515625" style="276" customWidth="1"/>
    <col min="1289" max="1536" width="8.28515625" style="276"/>
    <col min="1537" max="1537" width="6.7109375" style="276" customWidth="1"/>
    <col min="1538" max="1538" width="90.7109375" style="276" customWidth="1"/>
    <col min="1539" max="1541" width="20.85546875" style="276" customWidth="1"/>
    <col min="1542" max="1542" width="17" style="276" customWidth="1"/>
    <col min="1543" max="1544" width="8.28515625" style="276" customWidth="1"/>
    <col min="1545" max="1792" width="8.28515625" style="276"/>
    <col min="1793" max="1793" width="6.7109375" style="276" customWidth="1"/>
    <col min="1794" max="1794" width="90.7109375" style="276" customWidth="1"/>
    <col min="1795" max="1797" width="20.85546875" style="276" customWidth="1"/>
    <col min="1798" max="1798" width="17" style="276" customWidth="1"/>
    <col min="1799" max="1800" width="8.28515625" style="276" customWidth="1"/>
    <col min="1801" max="2048" width="8.28515625" style="276"/>
    <col min="2049" max="2049" width="6.7109375" style="276" customWidth="1"/>
    <col min="2050" max="2050" width="90.7109375" style="276" customWidth="1"/>
    <col min="2051" max="2053" width="20.85546875" style="276" customWidth="1"/>
    <col min="2054" max="2054" width="17" style="276" customWidth="1"/>
    <col min="2055" max="2056" width="8.28515625" style="276" customWidth="1"/>
    <col min="2057" max="2304" width="8.28515625" style="276"/>
    <col min="2305" max="2305" width="6.7109375" style="276" customWidth="1"/>
    <col min="2306" max="2306" width="90.7109375" style="276" customWidth="1"/>
    <col min="2307" max="2309" width="20.85546875" style="276" customWidth="1"/>
    <col min="2310" max="2310" width="17" style="276" customWidth="1"/>
    <col min="2311" max="2312" width="8.28515625" style="276" customWidth="1"/>
    <col min="2313" max="2560" width="8.28515625" style="276"/>
    <col min="2561" max="2561" width="6.7109375" style="276" customWidth="1"/>
    <col min="2562" max="2562" width="90.7109375" style="276" customWidth="1"/>
    <col min="2563" max="2565" width="20.85546875" style="276" customWidth="1"/>
    <col min="2566" max="2566" width="17" style="276" customWidth="1"/>
    <col min="2567" max="2568" width="8.28515625" style="276" customWidth="1"/>
    <col min="2569" max="2816" width="8.28515625" style="276"/>
    <col min="2817" max="2817" width="6.7109375" style="276" customWidth="1"/>
    <col min="2818" max="2818" width="90.7109375" style="276" customWidth="1"/>
    <col min="2819" max="2821" width="20.85546875" style="276" customWidth="1"/>
    <col min="2822" max="2822" width="17" style="276" customWidth="1"/>
    <col min="2823" max="2824" width="8.28515625" style="276" customWidth="1"/>
    <col min="2825" max="3072" width="8.28515625" style="276"/>
    <col min="3073" max="3073" width="6.7109375" style="276" customWidth="1"/>
    <col min="3074" max="3074" width="90.7109375" style="276" customWidth="1"/>
    <col min="3075" max="3077" width="20.85546875" style="276" customWidth="1"/>
    <col min="3078" max="3078" width="17" style="276" customWidth="1"/>
    <col min="3079" max="3080" width="8.28515625" style="276" customWidth="1"/>
    <col min="3081" max="3328" width="8.28515625" style="276"/>
    <col min="3329" max="3329" width="6.7109375" style="276" customWidth="1"/>
    <col min="3330" max="3330" width="90.7109375" style="276" customWidth="1"/>
    <col min="3331" max="3333" width="20.85546875" style="276" customWidth="1"/>
    <col min="3334" max="3334" width="17" style="276" customWidth="1"/>
    <col min="3335" max="3336" width="8.28515625" style="276" customWidth="1"/>
    <col min="3337" max="3584" width="8.28515625" style="276"/>
    <col min="3585" max="3585" width="6.7109375" style="276" customWidth="1"/>
    <col min="3586" max="3586" width="90.7109375" style="276" customWidth="1"/>
    <col min="3587" max="3589" width="20.85546875" style="276" customWidth="1"/>
    <col min="3590" max="3590" width="17" style="276" customWidth="1"/>
    <col min="3591" max="3592" width="8.28515625" style="276" customWidth="1"/>
    <col min="3593" max="3840" width="8.28515625" style="276"/>
    <col min="3841" max="3841" width="6.7109375" style="276" customWidth="1"/>
    <col min="3842" max="3842" width="90.7109375" style="276" customWidth="1"/>
    <col min="3843" max="3845" width="20.85546875" style="276" customWidth="1"/>
    <col min="3846" max="3846" width="17" style="276" customWidth="1"/>
    <col min="3847" max="3848" width="8.28515625" style="276" customWidth="1"/>
    <col min="3849" max="4096" width="8.28515625" style="276"/>
    <col min="4097" max="4097" width="6.7109375" style="276" customWidth="1"/>
    <col min="4098" max="4098" width="90.7109375" style="276" customWidth="1"/>
    <col min="4099" max="4101" width="20.85546875" style="276" customWidth="1"/>
    <col min="4102" max="4102" width="17" style="276" customWidth="1"/>
    <col min="4103" max="4104" width="8.28515625" style="276" customWidth="1"/>
    <col min="4105" max="4352" width="8.28515625" style="276"/>
    <col min="4353" max="4353" width="6.7109375" style="276" customWidth="1"/>
    <col min="4354" max="4354" width="90.7109375" style="276" customWidth="1"/>
    <col min="4355" max="4357" width="20.85546875" style="276" customWidth="1"/>
    <col min="4358" max="4358" width="17" style="276" customWidth="1"/>
    <col min="4359" max="4360" width="8.28515625" style="276" customWidth="1"/>
    <col min="4361" max="4608" width="8.28515625" style="276"/>
    <col min="4609" max="4609" width="6.7109375" style="276" customWidth="1"/>
    <col min="4610" max="4610" width="90.7109375" style="276" customWidth="1"/>
    <col min="4611" max="4613" width="20.85546875" style="276" customWidth="1"/>
    <col min="4614" max="4614" width="17" style="276" customWidth="1"/>
    <col min="4615" max="4616" width="8.28515625" style="276" customWidth="1"/>
    <col min="4617" max="4864" width="8.28515625" style="276"/>
    <col min="4865" max="4865" width="6.7109375" style="276" customWidth="1"/>
    <col min="4866" max="4866" width="90.7109375" style="276" customWidth="1"/>
    <col min="4867" max="4869" width="20.85546875" style="276" customWidth="1"/>
    <col min="4870" max="4870" width="17" style="276" customWidth="1"/>
    <col min="4871" max="4872" width="8.28515625" style="276" customWidth="1"/>
    <col min="4873" max="5120" width="8.28515625" style="276"/>
    <col min="5121" max="5121" width="6.7109375" style="276" customWidth="1"/>
    <col min="5122" max="5122" width="90.7109375" style="276" customWidth="1"/>
    <col min="5123" max="5125" width="20.85546875" style="276" customWidth="1"/>
    <col min="5126" max="5126" width="17" style="276" customWidth="1"/>
    <col min="5127" max="5128" width="8.28515625" style="276" customWidth="1"/>
    <col min="5129" max="5376" width="8.28515625" style="276"/>
    <col min="5377" max="5377" width="6.7109375" style="276" customWidth="1"/>
    <col min="5378" max="5378" width="90.7109375" style="276" customWidth="1"/>
    <col min="5379" max="5381" width="20.85546875" style="276" customWidth="1"/>
    <col min="5382" max="5382" width="17" style="276" customWidth="1"/>
    <col min="5383" max="5384" width="8.28515625" style="276" customWidth="1"/>
    <col min="5385" max="5632" width="8.28515625" style="276"/>
    <col min="5633" max="5633" width="6.7109375" style="276" customWidth="1"/>
    <col min="5634" max="5634" width="90.7109375" style="276" customWidth="1"/>
    <col min="5635" max="5637" width="20.85546875" style="276" customWidth="1"/>
    <col min="5638" max="5638" width="17" style="276" customWidth="1"/>
    <col min="5639" max="5640" width="8.28515625" style="276" customWidth="1"/>
    <col min="5641" max="5888" width="8.28515625" style="276"/>
    <col min="5889" max="5889" width="6.7109375" style="276" customWidth="1"/>
    <col min="5890" max="5890" width="90.7109375" style="276" customWidth="1"/>
    <col min="5891" max="5893" width="20.85546875" style="276" customWidth="1"/>
    <col min="5894" max="5894" width="17" style="276" customWidth="1"/>
    <col min="5895" max="5896" width="8.28515625" style="276" customWidth="1"/>
    <col min="5897" max="6144" width="8.28515625" style="276"/>
    <col min="6145" max="6145" width="6.7109375" style="276" customWidth="1"/>
    <col min="6146" max="6146" width="90.7109375" style="276" customWidth="1"/>
    <col min="6147" max="6149" width="20.85546875" style="276" customWidth="1"/>
    <col min="6150" max="6150" width="17" style="276" customWidth="1"/>
    <col min="6151" max="6152" width="8.28515625" style="276" customWidth="1"/>
    <col min="6153" max="6400" width="8.28515625" style="276"/>
    <col min="6401" max="6401" width="6.7109375" style="276" customWidth="1"/>
    <col min="6402" max="6402" width="90.7109375" style="276" customWidth="1"/>
    <col min="6403" max="6405" width="20.85546875" style="276" customWidth="1"/>
    <col min="6406" max="6406" width="17" style="276" customWidth="1"/>
    <col min="6407" max="6408" width="8.28515625" style="276" customWidth="1"/>
    <col min="6409" max="6656" width="8.28515625" style="276"/>
    <col min="6657" max="6657" width="6.7109375" style="276" customWidth="1"/>
    <col min="6658" max="6658" width="90.7109375" style="276" customWidth="1"/>
    <col min="6659" max="6661" width="20.85546875" style="276" customWidth="1"/>
    <col min="6662" max="6662" width="17" style="276" customWidth="1"/>
    <col min="6663" max="6664" width="8.28515625" style="276" customWidth="1"/>
    <col min="6665" max="6912" width="8.28515625" style="276"/>
    <col min="6913" max="6913" width="6.7109375" style="276" customWidth="1"/>
    <col min="6914" max="6914" width="90.7109375" style="276" customWidth="1"/>
    <col min="6915" max="6917" width="20.85546875" style="276" customWidth="1"/>
    <col min="6918" max="6918" width="17" style="276" customWidth="1"/>
    <col min="6919" max="6920" width="8.28515625" style="276" customWidth="1"/>
    <col min="6921" max="7168" width="8.28515625" style="276"/>
    <col min="7169" max="7169" width="6.7109375" style="276" customWidth="1"/>
    <col min="7170" max="7170" width="90.7109375" style="276" customWidth="1"/>
    <col min="7171" max="7173" width="20.85546875" style="276" customWidth="1"/>
    <col min="7174" max="7174" width="17" style="276" customWidth="1"/>
    <col min="7175" max="7176" width="8.28515625" style="276" customWidth="1"/>
    <col min="7177" max="7424" width="8.28515625" style="276"/>
    <col min="7425" max="7425" width="6.7109375" style="276" customWidth="1"/>
    <col min="7426" max="7426" width="90.7109375" style="276" customWidth="1"/>
    <col min="7427" max="7429" width="20.85546875" style="276" customWidth="1"/>
    <col min="7430" max="7430" width="17" style="276" customWidth="1"/>
    <col min="7431" max="7432" width="8.28515625" style="276" customWidth="1"/>
    <col min="7433" max="7680" width="8.28515625" style="276"/>
    <col min="7681" max="7681" width="6.7109375" style="276" customWidth="1"/>
    <col min="7682" max="7682" width="90.7109375" style="276" customWidth="1"/>
    <col min="7683" max="7685" width="20.85546875" style="276" customWidth="1"/>
    <col min="7686" max="7686" width="17" style="276" customWidth="1"/>
    <col min="7687" max="7688" width="8.28515625" style="276" customWidth="1"/>
    <col min="7689" max="7936" width="8.28515625" style="276"/>
    <col min="7937" max="7937" width="6.7109375" style="276" customWidth="1"/>
    <col min="7938" max="7938" width="90.7109375" style="276" customWidth="1"/>
    <col min="7939" max="7941" width="20.85546875" style="276" customWidth="1"/>
    <col min="7942" max="7942" width="17" style="276" customWidth="1"/>
    <col min="7943" max="7944" width="8.28515625" style="276" customWidth="1"/>
    <col min="7945" max="8192" width="8.28515625" style="276"/>
    <col min="8193" max="8193" width="6.7109375" style="276" customWidth="1"/>
    <col min="8194" max="8194" width="90.7109375" style="276" customWidth="1"/>
    <col min="8195" max="8197" width="20.85546875" style="276" customWidth="1"/>
    <col min="8198" max="8198" width="17" style="276" customWidth="1"/>
    <col min="8199" max="8200" width="8.28515625" style="276" customWidth="1"/>
    <col min="8201" max="8448" width="8.28515625" style="276"/>
    <col min="8449" max="8449" width="6.7109375" style="276" customWidth="1"/>
    <col min="8450" max="8450" width="90.7109375" style="276" customWidth="1"/>
    <col min="8451" max="8453" width="20.85546875" style="276" customWidth="1"/>
    <col min="8454" max="8454" width="17" style="276" customWidth="1"/>
    <col min="8455" max="8456" width="8.28515625" style="276" customWidth="1"/>
    <col min="8457" max="8704" width="8.28515625" style="276"/>
    <col min="8705" max="8705" width="6.7109375" style="276" customWidth="1"/>
    <col min="8706" max="8706" width="90.7109375" style="276" customWidth="1"/>
    <col min="8707" max="8709" width="20.85546875" style="276" customWidth="1"/>
    <col min="8710" max="8710" width="17" style="276" customWidth="1"/>
    <col min="8711" max="8712" width="8.28515625" style="276" customWidth="1"/>
    <col min="8713" max="8960" width="8.28515625" style="276"/>
    <col min="8961" max="8961" width="6.7109375" style="276" customWidth="1"/>
    <col min="8962" max="8962" width="90.7109375" style="276" customWidth="1"/>
    <col min="8963" max="8965" width="20.85546875" style="276" customWidth="1"/>
    <col min="8966" max="8966" width="17" style="276" customWidth="1"/>
    <col min="8967" max="8968" width="8.28515625" style="276" customWidth="1"/>
    <col min="8969" max="9216" width="8.28515625" style="276"/>
    <col min="9217" max="9217" width="6.7109375" style="276" customWidth="1"/>
    <col min="9218" max="9218" width="90.7109375" style="276" customWidth="1"/>
    <col min="9219" max="9221" width="20.85546875" style="276" customWidth="1"/>
    <col min="9222" max="9222" width="17" style="276" customWidth="1"/>
    <col min="9223" max="9224" width="8.28515625" style="276" customWidth="1"/>
    <col min="9225" max="9472" width="8.28515625" style="276"/>
    <col min="9473" max="9473" width="6.7109375" style="276" customWidth="1"/>
    <col min="9474" max="9474" width="90.7109375" style="276" customWidth="1"/>
    <col min="9475" max="9477" width="20.85546875" style="276" customWidth="1"/>
    <col min="9478" max="9478" width="17" style="276" customWidth="1"/>
    <col min="9479" max="9480" width="8.28515625" style="276" customWidth="1"/>
    <col min="9481" max="9728" width="8.28515625" style="276"/>
    <col min="9729" max="9729" width="6.7109375" style="276" customWidth="1"/>
    <col min="9730" max="9730" width="90.7109375" style="276" customWidth="1"/>
    <col min="9731" max="9733" width="20.85546875" style="276" customWidth="1"/>
    <col min="9734" max="9734" width="17" style="276" customWidth="1"/>
    <col min="9735" max="9736" width="8.28515625" style="276" customWidth="1"/>
    <col min="9737" max="9984" width="8.28515625" style="276"/>
    <col min="9985" max="9985" width="6.7109375" style="276" customWidth="1"/>
    <col min="9986" max="9986" width="90.7109375" style="276" customWidth="1"/>
    <col min="9987" max="9989" width="20.85546875" style="276" customWidth="1"/>
    <col min="9990" max="9990" width="17" style="276" customWidth="1"/>
    <col min="9991" max="9992" width="8.28515625" style="276" customWidth="1"/>
    <col min="9993" max="10240" width="8.28515625" style="276"/>
    <col min="10241" max="10241" width="6.7109375" style="276" customWidth="1"/>
    <col min="10242" max="10242" width="90.7109375" style="276" customWidth="1"/>
    <col min="10243" max="10245" width="20.85546875" style="276" customWidth="1"/>
    <col min="10246" max="10246" width="17" style="276" customWidth="1"/>
    <col min="10247" max="10248" width="8.28515625" style="276" customWidth="1"/>
    <col min="10249" max="10496" width="8.28515625" style="276"/>
    <col min="10497" max="10497" width="6.7109375" style="276" customWidth="1"/>
    <col min="10498" max="10498" width="90.7109375" style="276" customWidth="1"/>
    <col min="10499" max="10501" width="20.85546875" style="276" customWidth="1"/>
    <col min="10502" max="10502" width="17" style="276" customWidth="1"/>
    <col min="10503" max="10504" width="8.28515625" style="276" customWidth="1"/>
    <col min="10505" max="10752" width="8.28515625" style="276"/>
    <col min="10753" max="10753" width="6.7109375" style="276" customWidth="1"/>
    <col min="10754" max="10754" width="90.7109375" style="276" customWidth="1"/>
    <col min="10755" max="10757" width="20.85546875" style="276" customWidth="1"/>
    <col min="10758" max="10758" width="17" style="276" customWidth="1"/>
    <col min="10759" max="10760" width="8.28515625" style="276" customWidth="1"/>
    <col min="10761" max="11008" width="8.28515625" style="276"/>
    <col min="11009" max="11009" width="6.7109375" style="276" customWidth="1"/>
    <col min="11010" max="11010" width="90.7109375" style="276" customWidth="1"/>
    <col min="11011" max="11013" width="20.85546875" style="276" customWidth="1"/>
    <col min="11014" max="11014" width="17" style="276" customWidth="1"/>
    <col min="11015" max="11016" width="8.28515625" style="276" customWidth="1"/>
    <col min="11017" max="11264" width="8.28515625" style="276"/>
    <col min="11265" max="11265" width="6.7109375" style="276" customWidth="1"/>
    <col min="11266" max="11266" width="90.7109375" style="276" customWidth="1"/>
    <col min="11267" max="11269" width="20.85546875" style="276" customWidth="1"/>
    <col min="11270" max="11270" width="17" style="276" customWidth="1"/>
    <col min="11271" max="11272" width="8.28515625" style="276" customWidth="1"/>
    <col min="11273" max="11520" width="8.28515625" style="276"/>
    <col min="11521" max="11521" width="6.7109375" style="276" customWidth="1"/>
    <col min="11522" max="11522" width="90.7109375" style="276" customWidth="1"/>
    <col min="11523" max="11525" width="20.85546875" style="276" customWidth="1"/>
    <col min="11526" max="11526" width="17" style="276" customWidth="1"/>
    <col min="11527" max="11528" width="8.28515625" style="276" customWidth="1"/>
    <col min="11529" max="11776" width="8.28515625" style="276"/>
    <col min="11777" max="11777" width="6.7109375" style="276" customWidth="1"/>
    <col min="11778" max="11778" width="90.7109375" style="276" customWidth="1"/>
    <col min="11779" max="11781" width="20.85546875" style="276" customWidth="1"/>
    <col min="11782" max="11782" width="17" style="276" customWidth="1"/>
    <col min="11783" max="11784" width="8.28515625" style="276" customWidth="1"/>
    <col min="11785" max="12032" width="8.28515625" style="276"/>
    <col min="12033" max="12033" width="6.7109375" style="276" customWidth="1"/>
    <col min="12034" max="12034" width="90.7109375" style="276" customWidth="1"/>
    <col min="12035" max="12037" width="20.85546875" style="276" customWidth="1"/>
    <col min="12038" max="12038" width="17" style="276" customWidth="1"/>
    <col min="12039" max="12040" width="8.28515625" style="276" customWidth="1"/>
    <col min="12041" max="12288" width="8.28515625" style="276"/>
    <col min="12289" max="12289" width="6.7109375" style="276" customWidth="1"/>
    <col min="12290" max="12290" width="90.7109375" style="276" customWidth="1"/>
    <col min="12291" max="12293" width="20.85546875" style="276" customWidth="1"/>
    <col min="12294" max="12294" width="17" style="276" customWidth="1"/>
    <col min="12295" max="12296" width="8.28515625" style="276" customWidth="1"/>
    <col min="12297" max="12544" width="8.28515625" style="276"/>
    <col min="12545" max="12545" width="6.7109375" style="276" customWidth="1"/>
    <col min="12546" max="12546" width="90.7109375" style="276" customWidth="1"/>
    <col min="12547" max="12549" width="20.85546875" style="276" customWidth="1"/>
    <col min="12550" max="12550" width="17" style="276" customWidth="1"/>
    <col min="12551" max="12552" width="8.28515625" style="276" customWidth="1"/>
    <col min="12553" max="12800" width="8.28515625" style="276"/>
    <col min="12801" max="12801" width="6.7109375" style="276" customWidth="1"/>
    <col min="12802" max="12802" width="90.7109375" style="276" customWidth="1"/>
    <col min="12803" max="12805" width="20.85546875" style="276" customWidth="1"/>
    <col min="12806" max="12806" width="17" style="276" customWidth="1"/>
    <col min="12807" max="12808" width="8.28515625" style="276" customWidth="1"/>
    <col min="12809" max="13056" width="8.28515625" style="276"/>
    <col min="13057" max="13057" width="6.7109375" style="276" customWidth="1"/>
    <col min="13058" max="13058" width="90.7109375" style="276" customWidth="1"/>
    <col min="13059" max="13061" width="20.85546875" style="276" customWidth="1"/>
    <col min="13062" max="13062" width="17" style="276" customWidth="1"/>
    <col min="13063" max="13064" width="8.28515625" style="276" customWidth="1"/>
    <col min="13065" max="13312" width="8.28515625" style="276"/>
    <col min="13313" max="13313" width="6.7109375" style="276" customWidth="1"/>
    <col min="13314" max="13314" width="90.7109375" style="276" customWidth="1"/>
    <col min="13315" max="13317" width="20.85546875" style="276" customWidth="1"/>
    <col min="13318" max="13318" width="17" style="276" customWidth="1"/>
    <col min="13319" max="13320" width="8.28515625" style="276" customWidth="1"/>
    <col min="13321" max="13568" width="8.28515625" style="276"/>
    <col min="13569" max="13569" width="6.7109375" style="276" customWidth="1"/>
    <col min="13570" max="13570" width="90.7109375" style="276" customWidth="1"/>
    <col min="13571" max="13573" width="20.85546875" style="276" customWidth="1"/>
    <col min="13574" max="13574" width="17" style="276" customWidth="1"/>
    <col min="13575" max="13576" width="8.28515625" style="276" customWidth="1"/>
    <col min="13577" max="13824" width="8.28515625" style="276"/>
    <col min="13825" max="13825" width="6.7109375" style="276" customWidth="1"/>
    <col min="13826" max="13826" width="90.7109375" style="276" customWidth="1"/>
    <col min="13827" max="13829" width="20.85546875" style="276" customWidth="1"/>
    <col min="13830" max="13830" width="17" style="276" customWidth="1"/>
    <col min="13831" max="13832" width="8.28515625" style="276" customWidth="1"/>
    <col min="13833" max="14080" width="8.28515625" style="276"/>
    <col min="14081" max="14081" width="6.7109375" style="276" customWidth="1"/>
    <col min="14082" max="14082" width="90.7109375" style="276" customWidth="1"/>
    <col min="14083" max="14085" width="20.85546875" style="276" customWidth="1"/>
    <col min="14086" max="14086" width="17" style="276" customWidth="1"/>
    <col min="14087" max="14088" width="8.28515625" style="276" customWidth="1"/>
    <col min="14089" max="14336" width="8.28515625" style="276"/>
    <col min="14337" max="14337" width="6.7109375" style="276" customWidth="1"/>
    <col min="14338" max="14338" width="90.7109375" style="276" customWidth="1"/>
    <col min="14339" max="14341" width="20.85546875" style="276" customWidth="1"/>
    <col min="14342" max="14342" width="17" style="276" customWidth="1"/>
    <col min="14343" max="14344" width="8.28515625" style="276" customWidth="1"/>
    <col min="14345" max="14592" width="8.28515625" style="276"/>
    <col min="14593" max="14593" width="6.7109375" style="276" customWidth="1"/>
    <col min="14594" max="14594" width="90.7109375" style="276" customWidth="1"/>
    <col min="14595" max="14597" width="20.85546875" style="276" customWidth="1"/>
    <col min="14598" max="14598" width="17" style="276" customWidth="1"/>
    <col min="14599" max="14600" width="8.28515625" style="276" customWidth="1"/>
    <col min="14601" max="14848" width="8.28515625" style="276"/>
    <col min="14849" max="14849" width="6.7109375" style="276" customWidth="1"/>
    <col min="14850" max="14850" width="90.7109375" style="276" customWidth="1"/>
    <col min="14851" max="14853" width="20.85546875" style="276" customWidth="1"/>
    <col min="14854" max="14854" width="17" style="276" customWidth="1"/>
    <col min="14855" max="14856" width="8.28515625" style="276" customWidth="1"/>
    <col min="14857" max="15104" width="8.28515625" style="276"/>
    <col min="15105" max="15105" width="6.7109375" style="276" customWidth="1"/>
    <col min="15106" max="15106" width="90.7109375" style="276" customWidth="1"/>
    <col min="15107" max="15109" width="20.85546875" style="276" customWidth="1"/>
    <col min="15110" max="15110" width="17" style="276" customWidth="1"/>
    <col min="15111" max="15112" width="8.28515625" style="276" customWidth="1"/>
    <col min="15113" max="15360" width="8.28515625" style="276"/>
    <col min="15361" max="15361" width="6.7109375" style="276" customWidth="1"/>
    <col min="15362" max="15362" width="90.7109375" style="276" customWidth="1"/>
    <col min="15363" max="15365" width="20.85546875" style="276" customWidth="1"/>
    <col min="15366" max="15366" width="17" style="276" customWidth="1"/>
    <col min="15367" max="15368" width="8.28515625" style="276" customWidth="1"/>
    <col min="15369" max="15616" width="8.28515625" style="276"/>
    <col min="15617" max="15617" width="6.7109375" style="276" customWidth="1"/>
    <col min="15618" max="15618" width="90.7109375" style="276" customWidth="1"/>
    <col min="15619" max="15621" width="20.85546875" style="276" customWidth="1"/>
    <col min="15622" max="15622" width="17" style="276" customWidth="1"/>
    <col min="15623" max="15624" width="8.28515625" style="276" customWidth="1"/>
    <col min="15625" max="15872" width="8.28515625" style="276"/>
    <col min="15873" max="15873" width="6.7109375" style="276" customWidth="1"/>
    <col min="15874" max="15874" width="90.7109375" style="276" customWidth="1"/>
    <col min="15875" max="15877" width="20.85546875" style="276" customWidth="1"/>
    <col min="15878" max="15878" width="17" style="276" customWidth="1"/>
    <col min="15879" max="15880" width="8.28515625" style="276" customWidth="1"/>
    <col min="15881" max="16128" width="8.28515625" style="276"/>
    <col min="16129" max="16129" width="6.7109375" style="276" customWidth="1"/>
    <col min="16130" max="16130" width="90.7109375" style="276" customWidth="1"/>
    <col min="16131" max="16133" width="20.85546875" style="276" customWidth="1"/>
    <col min="16134" max="16134" width="17" style="276" customWidth="1"/>
    <col min="16135" max="16136" width="8.28515625" style="276" customWidth="1"/>
    <col min="16137" max="16384" width="8.28515625" style="276"/>
  </cols>
  <sheetData>
    <row r="1" spans="1:7" x14ac:dyDescent="0.2">
      <c r="A1" s="739"/>
      <c r="B1" s="740"/>
      <c r="C1" s="274"/>
      <c r="D1" s="274"/>
      <c r="E1" s="274"/>
      <c r="F1" s="275" t="s">
        <v>720</v>
      </c>
      <c r="G1" s="274"/>
    </row>
    <row r="2" spans="1:7" x14ac:dyDescent="0.2">
      <c r="A2" s="739"/>
      <c r="B2" s="739"/>
      <c r="C2" s="274"/>
      <c r="D2" s="274"/>
      <c r="E2" s="274"/>
      <c r="F2" s="275" t="s">
        <v>1</v>
      </c>
      <c r="G2" s="274"/>
    </row>
    <row r="3" spans="1:7" x14ac:dyDescent="0.2">
      <c r="A3" s="277"/>
      <c r="B3" s="278"/>
      <c r="C3" s="274"/>
      <c r="D3" s="274"/>
      <c r="E3" s="274"/>
      <c r="F3" s="279"/>
      <c r="G3" s="274"/>
    </row>
    <row r="4" spans="1:7" ht="15" x14ac:dyDescent="0.25">
      <c r="A4" s="741" t="s">
        <v>1475</v>
      </c>
      <c r="B4" s="742"/>
      <c r="C4" s="742"/>
      <c r="D4" s="742"/>
      <c r="E4" s="742"/>
      <c r="F4" s="742"/>
      <c r="G4" s="274"/>
    </row>
    <row r="5" spans="1:7" x14ac:dyDescent="0.2">
      <c r="A5" s="743" t="s">
        <v>2</v>
      </c>
      <c r="B5" s="740"/>
      <c r="C5" s="740"/>
      <c r="D5" s="740"/>
      <c r="E5" s="740"/>
      <c r="F5" s="740"/>
      <c r="G5" s="274"/>
    </row>
    <row r="6" spans="1:7" x14ac:dyDescent="0.2">
      <c r="A6" s="280"/>
      <c r="B6" s="281"/>
      <c r="C6" s="281"/>
      <c r="D6" s="274"/>
      <c r="E6" s="274"/>
      <c r="F6" s="279"/>
      <c r="G6" s="274"/>
    </row>
    <row r="7" spans="1:7" x14ac:dyDescent="0.2">
      <c r="A7" s="280"/>
      <c r="B7" s="282"/>
      <c r="C7" s="283"/>
      <c r="D7" s="283"/>
      <c r="E7" s="283"/>
      <c r="F7" s="279"/>
      <c r="G7" s="274"/>
    </row>
    <row r="8" spans="1:7" x14ac:dyDescent="0.2">
      <c r="A8" s="280"/>
      <c r="B8" s="282"/>
      <c r="C8" s="274"/>
      <c r="D8" s="274"/>
      <c r="E8" s="274"/>
      <c r="F8" s="279"/>
      <c r="G8" s="274"/>
    </row>
    <row r="9" spans="1:7" ht="24" x14ac:dyDescent="0.2">
      <c r="A9" s="326" t="s">
        <v>284</v>
      </c>
      <c r="B9" s="744" t="s">
        <v>285</v>
      </c>
      <c r="C9" s="745"/>
      <c r="D9" s="326" t="s">
        <v>178</v>
      </c>
      <c r="E9" s="326" t="s">
        <v>696</v>
      </c>
      <c r="F9" s="326" t="s">
        <v>322</v>
      </c>
      <c r="G9" s="326" t="s">
        <v>3</v>
      </c>
    </row>
    <row r="10" spans="1:7" x14ac:dyDescent="0.2">
      <c r="A10" s="389" t="s">
        <v>721</v>
      </c>
      <c r="B10" s="737" t="s">
        <v>722</v>
      </c>
      <c r="C10" s="738"/>
      <c r="D10" s="351">
        <v>90</v>
      </c>
      <c r="E10" s="351">
        <v>10361</v>
      </c>
      <c r="F10" s="351">
        <v>615268</v>
      </c>
      <c r="G10" s="352">
        <v>5938.3</v>
      </c>
    </row>
    <row r="11" spans="1:7" x14ac:dyDescent="0.2">
      <c r="A11" s="389" t="s">
        <v>286</v>
      </c>
      <c r="B11" s="737" t="s">
        <v>287</v>
      </c>
      <c r="C11" s="738"/>
      <c r="D11" s="351">
        <v>90</v>
      </c>
      <c r="E11" s="351">
        <v>10361</v>
      </c>
      <c r="F11" s="351">
        <v>615268</v>
      </c>
      <c r="G11" s="352">
        <v>5938.3</v>
      </c>
    </row>
    <row r="12" spans="1:7" x14ac:dyDescent="0.2">
      <c r="A12" s="383"/>
      <c r="B12" s="735" t="s">
        <v>288</v>
      </c>
      <c r="C12" s="736"/>
      <c r="D12" s="353"/>
      <c r="E12" s="353"/>
      <c r="F12" s="353"/>
      <c r="G12" s="356"/>
    </row>
    <row r="13" spans="1:7" x14ac:dyDescent="0.2">
      <c r="A13" s="383" t="s">
        <v>289</v>
      </c>
      <c r="B13" s="735" t="s">
        <v>290</v>
      </c>
      <c r="C13" s="736"/>
      <c r="D13" s="355">
        <v>0</v>
      </c>
      <c r="E13" s="355">
        <v>0</v>
      </c>
      <c r="F13" s="355">
        <v>0</v>
      </c>
      <c r="G13" s="356">
        <v>0</v>
      </c>
    </row>
    <row r="14" spans="1:7" x14ac:dyDescent="0.2">
      <c r="A14" s="383" t="s">
        <v>291</v>
      </c>
      <c r="B14" s="735" t="s">
        <v>292</v>
      </c>
      <c r="C14" s="736"/>
      <c r="D14" s="355">
        <v>0</v>
      </c>
      <c r="E14" s="355">
        <v>0</v>
      </c>
      <c r="F14" s="355">
        <v>0</v>
      </c>
      <c r="G14" s="356">
        <v>0</v>
      </c>
    </row>
    <row r="15" spans="1:7" x14ac:dyDescent="0.2">
      <c r="A15" s="383" t="s">
        <v>293</v>
      </c>
      <c r="B15" s="735" t="s">
        <v>294</v>
      </c>
      <c r="C15" s="736"/>
      <c r="D15" s="355">
        <v>0</v>
      </c>
      <c r="E15" s="355">
        <v>0</v>
      </c>
      <c r="F15" s="355">
        <v>0</v>
      </c>
      <c r="G15" s="356">
        <v>0</v>
      </c>
    </row>
    <row r="16" spans="1:7" x14ac:dyDescent="0.2">
      <c r="A16" s="383" t="s">
        <v>295</v>
      </c>
      <c r="B16" s="735" t="s">
        <v>296</v>
      </c>
      <c r="C16" s="736"/>
      <c r="D16" s="355">
        <v>0</v>
      </c>
      <c r="E16" s="355">
        <v>0</v>
      </c>
      <c r="F16" s="355">
        <v>0</v>
      </c>
      <c r="G16" s="356">
        <v>0</v>
      </c>
    </row>
    <row r="17" spans="1:7" x14ac:dyDescent="0.2">
      <c r="A17" s="383" t="s">
        <v>297</v>
      </c>
      <c r="B17" s="735" t="s">
        <v>298</v>
      </c>
      <c r="C17" s="736"/>
      <c r="D17" s="355">
        <v>90</v>
      </c>
      <c r="E17" s="355">
        <v>10361</v>
      </c>
      <c r="F17" s="355">
        <v>615268</v>
      </c>
      <c r="G17" s="356">
        <v>5938.3</v>
      </c>
    </row>
    <row r="18" spans="1:7" x14ac:dyDescent="0.2">
      <c r="A18" s="389" t="s">
        <v>299</v>
      </c>
      <c r="B18" s="737" t="s">
        <v>300</v>
      </c>
      <c r="C18" s="738"/>
      <c r="D18" s="351">
        <v>0</v>
      </c>
      <c r="E18" s="351">
        <v>0</v>
      </c>
      <c r="F18" s="351">
        <v>0</v>
      </c>
      <c r="G18" s="352">
        <v>0</v>
      </c>
    </row>
    <row r="19" spans="1:7" x14ac:dyDescent="0.2">
      <c r="A19" s="383" t="s">
        <v>301</v>
      </c>
      <c r="B19" s="735" t="s">
        <v>302</v>
      </c>
      <c r="C19" s="736"/>
      <c r="D19" s="355">
        <v>0</v>
      </c>
      <c r="E19" s="355">
        <v>0</v>
      </c>
      <c r="F19" s="355">
        <v>0</v>
      </c>
      <c r="G19" s="356">
        <v>0</v>
      </c>
    </row>
    <row r="20" spans="1:7" x14ac:dyDescent="0.2">
      <c r="A20" s="383" t="s">
        <v>303</v>
      </c>
      <c r="B20" s="735" t="s">
        <v>304</v>
      </c>
      <c r="C20" s="736"/>
      <c r="D20" s="355">
        <v>0</v>
      </c>
      <c r="E20" s="355">
        <v>0</v>
      </c>
      <c r="F20" s="355">
        <v>0</v>
      </c>
      <c r="G20" s="356">
        <v>0</v>
      </c>
    </row>
    <row r="21" spans="1:7" x14ac:dyDescent="0.2">
      <c r="A21" s="389" t="s">
        <v>723</v>
      </c>
      <c r="B21" s="737" t="s">
        <v>724</v>
      </c>
      <c r="C21" s="738"/>
      <c r="D21" s="351">
        <v>679</v>
      </c>
      <c r="E21" s="351">
        <v>2732</v>
      </c>
      <c r="F21" s="351">
        <v>7030</v>
      </c>
      <c r="G21" s="352">
        <v>257.3</v>
      </c>
    </row>
    <row r="22" spans="1:7" x14ac:dyDescent="0.2">
      <c r="A22" s="389" t="s">
        <v>305</v>
      </c>
      <c r="B22" s="737" t="s">
        <v>306</v>
      </c>
      <c r="C22" s="738"/>
      <c r="D22" s="351">
        <v>679</v>
      </c>
      <c r="E22" s="351">
        <v>2732</v>
      </c>
      <c r="F22" s="351">
        <v>7030</v>
      </c>
      <c r="G22" s="352">
        <v>257.3</v>
      </c>
    </row>
    <row r="23" spans="1:7" x14ac:dyDescent="0.2">
      <c r="A23" s="383" t="s">
        <v>307</v>
      </c>
      <c r="B23" s="735" t="s">
        <v>308</v>
      </c>
      <c r="C23" s="736"/>
      <c r="D23" s="355">
        <v>679</v>
      </c>
      <c r="E23" s="355">
        <v>2725</v>
      </c>
      <c r="F23" s="355">
        <v>7023</v>
      </c>
      <c r="G23" s="356">
        <v>257.7</v>
      </c>
    </row>
    <row r="24" spans="1:7" x14ac:dyDescent="0.2">
      <c r="A24" s="383" t="s">
        <v>309</v>
      </c>
      <c r="B24" s="735" t="s">
        <v>310</v>
      </c>
      <c r="C24" s="736"/>
      <c r="D24" s="355">
        <v>0</v>
      </c>
      <c r="E24" s="355">
        <v>7</v>
      </c>
      <c r="F24" s="355">
        <v>7</v>
      </c>
      <c r="G24" s="356">
        <v>100</v>
      </c>
    </row>
    <row r="25" spans="1:7" x14ac:dyDescent="0.2">
      <c r="A25" s="383"/>
      <c r="B25" s="735" t="s">
        <v>288</v>
      </c>
      <c r="C25" s="736"/>
      <c r="D25" s="353"/>
      <c r="E25" s="353"/>
      <c r="F25" s="353"/>
      <c r="G25" s="356"/>
    </row>
    <row r="26" spans="1:7" x14ac:dyDescent="0.2">
      <c r="A26" s="383" t="s">
        <v>311</v>
      </c>
      <c r="B26" s="735" t="s">
        <v>312</v>
      </c>
      <c r="C26" s="736"/>
      <c r="D26" s="355">
        <v>0</v>
      </c>
      <c r="E26" s="355">
        <v>0</v>
      </c>
      <c r="F26" s="355">
        <v>0</v>
      </c>
      <c r="G26" s="356">
        <v>0</v>
      </c>
    </row>
    <row r="27" spans="1:7" x14ac:dyDescent="0.2">
      <c r="A27" s="383" t="s">
        <v>313</v>
      </c>
      <c r="B27" s="735" t="s">
        <v>314</v>
      </c>
      <c r="C27" s="736"/>
      <c r="D27" s="355">
        <v>0</v>
      </c>
      <c r="E27" s="355">
        <v>0</v>
      </c>
      <c r="F27" s="355">
        <v>0</v>
      </c>
      <c r="G27" s="356">
        <v>0</v>
      </c>
    </row>
    <row r="28" spans="1:7" x14ac:dyDescent="0.2">
      <c r="A28" s="383" t="s">
        <v>315</v>
      </c>
      <c r="B28" s="735" t="s">
        <v>316</v>
      </c>
      <c r="C28" s="736"/>
      <c r="D28" s="355">
        <v>0</v>
      </c>
      <c r="E28" s="355">
        <v>0</v>
      </c>
      <c r="F28" s="355">
        <v>0</v>
      </c>
      <c r="G28" s="356">
        <v>0</v>
      </c>
    </row>
    <row r="29" spans="1:7" x14ac:dyDescent="0.2">
      <c r="A29" s="383" t="s">
        <v>317</v>
      </c>
      <c r="B29" s="735" t="s">
        <v>318</v>
      </c>
      <c r="C29" s="736"/>
      <c r="D29" s="355">
        <v>0</v>
      </c>
      <c r="E29" s="355">
        <v>7</v>
      </c>
      <c r="F29" s="355">
        <v>7</v>
      </c>
      <c r="G29" s="356">
        <v>100</v>
      </c>
    </row>
    <row r="30" spans="1:7" ht="13.5" thickBot="1" x14ac:dyDescent="0.25">
      <c r="A30" s="435" t="s">
        <v>16</v>
      </c>
      <c r="B30" s="733" t="s">
        <v>725</v>
      </c>
      <c r="C30" s="734"/>
      <c r="D30" s="360">
        <v>-589</v>
      </c>
      <c r="E30" s="360">
        <v>7629</v>
      </c>
      <c r="F30" s="360">
        <v>608238</v>
      </c>
      <c r="G30" s="361">
        <v>7972.7</v>
      </c>
    </row>
    <row r="31" spans="1:7" ht="13.5" thickTop="1" x14ac:dyDescent="0.2"/>
  </sheetData>
  <mergeCells count="26">
    <mergeCell ref="A1:B1"/>
    <mergeCell ref="A2:B2"/>
    <mergeCell ref="A4:F4"/>
    <mergeCell ref="A5:F5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0:C30"/>
    <mergeCell ref="B25:C25"/>
    <mergeCell ref="B26:C26"/>
    <mergeCell ref="B27:C27"/>
    <mergeCell ref="B28:C28"/>
    <mergeCell ref="B29:C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30</vt:i4>
      </vt:variant>
    </vt:vector>
  </HeadingPairs>
  <TitlesOfParts>
    <vt:vector size="30" baseType="lpstr">
      <vt:lpstr>Zoznam príloh ŠZÚ za rok 2023</vt:lpstr>
      <vt:lpstr>Tab. č. 1</vt:lpstr>
      <vt:lpstr>Tab. č. 2</vt:lpstr>
      <vt:lpstr>Tab. č. 3</vt:lpstr>
      <vt:lpstr>Tab. č. 4</vt:lpstr>
      <vt:lpstr>Tab. č. 5</vt:lpstr>
      <vt:lpstr>Tab. č. 6</vt:lpstr>
      <vt:lpstr>Tab. č. 7</vt:lpstr>
      <vt:lpstr>Tab. č. 8</vt:lpstr>
      <vt:lpstr>Tab. č. 9</vt:lpstr>
      <vt:lpstr>Tab. č. 10</vt:lpstr>
      <vt:lpstr>Tab. č. 11</vt:lpstr>
      <vt:lpstr>Tab. č. 12</vt:lpstr>
      <vt:lpstr>Tab. č. 13</vt:lpstr>
      <vt:lpstr>Tab. č. 14</vt:lpstr>
      <vt:lpstr>Tab. č. 15</vt:lpstr>
      <vt:lpstr>Tab. č. 16</vt:lpstr>
      <vt:lpstr>Tab. č. 17</vt:lpstr>
      <vt:lpstr>Tab. č. 18</vt:lpstr>
      <vt:lpstr>Tab. č. 19</vt:lpstr>
      <vt:lpstr>Tab. č. 20</vt:lpstr>
      <vt:lpstr>Tab. č. 21</vt:lpstr>
      <vt:lpstr>Tab. č. 22</vt:lpstr>
      <vt:lpstr>Tab. č. 23</vt:lpstr>
      <vt:lpstr>Tab. č. 24</vt:lpstr>
      <vt:lpstr>Tab. č. 25,26,27,28</vt:lpstr>
      <vt:lpstr>Tab. č. 29</vt:lpstr>
      <vt:lpstr>Tab. č. 30</vt:lpstr>
      <vt:lpstr>Tab. č. 31</vt:lpstr>
      <vt:lpstr>Tab. č. 32</vt:lpstr>
    </vt:vector>
  </TitlesOfParts>
  <Company>Ministerstvo financii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Tvardzik Vladimir</dc:creator>
  <cp:lastModifiedBy>Tvardzik Vladimir</cp:lastModifiedBy>
  <dcterms:created xsi:type="dcterms:W3CDTF">2023-05-09T10:06:50Z</dcterms:created>
  <dcterms:modified xsi:type="dcterms:W3CDTF">2024-06-19T12:38:20Z</dcterms:modified>
</cp:coreProperties>
</file>